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https://jamboreehousing.sharepoint.com/sites/montecitovista/Documents/SALE-RESYN/FINANCING/TCAC/Draft App 2026/TAB 40/"/>
    </mc:Choice>
  </mc:AlternateContent>
  <xr:revisionPtr revIDLastSave="884" documentId="8_{85531C4C-D74D-4C6F-BC1E-679E5CD2D529}" xr6:coauthVersionLast="47" xr6:coauthVersionMax="47" xr10:uidLastSave="{858C4DB8-F40D-4AF3-A05B-5E027BBE76A2}"/>
  <workbookProtection workbookAlgorithmName="SHA-512" workbookHashValue="YuhBrYdK8nqAJkR8NgC5cxdB3shNafSNq8K+Z637cyyAqXN+It6d7wP93IQ6rzdXd0/+pW0MlQD+yfvDQ0EH6w==" workbookSaltValue="CrA/tfdsF3jDRxUgXybMiA==" workbookSpinCount="100000" lockStructure="1"/>
  <bookViews>
    <workbookView xWindow="18623" yWindow="-98" windowWidth="19394" windowHeight="10276" tabRatio="889" firstSheet="6"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2" i="7" l="1"/>
  <c r="C58" i="4" l="1"/>
  <c r="S45" i="4"/>
  <c r="C80" i="4"/>
  <c r="E99" i="4"/>
  <c r="AM562" i="3" l="1"/>
  <c r="C21" i="4"/>
  <c r="C20" i="4"/>
  <c r="C19" i="4"/>
  <c r="L68" i="7" l="1"/>
  <c r="N68" i="7"/>
  <c r="P68" i="7"/>
  <c r="R68" i="7"/>
  <c r="T68" i="7"/>
  <c r="V68" i="7"/>
  <c r="X68" i="7"/>
  <c r="Z68" i="7"/>
  <c r="AB68" i="7"/>
  <c r="AD68" i="7"/>
  <c r="AF68" i="7"/>
  <c r="AI68" i="7"/>
  <c r="AJ68" i="7"/>
  <c r="AK68" i="7"/>
  <c r="AL68" i="7"/>
  <c r="AM68" i="7"/>
  <c r="AN68" i="7"/>
  <c r="AO68" i="7"/>
  <c r="AP68" i="7"/>
  <c r="AQ68" i="7"/>
  <c r="AR68" i="7"/>
  <c r="AS68" i="7"/>
  <c r="AT68" i="7"/>
  <c r="AU68" i="7"/>
  <c r="AV68" i="7"/>
  <c r="AW68" i="7"/>
  <c r="AX68" i="7"/>
  <c r="AY68" i="7"/>
  <c r="AZ68" i="7"/>
  <c r="BA68" i="7"/>
  <c r="BB68" i="7"/>
  <c r="BC68" i="7"/>
  <c r="BD68" i="7"/>
  <c r="BE68" i="7"/>
  <c r="BF68" i="7"/>
  <c r="BG68" i="7"/>
  <c r="BH68" i="7"/>
  <c r="BI68" i="7"/>
  <c r="BJ68" i="7"/>
  <c r="BK68" i="7"/>
  <c r="BL68" i="7"/>
  <c r="BM68" i="7"/>
  <c r="BN68" i="7"/>
  <c r="BO68" i="7"/>
  <c r="BP68" i="7"/>
  <c r="BQ68" i="7"/>
  <c r="BR68" i="7"/>
  <c r="BS68" i="7"/>
  <c r="BT68" i="7"/>
  <c r="BU68" i="7"/>
  <c r="BV68" i="7"/>
  <c r="BW68" i="7"/>
  <c r="BX68" i="7"/>
  <c r="BY68" i="7"/>
  <c r="BZ68" i="7"/>
  <c r="CA68" i="7"/>
  <c r="CB68" i="7"/>
  <c r="CC68" i="7"/>
  <c r="CD68" i="7"/>
  <c r="CE68" i="7"/>
  <c r="CF68" i="7"/>
  <c r="CG68" i="7"/>
  <c r="CH68" i="7"/>
  <c r="CI68" i="7"/>
  <c r="CJ68" i="7"/>
  <c r="CK68" i="7"/>
  <c r="CL68" i="7"/>
  <c r="CM68" i="7"/>
  <c r="CN68" i="7"/>
  <c r="CO68" i="7"/>
  <c r="CP68" i="7"/>
  <c r="CQ68" i="7"/>
  <c r="CR68" i="7"/>
  <c r="CS68" i="7"/>
  <c r="CT68" i="7"/>
  <c r="CU68" i="7"/>
  <c r="CV68" i="7"/>
  <c r="CW68" i="7"/>
  <c r="CX68" i="7"/>
  <c r="CY68" i="7"/>
  <c r="CZ68" i="7"/>
  <c r="DA68" i="7"/>
  <c r="DB68" i="7"/>
  <c r="DC68" i="7"/>
  <c r="DD68" i="7"/>
  <c r="DE68" i="7"/>
  <c r="DF68" i="7"/>
  <c r="DG68" i="7"/>
  <c r="DH68" i="7"/>
  <c r="DI68" i="7"/>
  <c r="DJ68" i="7"/>
  <c r="DK68" i="7"/>
  <c r="DL68" i="7"/>
  <c r="DM68" i="7"/>
  <c r="DN68" i="7"/>
  <c r="DO68" i="7"/>
  <c r="DP68" i="7"/>
  <c r="DQ68" i="7"/>
  <c r="DR68" i="7"/>
  <c r="DS68" i="7"/>
  <c r="DT68" i="7"/>
  <c r="DU68" i="7"/>
  <c r="DV68" i="7"/>
  <c r="DW68" i="7"/>
  <c r="DX68" i="7"/>
  <c r="DY68" i="7"/>
  <c r="DZ68" i="7"/>
  <c r="EA68" i="7"/>
  <c r="EB68" i="7"/>
  <c r="EC68" i="7"/>
  <c r="ED68" i="7"/>
  <c r="EE68" i="7"/>
  <c r="EF68" i="7"/>
  <c r="EG68" i="7"/>
  <c r="EH68" i="7"/>
  <c r="EI68" i="7"/>
  <c r="EJ68" i="7"/>
  <c r="EK68" i="7"/>
  <c r="EL68" i="7"/>
  <c r="EM68" i="7"/>
  <c r="EN68" i="7"/>
  <c r="EO68" i="7"/>
  <c r="EP68" i="7"/>
  <c r="EQ68" i="7"/>
  <c r="ER68" i="7"/>
  <c r="ES68" i="7"/>
  <c r="ET68" i="7"/>
  <c r="EU68" i="7"/>
  <c r="EV68" i="7"/>
  <c r="EW68" i="7"/>
  <c r="EX68" i="7"/>
  <c r="EY68" i="7"/>
  <c r="EZ68" i="7"/>
  <c r="FA68" i="7"/>
  <c r="FB68" i="7"/>
  <c r="FC68" i="7"/>
  <c r="FD68" i="7"/>
  <c r="FE68" i="7"/>
  <c r="FF68" i="7"/>
  <c r="FG68" i="7"/>
  <c r="FH68" i="7"/>
  <c r="FI68" i="7"/>
  <c r="FJ68" i="7"/>
  <c r="FK68" i="7"/>
  <c r="FL68" i="7"/>
  <c r="FM68" i="7"/>
  <c r="FN68" i="7"/>
  <c r="FO68" i="7"/>
  <c r="FP68" i="7"/>
  <c r="FQ68" i="7"/>
  <c r="FR68" i="7"/>
  <c r="FS68" i="7"/>
  <c r="FT68" i="7"/>
  <c r="FU68" i="7"/>
  <c r="FV68" i="7"/>
  <c r="FW68" i="7"/>
  <c r="FX68" i="7"/>
  <c r="FY68" i="7"/>
  <c r="FZ68" i="7"/>
  <c r="GA68" i="7"/>
  <c r="GB68" i="7"/>
  <c r="GC68" i="7"/>
  <c r="GD68" i="7"/>
  <c r="GE68" i="7"/>
  <c r="GF68" i="7"/>
  <c r="GG68" i="7"/>
  <c r="GH68" i="7"/>
  <c r="GI68" i="7"/>
  <c r="GJ68" i="7"/>
  <c r="GK68" i="7"/>
  <c r="GL68" i="7"/>
  <c r="GM68" i="7"/>
  <c r="GN68" i="7"/>
  <c r="GO68" i="7"/>
  <c r="GP68" i="7"/>
  <c r="GQ68" i="7"/>
  <c r="GR68" i="7"/>
  <c r="GS68" i="7"/>
  <c r="GT68" i="7"/>
  <c r="GU68" i="7"/>
  <c r="GV68" i="7"/>
  <c r="GW68" i="7"/>
  <c r="GX68" i="7"/>
  <c r="GY68" i="7"/>
  <c r="GZ68" i="7"/>
  <c r="HA68" i="7"/>
  <c r="HB68" i="7"/>
  <c r="HC68" i="7"/>
  <c r="HD68" i="7"/>
  <c r="HE68" i="7"/>
  <c r="HF68" i="7"/>
  <c r="HG68" i="7"/>
  <c r="HH68" i="7"/>
  <c r="HI68" i="7"/>
  <c r="HJ68" i="7"/>
  <c r="HK68" i="7"/>
  <c r="HL68" i="7"/>
  <c r="HM68" i="7"/>
  <c r="HN68" i="7"/>
  <c r="HO68" i="7"/>
  <c r="HP68" i="7"/>
  <c r="HQ68" i="7"/>
  <c r="HR68" i="7"/>
  <c r="HS68" i="7"/>
  <c r="HT68" i="7"/>
  <c r="HU68" i="7"/>
  <c r="HV68" i="7"/>
  <c r="HW68" i="7"/>
  <c r="HX68" i="7"/>
  <c r="HY68" i="7"/>
  <c r="HZ68" i="7"/>
  <c r="IA68" i="7"/>
  <c r="IB68" i="7"/>
  <c r="IC68" i="7"/>
  <c r="ID68" i="7"/>
  <c r="IE68" i="7"/>
  <c r="IF68" i="7"/>
  <c r="IG68" i="7"/>
  <c r="IH68" i="7"/>
  <c r="II68" i="7"/>
  <c r="IJ68" i="7"/>
  <c r="IK68" i="7"/>
  <c r="IL68" i="7"/>
  <c r="IM68" i="7"/>
  <c r="IN68" i="7"/>
  <c r="IO68" i="7"/>
  <c r="IP68" i="7"/>
  <c r="IQ68" i="7"/>
  <c r="IR68" i="7"/>
  <c r="IS68" i="7"/>
  <c r="IT68" i="7"/>
  <c r="IU68" i="7"/>
  <c r="IV68" i="7"/>
  <c r="IW68" i="7"/>
  <c r="IX68" i="7"/>
  <c r="IY68" i="7"/>
  <c r="IZ68" i="7"/>
  <c r="JA68" i="7"/>
  <c r="JB68" i="7"/>
  <c r="JC68" i="7"/>
  <c r="JD68" i="7"/>
  <c r="JE68" i="7"/>
  <c r="JF68" i="7"/>
  <c r="JG68" i="7"/>
  <c r="JH68" i="7"/>
  <c r="JI68" i="7"/>
  <c r="JJ68" i="7"/>
  <c r="JK68" i="7"/>
  <c r="JL68" i="7"/>
  <c r="JM68" i="7"/>
  <c r="JN68" i="7"/>
  <c r="JO68" i="7"/>
  <c r="JP68" i="7"/>
  <c r="JQ68" i="7"/>
  <c r="JR68" i="7"/>
  <c r="JS68" i="7"/>
  <c r="JT68" i="7"/>
  <c r="JU68" i="7"/>
  <c r="JV68" i="7"/>
  <c r="JW68" i="7"/>
  <c r="JX68" i="7"/>
  <c r="JY68" i="7"/>
  <c r="JZ68" i="7"/>
  <c r="KA68" i="7"/>
  <c r="KB68" i="7"/>
  <c r="KC68" i="7"/>
  <c r="KD68" i="7"/>
  <c r="KE68" i="7"/>
  <c r="KF68" i="7"/>
  <c r="KG68" i="7"/>
  <c r="KH68" i="7"/>
  <c r="KI68" i="7"/>
  <c r="KJ68" i="7"/>
  <c r="KK68" i="7"/>
  <c r="KL68" i="7"/>
  <c r="KM68" i="7"/>
  <c r="KN68" i="7"/>
  <c r="KO68" i="7"/>
  <c r="KP68" i="7"/>
  <c r="KQ68" i="7"/>
  <c r="KR68" i="7"/>
  <c r="KS68" i="7"/>
  <c r="KT68" i="7"/>
  <c r="KU68" i="7"/>
  <c r="KV68" i="7"/>
  <c r="KW68" i="7"/>
  <c r="KX68" i="7"/>
  <c r="KY68" i="7"/>
  <c r="KZ68" i="7"/>
  <c r="LA68" i="7"/>
  <c r="LB68" i="7"/>
  <c r="LC68" i="7"/>
  <c r="LD68" i="7"/>
  <c r="LE68" i="7"/>
  <c r="LF68" i="7"/>
  <c r="LG68" i="7"/>
  <c r="LH68" i="7"/>
  <c r="LI68" i="7"/>
  <c r="LJ68" i="7"/>
  <c r="LK68" i="7"/>
  <c r="LL68" i="7"/>
  <c r="LM68" i="7"/>
  <c r="LN68" i="7"/>
  <c r="LO68" i="7"/>
  <c r="LP68" i="7"/>
  <c r="LQ68" i="7"/>
  <c r="LR68" i="7"/>
  <c r="LS68" i="7"/>
  <c r="LT68" i="7"/>
  <c r="LU68" i="7"/>
  <c r="LV68" i="7"/>
  <c r="LW68" i="7"/>
  <c r="LX68" i="7"/>
  <c r="LY68" i="7"/>
  <c r="LZ68" i="7"/>
  <c r="MA68" i="7"/>
  <c r="MB68" i="7"/>
  <c r="MC68" i="7"/>
  <c r="MD68" i="7"/>
  <c r="ME68" i="7"/>
  <c r="MF68" i="7"/>
  <c r="MG68" i="7"/>
  <c r="MH68" i="7"/>
  <c r="MI68" i="7"/>
  <c r="MJ68" i="7"/>
  <c r="MK68" i="7"/>
  <c r="ML68" i="7"/>
  <c r="MM68" i="7"/>
  <c r="MN68" i="7"/>
  <c r="MO68" i="7"/>
  <c r="MP68" i="7"/>
  <c r="MQ68" i="7"/>
  <c r="MR68" i="7"/>
  <c r="MS68" i="7"/>
  <c r="MT68" i="7"/>
  <c r="MU68" i="7"/>
  <c r="MV68" i="7"/>
  <c r="MW68" i="7"/>
  <c r="MX68" i="7"/>
  <c r="MY68" i="7"/>
  <c r="MZ68" i="7"/>
  <c r="NA68" i="7"/>
  <c r="NB68" i="7"/>
  <c r="NC68" i="7"/>
  <c r="ND68" i="7"/>
  <c r="NE68" i="7"/>
  <c r="NF68" i="7"/>
  <c r="NG68" i="7"/>
  <c r="NH68" i="7"/>
  <c r="NI68" i="7"/>
  <c r="NJ68" i="7"/>
  <c r="NK68" i="7"/>
  <c r="NL68" i="7"/>
  <c r="NM68" i="7"/>
  <c r="NN68" i="7"/>
  <c r="NO68" i="7"/>
  <c r="NP68" i="7"/>
  <c r="NQ68" i="7"/>
  <c r="NR68" i="7"/>
  <c r="NS68" i="7"/>
  <c r="NT68" i="7"/>
  <c r="NU68" i="7"/>
  <c r="NV68" i="7"/>
  <c r="NW68" i="7"/>
  <c r="NX68" i="7"/>
  <c r="NY68" i="7"/>
  <c r="NZ68" i="7"/>
  <c r="OA68" i="7"/>
  <c r="OB68" i="7"/>
  <c r="OC68" i="7"/>
  <c r="OD68" i="7"/>
  <c r="OE68" i="7"/>
  <c r="OF68" i="7"/>
  <c r="OG68" i="7"/>
  <c r="OH68" i="7"/>
  <c r="OI68" i="7"/>
  <c r="OJ68" i="7"/>
  <c r="OK68" i="7"/>
  <c r="OL68" i="7"/>
  <c r="OM68" i="7"/>
  <c r="ON68" i="7"/>
  <c r="OO68" i="7"/>
  <c r="OP68" i="7"/>
  <c r="OQ68" i="7"/>
  <c r="OR68" i="7"/>
  <c r="OS68" i="7"/>
  <c r="OT68" i="7"/>
  <c r="OU68" i="7"/>
  <c r="OV68" i="7"/>
  <c r="OW68" i="7"/>
  <c r="OX68" i="7"/>
  <c r="OY68" i="7"/>
  <c r="OZ68" i="7"/>
  <c r="PA68" i="7"/>
  <c r="PB68" i="7"/>
  <c r="PC68" i="7"/>
  <c r="PD68" i="7"/>
  <c r="PE68" i="7"/>
  <c r="PF68" i="7"/>
  <c r="PG68" i="7"/>
  <c r="PH68" i="7"/>
  <c r="PI68" i="7"/>
  <c r="PJ68" i="7"/>
  <c r="PK68" i="7"/>
  <c r="PL68" i="7"/>
  <c r="PM68" i="7"/>
  <c r="PN68" i="7"/>
  <c r="PO68" i="7"/>
  <c r="PP68" i="7"/>
  <c r="PQ68" i="7"/>
  <c r="PR68" i="7"/>
  <c r="PS68" i="7"/>
  <c r="PT68" i="7"/>
  <c r="PU68" i="7"/>
  <c r="PV68" i="7"/>
  <c r="PW68" i="7"/>
  <c r="PX68" i="7"/>
  <c r="PY68" i="7"/>
  <c r="PZ68" i="7"/>
  <c r="QA68" i="7"/>
  <c r="QB68" i="7"/>
  <c r="QC68" i="7"/>
  <c r="QD68" i="7"/>
  <c r="QE68" i="7"/>
  <c r="QF68" i="7"/>
  <c r="QG68" i="7"/>
  <c r="QH68" i="7"/>
  <c r="QI68" i="7"/>
  <c r="QJ68" i="7"/>
  <c r="QK68" i="7"/>
  <c r="QL68" i="7"/>
  <c r="QM68" i="7"/>
  <c r="QN68" i="7"/>
  <c r="QO68" i="7"/>
  <c r="QP68" i="7"/>
  <c r="QQ68" i="7"/>
  <c r="QR68" i="7"/>
  <c r="QS68" i="7"/>
  <c r="QT68" i="7"/>
  <c r="QU68" i="7"/>
  <c r="QV68" i="7"/>
  <c r="QW68" i="7"/>
  <c r="QX68" i="7"/>
  <c r="QY68" i="7"/>
  <c r="QZ68" i="7"/>
  <c r="RA68" i="7"/>
  <c r="RB68" i="7"/>
  <c r="RC68" i="7"/>
  <c r="RD68" i="7"/>
  <c r="RE68" i="7"/>
  <c r="RF68" i="7"/>
  <c r="RG68" i="7"/>
  <c r="RH68" i="7"/>
  <c r="RI68" i="7"/>
  <c r="RJ68" i="7"/>
  <c r="RK68" i="7"/>
  <c r="RL68" i="7"/>
  <c r="RM68" i="7"/>
  <c r="RN68" i="7"/>
  <c r="RO68" i="7"/>
  <c r="RP68" i="7"/>
  <c r="RQ68" i="7"/>
  <c r="RR68" i="7"/>
  <c r="RS68" i="7"/>
  <c r="RT68" i="7"/>
  <c r="RU68" i="7"/>
  <c r="RV68" i="7"/>
  <c r="RW68" i="7"/>
  <c r="RX68" i="7"/>
  <c r="RY68" i="7"/>
  <c r="RZ68" i="7"/>
  <c r="SA68" i="7"/>
  <c r="SB68" i="7"/>
  <c r="SC68" i="7"/>
  <c r="SD68" i="7"/>
  <c r="SE68" i="7"/>
  <c r="SF68" i="7"/>
  <c r="SG68" i="7"/>
  <c r="SH68" i="7"/>
  <c r="SI68" i="7"/>
  <c r="SJ68" i="7"/>
  <c r="SK68" i="7"/>
  <c r="SL68" i="7"/>
  <c r="SM68" i="7"/>
  <c r="SN68" i="7"/>
  <c r="SO68" i="7"/>
  <c r="SP68" i="7"/>
  <c r="SQ68" i="7"/>
  <c r="SR68" i="7"/>
  <c r="SS68" i="7"/>
  <c r="ST68" i="7"/>
  <c r="SU68" i="7"/>
  <c r="SV68" i="7"/>
  <c r="SW68" i="7"/>
  <c r="SX68" i="7"/>
  <c r="SY68" i="7"/>
  <c r="SZ68" i="7"/>
  <c r="TA68" i="7"/>
  <c r="TB68" i="7"/>
  <c r="TC68" i="7"/>
  <c r="TD68" i="7"/>
  <c r="TE68" i="7"/>
  <c r="TF68" i="7"/>
  <c r="TG68" i="7"/>
  <c r="TH68" i="7"/>
  <c r="TI68" i="7"/>
  <c r="TJ68" i="7"/>
  <c r="TK68" i="7"/>
  <c r="TL68" i="7"/>
  <c r="TM68" i="7"/>
  <c r="TN68" i="7"/>
  <c r="TO68" i="7"/>
  <c r="TP68" i="7"/>
  <c r="TQ68" i="7"/>
  <c r="TR68" i="7"/>
  <c r="TS68" i="7"/>
  <c r="TT68" i="7"/>
  <c r="TU68" i="7"/>
  <c r="TV68" i="7"/>
  <c r="TW68" i="7"/>
  <c r="TX68" i="7"/>
  <c r="TY68" i="7"/>
  <c r="TZ68" i="7"/>
  <c r="UA68" i="7"/>
  <c r="UB68" i="7"/>
  <c r="UC68" i="7"/>
  <c r="UD68" i="7"/>
  <c r="UE68" i="7"/>
  <c r="UF68" i="7"/>
  <c r="UG68" i="7"/>
  <c r="UH68" i="7"/>
  <c r="UI68" i="7"/>
  <c r="UJ68" i="7"/>
  <c r="UK68" i="7"/>
  <c r="UL68" i="7"/>
  <c r="UM68" i="7"/>
  <c r="UN68" i="7"/>
  <c r="UO68" i="7"/>
  <c r="UP68" i="7"/>
  <c r="UQ68" i="7"/>
  <c r="UR68" i="7"/>
  <c r="US68" i="7"/>
  <c r="UT68" i="7"/>
  <c r="UU68" i="7"/>
  <c r="UV68" i="7"/>
  <c r="UW68" i="7"/>
  <c r="UX68" i="7"/>
  <c r="UY68" i="7"/>
  <c r="UZ68" i="7"/>
  <c r="VA68" i="7"/>
  <c r="VB68" i="7"/>
  <c r="VC68" i="7"/>
  <c r="VD68" i="7"/>
  <c r="VE68" i="7"/>
  <c r="VF68" i="7"/>
  <c r="VG68" i="7"/>
  <c r="VH68" i="7"/>
  <c r="VI68" i="7"/>
  <c r="VJ68" i="7"/>
  <c r="VK68" i="7"/>
  <c r="VL68" i="7"/>
  <c r="VM68" i="7"/>
  <c r="VN68" i="7"/>
  <c r="VO68" i="7"/>
  <c r="VP68" i="7"/>
  <c r="VQ68" i="7"/>
  <c r="VR68" i="7"/>
  <c r="VS68" i="7"/>
  <c r="VT68" i="7"/>
  <c r="VU68" i="7"/>
  <c r="VV68" i="7"/>
  <c r="VW68" i="7"/>
  <c r="VX68" i="7"/>
  <c r="VY68" i="7"/>
  <c r="VZ68" i="7"/>
  <c r="WA68" i="7"/>
  <c r="WB68" i="7"/>
  <c r="WC68" i="7"/>
  <c r="WD68" i="7"/>
  <c r="WE68" i="7"/>
  <c r="WF68" i="7"/>
  <c r="WG68" i="7"/>
  <c r="WH68" i="7"/>
  <c r="WI68" i="7"/>
  <c r="WJ68" i="7"/>
  <c r="WK68" i="7"/>
  <c r="WL68" i="7"/>
  <c r="WM68" i="7"/>
  <c r="WN68" i="7"/>
  <c r="WO68" i="7"/>
  <c r="WP68" i="7"/>
  <c r="WQ68" i="7"/>
  <c r="WR68" i="7"/>
  <c r="WS68" i="7"/>
  <c r="WT68" i="7"/>
  <c r="WU68" i="7"/>
  <c r="WV68" i="7"/>
  <c r="WW68" i="7"/>
  <c r="WX68" i="7"/>
  <c r="WY68" i="7"/>
  <c r="WZ68" i="7"/>
  <c r="XA68" i="7"/>
  <c r="XB68" i="7"/>
  <c r="XC68" i="7"/>
  <c r="XD68" i="7"/>
  <c r="XE68" i="7"/>
  <c r="XF68" i="7"/>
  <c r="XG68" i="7"/>
  <c r="XH68" i="7"/>
  <c r="XI68" i="7"/>
  <c r="XJ68" i="7"/>
  <c r="XK68" i="7"/>
  <c r="XL68" i="7"/>
  <c r="XM68" i="7"/>
  <c r="XN68" i="7"/>
  <c r="XO68" i="7"/>
  <c r="XP68" i="7"/>
  <c r="XQ68" i="7"/>
  <c r="XR68" i="7"/>
  <c r="XS68" i="7"/>
  <c r="XT68" i="7"/>
  <c r="XU68" i="7"/>
  <c r="XV68" i="7"/>
  <c r="XW68" i="7"/>
  <c r="XX68" i="7"/>
  <c r="XY68" i="7"/>
  <c r="XZ68" i="7"/>
  <c r="YA68" i="7"/>
  <c r="YB68" i="7"/>
  <c r="YC68" i="7"/>
  <c r="YD68" i="7"/>
  <c r="YE68" i="7"/>
  <c r="YF68" i="7"/>
  <c r="YG68" i="7"/>
  <c r="YH68" i="7"/>
  <c r="YI68" i="7"/>
  <c r="YJ68" i="7"/>
  <c r="YK68" i="7"/>
  <c r="YL68" i="7"/>
  <c r="YM68" i="7"/>
  <c r="YN68" i="7"/>
  <c r="YO68" i="7"/>
  <c r="YP68" i="7"/>
  <c r="YQ68" i="7"/>
  <c r="YR68" i="7"/>
  <c r="YS68" i="7"/>
  <c r="YT68" i="7"/>
  <c r="YU68" i="7"/>
  <c r="YV68" i="7"/>
  <c r="YW68" i="7"/>
  <c r="YX68" i="7"/>
  <c r="YY68" i="7"/>
  <c r="YZ68" i="7"/>
  <c r="ZA68" i="7"/>
  <c r="ZB68" i="7"/>
  <c r="ZC68" i="7"/>
  <c r="ZD68" i="7"/>
  <c r="ZE68" i="7"/>
  <c r="ZF68" i="7"/>
  <c r="ZG68" i="7"/>
  <c r="ZH68" i="7"/>
  <c r="ZI68" i="7"/>
  <c r="ZJ68" i="7"/>
  <c r="ZK68" i="7"/>
  <c r="ZL68" i="7"/>
  <c r="ZM68" i="7"/>
  <c r="ZN68" i="7"/>
  <c r="ZO68" i="7"/>
  <c r="ZP68" i="7"/>
  <c r="ZQ68" i="7"/>
  <c r="ZR68" i="7"/>
  <c r="ZS68" i="7"/>
  <c r="ZT68" i="7"/>
  <c r="ZU68" i="7"/>
  <c r="ZV68" i="7"/>
  <c r="ZW68" i="7"/>
  <c r="ZX68" i="7"/>
  <c r="ZY68" i="7"/>
  <c r="ZZ68" i="7"/>
  <c r="AAA68" i="7"/>
  <c r="AAB68" i="7"/>
  <c r="AAC68" i="7"/>
  <c r="AAD68" i="7"/>
  <c r="AAE68" i="7"/>
  <c r="AAF68" i="7"/>
  <c r="AAG68" i="7"/>
  <c r="AAH68" i="7"/>
  <c r="AAI68" i="7"/>
  <c r="AAJ68" i="7"/>
  <c r="AAK68" i="7"/>
  <c r="AAL68" i="7"/>
  <c r="AAM68" i="7"/>
  <c r="AAN68" i="7"/>
  <c r="AAO68" i="7"/>
  <c r="AAP68" i="7"/>
  <c r="AAQ68" i="7"/>
  <c r="AAR68" i="7"/>
  <c r="AAS68" i="7"/>
  <c r="AAT68" i="7"/>
  <c r="AAU68" i="7"/>
  <c r="AAV68" i="7"/>
  <c r="AAW68" i="7"/>
  <c r="AAX68" i="7"/>
  <c r="AAY68" i="7"/>
  <c r="AAZ68" i="7"/>
  <c r="ABA68" i="7"/>
  <c r="ABB68" i="7"/>
  <c r="ABC68" i="7"/>
  <c r="ABD68" i="7"/>
  <c r="ABE68" i="7"/>
  <c r="ABF68" i="7"/>
  <c r="ABG68" i="7"/>
  <c r="ABH68" i="7"/>
  <c r="ABI68" i="7"/>
  <c r="ABJ68" i="7"/>
  <c r="ABK68" i="7"/>
  <c r="ABL68" i="7"/>
  <c r="ABM68" i="7"/>
  <c r="ABN68" i="7"/>
  <c r="ABO68" i="7"/>
  <c r="ABP68" i="7"/>
  <c r="ABQ68" i="7"/>
  <c r="ABR68" i="7"/>
  <c r="ABS68" i="7"/>
  <c r="ABT68" i="7"/>
  <c r="ABU68" i="7"/>
  <c r="ABV68" i="7"/>
  <c r="ABW68" i="7"/>
  <c r="ABX68" i="7"/>
  <c r="ABY68" i="7"/>
  <c r="ABZ68" i="7"/>
  <c r="ACA68" i="7"/>
  <c r="ACB68" i="7"/>
  <c r="ACC68" i="7"/>
  <c r="ACD68" i="7"/>
  <c r="ACE68" i="7"/>
  <c r="ACF68" i="7"/>
  <c r="ACG68" i="7"/>
  <c r="ACH68" i="7"/>
  <c r="ACI68" i="7"/>
  <c r="ACJ68" i="7"/>
  <c r="ACK68" i="7"/>
  <c r="ACL68" i="7"/>
  <c r="ACM68" i="7"/>
  <c r="ACN68" i="7"/>
  <c r="ACO68" i="7"/>
  <c r="ACP68" i="7"/>
  <c r="ACQ68" i="7"/>
  <c r="ACR68" i="7"/>
  <c r="ACS68" i="7"/>
  <c r="ACT68" i="7"/>
  <c r="ACU68" i="7"/>
  <c r="ACV68" i="7"/>
  <c r="ACW68" i="7"/>
  <c r="ACX68" i="7"/>
  <c r="ACY68" i="7"/>
  <c r="ACZ68" i="7"/>
  <c r="ADA68" i="7"/>
  <c r="ADB68" i="7"/>
  <c r="ADC68" i="7"/>
  <c r="ADD68" i="7"/>
  <c r="ADE68" i="7"/>
  <c r="ADF68" i="7"/>
  <c r="ADG68" i="7"/>
  <c r="ADH68" i="7"/>
  <c r="ADI68" i="7"/>
  <c r="ADJ68" i="7"/>
  <c r="ADK68" i="7"/>
  <c r="ADL68" i="7"/>
  <c r="ADM68" i="7"/>
  <c r="ADN68" i="7"/>
  <c r="ADO68" i="7"/>
  <c r="ADP68" i="7"/>
  <c r="ADQ68" i="7"/>
  <c r="ADR68" i="7"/>
  <c r="ADS68" i="7"/>
  <c r="ADT68" i="7"/>
  <c r="ADU68" i="7"/>
  <c r="ADV68" i="7"/>
  <c r="ADW68" i="7"/>
  <c r="ADX68" i="7"/>
  <c r="ADY68" i="7"/>
  <c r="ADZ68" i="7"/>
  <c r="AEA68" i="7"/>
  <c r="AEB68" i="7"/>
  <c r="AEC68" i="7"/>
  <c r="AED68" i="7"/>
  <c r="AEE68" i="7"/>
  <c r="AEF68" i="7"/>
  <c r="AEG68" i="7"/>
  <c r="AEH68" i="7"/>
  <c r="AEI68" i="7"/>
  <c r="AEJ68" i="7"/>
  <c r="AEK68" i="7"/>
  <c r="AEL68" i="7"/>
  <c r="AEM68" i="7"/>
  <c r="AEN68" i="7"/>
  <c r="AEO68" i="7"/>
  <c r="AEP68" i="7"/>
  <c r="AEQ68" i="7"/>
  <c r="AER68" i="7"/>
  <c r="AES68" i="7"/>
  <c r="AET68" i="7"/>
  <c r="AEU68" i="7"/>
  <c r="AEV68" i="7"/>
  <c r="AEW68" i="7"/>
  <c r="AEX68" i="7"/>
  <c r="AEY68" i="7"/>
  <c r="AEZ68" i="7"/>
  <c r="AFA68" i="7"/>
  <c r="AFB68" i="7"/>
  <c r="AFC68" i="7"/>
  <c r="AFD68" i="7"/>
  <c r="AFE68" i="7"/>
  <c r="AFF68" i="7"/>
  <c r="AFG68" i="7"/>
  <c r="AFH68" i="7"/>
  <c r="AFI68" i="7"/>
  <c r="AFJ68" i="7"/>
  <c r="AFK68" i="7"/>
  <c r="AFL68" i="7"/>
  <c r="AFM68" i="7"/>
  <c r="AFN68" i="7"/>
  <c r="AFO68" i="7"/>
  <c r="AFP68" i="7"/>
  <c r="AFQ68" i="7"/>
  <c r="AFR68" i="7"/>
  <c r="AFS68" i="7"/>
  <c r="AFT68" i="7"/>
  <c r="AFU68" i="7"/>
  <c r="AFV68" i="7"/>
  <c r="AFW68" i="7"/>
  <c r="AFX68" i="7"/>
  <c r="AFY68" i="7"/>
  <c r="AFZ68" i="7"/>
  <c r="AGA68" i="7"/>
  <c r="AGB68" i="7"/>
  <c r="AGC68" i="7"/>
  <c r="AGD68" i="7"/>
  <c r="AGE68" i="7"/>
  <c r="AGF68" i="7"/>
  <c r="AGG68" i="7"/>
  <c r="AGH68" i="7"/>
  <c r="AGI68" i="7"/>
  <c r="AGJ68" i="7"/>
  <c r="AGK68" i="7"/>
  <c r="AGL68" i="7"/>
  <c r="AGM68" i="7"/>
  <c r="AGN68" i="7"/>
  <c r="AGO68" i="7"/>
  <c r="AGP68" i="7"/>
  <c r="AGQ68" i="7"/>
  <c r="AGR68" i="7"/>
  <c r="AGS68" i="7"/>
  <c r="AGT68" i="7"/>
  <c r="AGU68" i="7"/>
  <c r="AGV68" i="7"/>
  <c r="AGW68" i="7"/>
  <c r="AGX68" i="7"/>
  <c r="AGY68" i="7"/>
  <c r="AGZ68" i="7"/>
  <c r="AHA68" i="7"/>
  <c r="AHB68" i="7"/>
  <c r="AHC68" i="7"/>
  <c r="AHD68" i="7"/>
  <c r="AHE68" i="7"/>
  <c r="AHF68" i="7"/>
  <c r="AHG68" i="7"/>
  <c r="AHH68" i="7"/>
  <c r="AHI68" i="7"/>
  <c r="AHJ68" i="7"/>
  <c r="AHK68" i="7"/>
  <c r="AHL68" i="7"/>
  <c r="AHM68" i="7"/>
  <c r="AHN68" i="7"/>
  <c r="AHO68" i="7"/>
  <c r="AHP68" i="7"/>
  <c r="AHQ68" i="7"/>
  <c r="AHR68" i="7"/>
  <c r="AHS68" i="7"/>
  <c r="AHT68" i="7"/>
  <c r="AHU68" i="7"/>
  <c r="AHV68" i="7"/>
  <c r="AHW68" i="7"/>
  <c r="AHX68" i="7"/>
  <c r="AHY68" i="7"/>
  <c r="AHZ68" i="7"/>
  <c r="AIA68" i="7"/>
  <c r="AIB68" i="7"/>
  <c r="AIC68" i="7"/>
  <c r="AID68" i="7"/>
  <c r="AIE68" i="7"/>
  <c r="AIF68" i="7"/>
  <c r="AIG68" i="7"/>
  <c r="AIH68" i="7"/>
  <c r="AII68" i="7"/>
  <c r="AIJ68" i="7"/>
  <c r="AIK68" i="7"/>
  <c r="AIL68" i="7"/>
  <c r="AIM68" i="7"/>
  <c r="AIN68" i="7"/>
  <c r="AIO68" i="7"/>
  <c r="AIP68" i="7"/>
  <c r="AIQ68" i="7"/>
  <c r="AIR68" i="7"/>
  <c r="AIS68" i="7"/>
  <c r="AIT68" i="7"/>
  <c r="AIU68" i="7"/>
  <c r="AIV68" i="7"/>
  <c r="AIW68" i="7"/>
  <c r="AIX68" i="7"/>
  <c r="AIY68" i="7"/>
  <c r="AIZ68" i="7"/>
  <c r="AJA68" i="7"/>
  <c r="AJB68" i="7"/>
  <c r="AJC68" i="7"/>
  <c r="AJD68" i="7"/>
  <c r="AJE68" i="7"/>
  <c r="AJF68" i="7"/>
  <c r="AJG68" i="7"/>
  <c r="AJH68" i="7"/>
  <c r="AJI68" i="7"/>
  <c r="AJJ68" i="7"/>
  <c r="AJK68" i="7"/>
  <c r="AJL68" i="7"/>
  <c r="AJM68" i="7"/>
  <c r="AJN68" i="7"/>
  <c r="AJO68" i="7"/>
  <c r="AJP68" i="7"/>
  <c r="AJQ68" i="7"/>
  <c r="AJR68" i="7"/>
  <c r="AJS68" i="7"/>
  <c r="AJT68" i="7"/>
  <c r="AJU68" i="7"/>
  <c r="AJV68" i="7"/>
  <c r="AJW68" i="7"/>
  <c r="AJX68" i="7"/>
  <c r="AJY68" i="7"/>
  <c r="AJZ68" i="7"/>
  <c r="AKA68" i="7"/>
  <c r="AKB68" i="7"/>
  <c r="AKC68" i="7"/>
  <c r="AKD68" i="7"/>
  <c r="AKE68" i="7"/>
  <c r="AKF68" i="7"/>
  <c r="AKG68" i="7"/>
  <c r="AKH68" i="7"/>
  <c r="AKI68" i="7"/>
  <c r="AKJ68" i="7"/>
  <c r="AKK68" i="7"/>
  <c r="AKL68" i="7"/>
  <c r="AKM68" i="7"/>
  <c r="AKN68" i="7"/>
  <c r="AKO68" i="7"/>
  <c r="AKP68" i="7"/>
  <c r="AKQ68" i="7"/>
  <c r="AKR68" i="7"/>
  <c r="AKS68" i="7"/>
  <c r="AKT68" i="7"/>
  <c r="AKU68" i="7"/>
  <c r="AKV68" i="7"/>
  <c r="AKW68" i="7"/>
  <c r="AKX68" i="7"/>
  <c r="AKY68" i="7"/>
  <c r="AKZ68" i="7"/>
  <c r="ALA68" i="7"/>
  <c r="ALB68" i="7"/>
  <c r="ALC68" i="7"/>
  <c r="ALD68" i="7"/>
  <c r="ALE68" i="7"/>
  <c r="ALF68" i="7"/>
  <c r="ALG68" i="7"/>
  <c r="ALH68" i="7"/>
  <c r="ALI68" i="7"/>
  <c r="ALJ68" i="7"/>
  <c r="ALK68" i="7"/>
  <c r="ALL68" i="7"/>
  <c r="ALM68" i="7"/>
  <c r="ALN68" i="7"/>
  <c r="ALO68" i="7"/>
  <c r="ALP68" i="7"/>
  <c r="ALQ68" i="7"/>
  <c r="ALR68" i="7"/>
  <c r="ALS68" i="7"/>
  <c r="ALT68" i="7"/>
  <c r="ALU68" i="7"/>
  <c r="ALV68" i="7"/>
  <c r="ALW68" i="7"/>
  <c r="ALX68" i="7"/>
  <c r="ALY68" i="7"/>
  <c r="ALZ68" i="7"/>
  <c r="AMA68" i="7"/>
  <c r="AMB68" i="7"/>
  <c r="AMC68" i="7"/>
  <c r="AMD68" i="7"/>
  <c r="AME68" i="7"/>
  <c r="AMF68" i="7"/>
  <c r="AMG68" i="7"/>
  <c r="AMH68" i="7"/>
  <c r="AMI68" i="7"/>
  <c r="AMJ68" i="7"/>
  <c r="AMK68" i="7"/>
  <c r="AML68" i="7"/>
  <c r="AMM68" i="7"/>
  <c r="AMN68" i="7"/>
  <c r="AMO68" i="7"/>
  <c r="AMP68" i="7"/>
  <c r="AMQ68" i="7"/>
  <c r="AMR68" i="7"/>
  <c r="AMS68" i="7"/>
  <c r="AMT68" i="7"/>
  <c r="AMU68" i="7"/>
  <c r="AMV68" i="7"/>
  <c r="AMW68" i="7"/>
  <c r="AMX68" i="7"/>
  <c r="AMY68" i="7"/>
  <c r="AMZ68" i="7"/>
  <c r="ANA68" i="7"/>
  <c r="ANB68" i="7"/>
  <c r="ANC68" i="7"/>
  <c r="AND68" i="7"/>
  <c r="ANE68" i="7"/>
  <c r="ANF68" i="7"/>
  <c r="ANG68" i="7"/>
  <c r="ANH68" i="7"/>
  <c r="ANI68" i="7"/>
  <c r="ANJ68" i="7"/>
  <c r="ANK68" i="7"/>
  <c r="ANL68" i="7"/>
  <c r="ANM68" i="7"/>
  <c r="ANN68" i="7"/>
  <c r="ANO68" i="7"/>
  <c r="ANP68" i="7"/>
  <c r="ANQ68" i="7"/>
  <c r="ANR68" i="7"/>
  <c r="ANS68" i="7"/>
  <c r="ANT68" i="7"/>
  <c r="ANU68" i="7"/>
  <c r="ANV68" i="7"/>
  <c r="ANW68" i="7"/>
  <c r="ANX68" i="7"/>
  <c r="ANY68" i="7"/>
  <c r="ANZ68" i="7"/>
  <c r="AOA68" i="7"/>
  <c r="AOB68" i="7"/>
  <c r="AOC68" i="7"/>
  <c r="AOD68" i="7"/>
  <c r="AOE68" i="7"/>
  <c r="AOF68" i="7"/>
  <c r="AOG68" i="7"/>
  <c r="AOH68" i="7"/>
  <c r="AOI68" i="7"/>
  <c r="AOJ68" i="7"/>
  <c r="AOK68" i="7"/>
  <c r="AOL68" i="7"/>
  <c r="AOM68" i="7"/>
  <c r="AON68" i="7"/>
  <c r="AOO68" i="7"/>
  <c r="AOP68" i="7"/>
  <c r="AOQ68" i="7"/>
  <c r="AOR68" i="7"/>
  <c r="AOS68" i="7"/>
  <c r="AOT68" i="7"/>
  <c r="AOU68" i="7"/>
  <c r="AOV68" i="7"/>
  <c r="AOW68" i="7"/>
  <c r="AOX68" i="7"/>
  <c r="AOY68" i="7"/>
  <c r="AOZ68" i="7"/>
  <c r="APA68" i="7"/>
  <c r="APB68" i="7"/>
  <c r="APC68" i="7"/>
  <c r="APD68" i="7"/>
  <c r="APE68" i="7"/>
  <c r="APF68" i="7"/>
  <c r="APG68" i="7"/>
  <c r="APH68" i="7"/>
  <c r="API68" i="7"/>
  <c r="APJ68" i="7"/>
  <c r="APK68" i="7"/>
  <c r="APL68" i="7"/>
  <c r="APM68" i="7"/>
  <c r="APN68" i="7"/>
  <c r="APO68" i="7"/>
  <c r="APP68" i="7"/>
  <c r="APQ68" i="7"/>
  <c r="APR68" i="7"/>
  <c r="APS68" i="7"/>
  <c r="APT68" i="7"/>
  <c r="APU68" i="7"/>
  <c r="APV68" i="7"/>
  <c r="APW68" i="7"/>
  <c r="APX68" i="7"/>
  <c r="APY68" i="7"/>
  <c r="APZ68" i="7"/>
  <c r="AQA68" i="7"/>
  <c r="AQB68" i="7"/>
  <c r="AQC68" i="7"/>
  <c r="AQD68" i="7"/>
  <c r="AQE68" i="7"/>
  <c r="AQF68" i="7"/>
  <c r="AQG68" i="7"/>
  <c r="AQH68" i="7"/>
  <c r="AQI68" i="7"/>
  <c r="AQJ68" i="7"/>
  <c r="AQK68" i="7"/>
  <c r="AQL68" i="7"/>
  <c r="AQM68" i="7"/>
  <c r="AQN68" i="7"/>
  <c r="AQO68" i="7"/>
  <c r="AQP68" i="7"/>
  <c r="AQQ68" i="7"/>
  <c r="AQR68" i="7"/>
  <c r="AQS68" i="7"/>
  <c r="AQT68" i="7"/>
  <c r="AQU68" i="7"/>
  <c r="AQV68" i="7"/>
  <c r="AQW68" i="7"/>
  <c r="AQX68" i="7"/>
  <c r="AQY68" i="7"/>
  <c r="AQZ68" i="7"/>
  <c r="ARA68" i="7"/>
  <c r="ARB68" i="7"/>
  <c r="ARC68" i="7"/>
  <c r="ARD68" i="7"/>
  <c r="ARE68" i="7"/>
  <c r="ARF68" i="7"/>
  <c r="ARG68" i="7"/>
  <c r="ARH68" i="7"/>
  <c r="ARI68" i="7"/>
  <c r="ARJ68" i="7"/>
  <c r="ARK68" i="7"/>
  <c r="ARL68" i="7"/>
  <c r="ARM68" i="7"/>
  <c r="ARN68" i="7"/>
  <c r="ARO68" i="7"/>
  <c r="ARP68" i="7"/>
  <c r="ARQ68" i="7"/>
  <c r="ARR68" i="7"/>
  <c r="ARS68" i="7"/>
  <c r="ART68" i="7"/>
  <c r="ARU68" i="7"/>
  <c r="ARV68" i="7"/>
  <c r="ARW68" i="7"/>
  <c r="ARX68" i="7"/>
  <c r="ARY68" i="7"/>
  <c r="ARZ68" i="7"/>
  <c r="ASA68" i="7"/>
  <c r="ASB68" i="7"/>
  <c r="ASC68" i="7"/>
  <c r="ASD68" i="7"/>
  <c r="ASE68" i="7"/>
  <c r="ASF68" i="7"/>
  <c r="ASG68" i="7"/>
  <c r="ASH68" i="7"/>
  <c r="ASI68" i="7"/>
  <c r="ASJ68" i="7"/>
  <c r="ASK68" i="7"/>
  <c r="ASL68" i="7"/>
  <c r="ASM68" i="7"/>
  <c r="ASN68" i="7"/>
  <c r="ASO68" i="7"/>
  <c r="ASP68" i="7"/>
  <c r="ASQ68" i="7"/>
  <c r="ASR68" i="7"/>
  <c r="ASS68" i="7"/>
  <c r="AST68" i="7"/>
  <c r="ASU68" i="7"/>
  <c r="ASV68" i="7"/>
  <c r="ASW68" i="7"/>
  <c r="ASX68" i="7"/>
  <c r="ASY68" i="7"/>
  <c r="ASZ68" i="7"/>
  <c r="ATA68" i="7"/>
  <c r="ATB68" i="7"/>
  <c r="ATC68" i="7"/>
  <c r="ATD68" i="7"/>
  <c r="ATE68" i="7"/>
  <c r="ATF68" i="7"/>
  <c r="ATG68" i="7"/>
  <c r="ATH68" i="7"/>
  <c r="ATI68" i="7"/>
  <c r="ATJ68" i="7"/>
  <c r="ATK68" i="7"/>
  <c r="ATL68" i="7"/>
  <c r="ATM68" i="7"/>
  <c r="ATN68" i="7"/>
  <c r="ATO68" i="7"/>
  <c r="ATP68" i="7"/>
  <c r="ATQ68" i="7"/>
  <c r="ATR68" i="7"/>
  <c r="ATS68" i="7"/>
  <c r="ATT68" i="7"/>
  <c r="ATU68" i="7"/>
  <c r="ATV68" i="7"/>
  <c r="ATW68" i="7"/>
  <c r="ATX68" i="7"/>
  <c r="ATY68" i="7"/>
  <c r="ATZ68" i="7"/>
  <c r="AUA68" i="7"/>
  <c r="AUB68" i="7"/>
  <c r="AUC68" i="7"/>
  <c r="AUD68" i="7"/>
  <c r="AUE68" i="7"/>
  <c r="AUF68" i="7"/>
  <c r="AUG68" i="7"/>
  <c r="AUH68" i="7"/>
  <c r="AUI68" i="7"/>
  <c r="AUJ68" i="7"/>
  <c r="AUK68" i="7"/>
  <c r="AUL68" i="7"/>
  <c r="AUM68" i="7"/>
  <c r="AUN68" i="7"/>
  <c r="AUO68" i="7"/>
  <c r="AUP68" i="7"/>
  <c r="AUQ68" i="7"/>
  <c r="AUR68" i="7"/>
  <c r="AUS68" i="7"/>
  <c r="AUT68" i="7"/>
  <c r="AUU68" i="7"/>
  <c r="AUV68" i="7"/>
  <c r="AUW68" i="7"/>
  <c r="AUX68" i="7"/>
  <c r="AUY68" i="7"/>
  <c r="AUZ68" i="7"/>
  <c r="AVA68" i="7"/>
  <c r="AVB68" i="7"/>
  <c r="AVC68" i="7"/>
  <c r="AVD68" i="7"/>
  <c r="AVE68" i="7"/>
  <c r="AVF68" i="7"/>
  <c r="AVG68" i="7"/>
  <c r="AVH68" i="7"/>
  <c r="AVI68" i="7"/>
  <c r="AVJ68" i="7"/>
  <c r="AVK68" i="7"/>
  <c r="AVL68" i="7"/>
  <c r="AVM68" i="7"/>
  <c r="AVN68" i="7"/>
  <c r="AVO68" i="7"/>
  <c r="AVP68" i="7"/>
  <c r="AVQ68" i="7"/>
  <c r="AVR68" i="7"/>
  <c r="AVS68" i="7"/>
  <c r="AVT68" i="7"/>
  <c r="AVU68" i="7"/>
  <c r="AVV68" i="7"/>
  <c r="AVW68" i="7"/>
  <c r="AVX68" i="7"/>
  <c r="AVY68" i="7"/>
  <c r="AVZ68" i="7"/>
  <c r="AWA68" i="7"/>
  <c r="AWB68" i="7"/>
  <c r="AWC68" i="7"/>
  <c r="AWD68" i="7"/>
  <c r="AWE68" i="7"/>
  <c r="AWF68" i="7"/>
  <c r="AWG68" i="7"/>
  <c r="AWH68" i="7"/>
  <c r="AWI68" i="7"/>
  <c r="AWJ68" i="7"/>
  <c r="AWK68" i="7"/>
  <c r="AWL68" i="7"/>
  <c r="AWM68" i="7"/>
  <c r="AWN68" i="7"/>
  <c r="AWO68" i="7"/>
  <c r="AWP68" i="7"/>
  <c r="AWQ68" i="7"/>
  <c r="AWR68" i="7"/>
  <c r="AWS68" i="7"/>
  <c r="AWT68" i="7"/>
  <c r="AWU68" i="7"/>
  <c r="AWV68" i="7"/>
  <c r="AWW68" i="7"/>
  <c r="AWX68" i="7"/>
  <c r="AWY68" i="7"/>
  <c r="AWZ68" i="7"/>
  <c r="AXA68" i="7"/>
  <c r="AXB68" i="7"/>
  <c r="AXC68" i="7"/>
  <c r="AXD68" i="7"/>
  <c r="AXE68" i="7"/>
  <c r="AXF68" i="7"/>
  <c r="AXG68" i="7"/>
  <c r="AXH68" i="7"/>
  <c r="AXI68" i="7"/>
  <c r="AXJ68" i="7"/>
  <c r="AXK68" i="7"/>
  <c r="AXL68" i="7"/>
  <c r="AXM68" i="7"/>
  <c r="AXN68" i="7"/>
  <c r="AXO68" i="7"/>
  <c r="AXP68" i="7"/>
  <c r="AXQ68" i="7"/>
  <c r="AXR68" i="7"/>
  <c r="AXS68" i="7"/>
  <c r="AXT68" i="7"/>
  <c r="AXU68" i="7"/>
  <c r="AXV68" i="7"/>
  <c r="AXW68" i="7"/>
  <c r="AXX68" i="7"/>
  <c r="AXY68" i="7"/>
  <c r="AXZ68" i="7"/>
  <c r="AYA68" i="7"/>
  <c r="AYB68" i="7"/>
  <c r="AYC68" i="7"/>
  <c r="AYD68" i="7"/>
  <c r="AYE68" i="7"/>
  <c r="AYF68" i="7"/>
  <c r="AYG68" i="7"/>
  <c r="AYH68" i="7"/>
  <c r="AYI68" i="7"/>
  <c r="AYJ68" i="7"/>
  <c r="AYK68" i="7"/>
  <c r="AYL68" i="7"/>
  <c r="AYM68" i="7"/>
  <c r="AYN68" i="7"/>
  <c r="AYO68" i="7"/>
  <c r="AYP68" i="7"/>
  <c r="AYQ68" i="7"/>
  <c r="AYR68" i="7"/>
  <c r="AYS68" i="7"/>
  <c r="AYT68" i="7"/>
  <c r="AYU68" i="7"/>
  <c r="AYV68" i="7"/>
  <c r="AYW68" i="7"/>
  <c r="AYX68" i="7"/>
  <c r="AYY68" i="7"/>
  <c r="AYZ68" i="7"/>
  <c r="AZA68" i="7"/>
  <c r="AZB68" i="7"/>
  <c r="AZC68" i="7"/>
  <c r="AZD68" i="7"/>
  <c r="AZE68" i="7"/>
  <c r="AZF68" i="7"/>
  <c r="AZG68" i="7"/>
  <c r="AZH68" i="7"/>
  <c r="AZI68" i="7"/>
  <c r="AZJ68" i="7"/>
  <c r="AZK68" i="7"/>
  <c r="AZL68" i="7"/>
  <c r="AZM68" i="7"/>
  <c r="AZN68" i="7"/>
  <c r="AZO68" i="7"/>
  <c r="AZP68" i="7"/>
  <c r="AZQ68" i="7"/>
  <c r="AZR68" i="7"/>
  <c r="AZS68" i="7"/>
  <c r="AZT68" i="7"/>
  <c r="AZU68" i="7"/>
  <c r="AZV68" i="7"/>
  <c r="AZW68" i="7"/>
  <c r="AZX68" i="7"/>
  <c r="AZY68" i="7"/>
  <c r="AZZ68" i="7"/>
  <c r="BAA68" i="7"/>
  <c r="BAB68" i="7"/>
  <c r="BAC68" i="7"/>
  <c r="BAD68" i="7"/>
  <c r="BAE68" i="7"/>
  <c r="BAF68" i="7"/>
  <c r="BAG68" i="7"/>
  <c r="BAH68" i="7"/>
  <c r="BAI68" i="7"/>
  <c r="BAJ68" i="7"/>
  <c r="BAK68" i="7"/>
  <c r="BAL68" i="7"/>
  <c r="BAM68" i="7"/>
  <c r="BAN68" i="7"/>
  <c r="BAO68" i="7"/>
  <c r="BAP68" i="7"/>
  <c r="BAQ68" i="7"/>
  <c r="BAR68" i="7"/>
  <c r="BAS68" i="7"/>
  <c r="BAT68" i="7"/>
  <c r="BAU68" i="7"/>
  <c r="BAV68" i="7"/>
  <c r="BAW68" i="7"/>
  <c r="BAX68" i="7"/>
  <c r="BAY68" i="7"/>
  <c r="BAZ68" i="7"/>
  <c r="BBA68" i="7"/>
  <c r="BBB68" i="7"/>
  <c r="BBC68" i="7"/>
  <c r="BBD68" i="7"/>
  <c r="BBE68" i="7"/>
  <c r="BBF68" i="7"/>
  <c r="BBG68" i="7"/>
  <c r="BBH68" i="7"/>
  <c r="BBI68" i="7"/>
  <c r="BBJ68" i="7"/>
  <c r="BBK68" i="7"/>
  <c r="BBL68" i="7"/>
  <c r="BBM68" i="7"/>
  <c r="BBN68" i="7"/>
  <c r="BBO68" i="7"/>
  <c r="BBP68" i="7"/>
  <c r="BBQ68" i="7"/>
  <c r="BBR68" i="7"/>
  <c r="BBS68" i="7"/>
  <c r="BBT68" i="7"/>
  <c r="BBU68" i="7"/>
  <c r="BBV68" i="7"/>
  <c r="BBW68" i="7"/>
  <c r="BBX68" i="7"/>
  <c r="BBY68" i="7"/>
  <c r="BBZ68" i="7"/>
  <c r="BCA68" i="7"/>
  <c r="BCB68" i="7"/>
  <c r="BCC68" i="7"/>
  <c r="BCD68" i="7"/>
  <c r="BCE68" i="7"/>
  <c r="BCF68" i="7"/>
  <c r="BCG68" i="7"/>
  <c r="BCH68" i="7"/>
  <c r="BCI68" i="7"/>
  <c r="BCJ68" i="7"/>
  <c r="BCK68" i="7"/>
  <c r="BCL68" i="7"/>
  <c r="BCM68" i="7"/>
  <c r="BCN68" i="7"/>
  <c r="BCO68" i="7"/>
  <c r="BCP68" i="7"/>
  <c r="BCQ68" i="7"/>
  <c r="BCR68" i="7"/>
  <c r="BCS68" i="7"/>
  <c r="BCT68" i="7"/>
  <c r="BCU68" i="7"/>
  <c r="BCV68" i="7"/>
  <c r="BCW68" i="7"/>
  <c r="BCX68" i="7"/>
  <c r="BCY68" i="7"/>
  <c r="BCZ68" i="7"/>
  <c r="BDA68" i="7"/>
  <c r="BDB68" i="7"/>
  <c r="BDC68" i="7"/>
  <c r="BDD68" i="7"/>
  <c r="BDE68" i="7"/>
  <c r="BDF68" i="7"/>
  <c r="BDG68" i="7"/>
  <c r="BDH68" i="7"/>
  <c r="BDI68" i="7"/>
  <c r="BDJ68" i="7"/>
  <c r="BDK68" i="7"/>
  <c r="BDL68" i="7"/>
  <c r="BDM68" i="7"/>
  <c r="BDN68" i="7"/>
  <c r="BDO68" i="7"/>
  <c r="BDP68" i="7"/>
  <c r="BDQ68" i="7"/>
  <c r="BDR68" i="7"/>
  <c r="BDS68" i="7"/>
  <c r="BDT68" i="7"/>
  <c r="BDU68" i="7"/>
  <c r="BDV68" i="7"/>
  <c r="BDW68" i="7"/>
  <c r="BDX68" i="7"/>
  <c r="BDY68" i="7"/>
  <c r="BDZ68" i="7"/>
  <c r="BEA68" i="7"/>
  <c r="BEB68" i="7"/>
  <c r="BEC68" i="7"/>
  <c r="BED68" i="7"/>
  <c r="BEE68" i="7"/>
  <c r="BEF68" i="7"/>
  <c r="BEG68" i="7"/>
  <c r="BEH68" i="7"/>
  <c r="BEI68" i="7"/>
  <c r="BEJ68" i="7"/>
  <c r="BEK68" i="7"/>
  <c r="BEL68" i="7"/>
  <c r="BEM68" i="7"/>
  <c r="BEN68" i="7"/>
  <c r="BEO68" i="7"/>
  <c r="BEP68" i="7"/>
  <c r="BEQ68" i="7"/>
  <c r="BER68" i="7"/>
  <c r="BES68" i="7"/>
  <c r="BET68" i="7"/>
  <c r="BEU68" i="7"/>
  <c r="BEV68" i="7"/>
  <c r="BEW68" i="7"/>
  <c r="BEX68" i="7"/>
  <c r="BEY68" i="7"/>
  <c r="BEZ68" i="7"/>
  <c r="BFA68" i="7"/>
  <c r="BFB68" i="7"/>
  <c r="BFC68" i="7"/>
  <c r="BFD68" i="7"/>
  <c r="BFE68" i="7"/>
  <c r="BFF68" i="7"/>
  <c r="BFG68" i="7"/>
  <c r="BFH68" i="7"/>
  <c r="BFI68" i="7"/>
  <c r="BFJ68" i="7"/>
  <c r="BFK68" i="7"/>
  <c r="BFL68" i="7"/>
  <c r="BFM68" i="7"/>
  <c r="BFN68" i="7"/>
  <c r="BFO68" i="7"/>
  <c r="BFP68" i="7"/>
  <c r="BFQ68" i="7"/>
  <c r="BFR68" i="7"/>
  <c r="BFS68" i="7"/>
  <c r="BFT68" i="7"/>
  <c r="BFU68" i="7"/>
  <c r="BFV68" i="7"/>
  <c r="BFW68" i="7"/>
  <c r="BFX68" i="7"/>
  <c r="BFY68" i="7"/>
  <c r="BFZ68" i="7"/>
  <c r="BGA68" i="7"/>
  <c r="BGB68" i="7"/>
  <c r="BGC68" i="7"/>
  <c r="BGD68" i="7"/>
  <c r="BGE68" i="7"/>
  <c r="BGF68" i="7"/>
  <c r="BGG68" i="7"/>
  <c r="BGH68" i="7"/>
  <c r="BGI68" i="7"/>
  <c r="BGJ68" i="7"/>
  <c r="BGK68" i="7"/>
  <c r="BGL68" i="7"/>
  <c r="BGM68" i="7"/>
  <c r="BGN68" i="7"/>
  <c r="BGO68" i="7"/>
  <c r="BGP68" i="7"/>
  <c r="BGQ68" i="7"/>
  <c r="BGR68" i="7"/>
  <c r="BGS68" i="7"/>
  <c r="BGT68" i="7"/>
  <c r="BGU68" i="7"/>
  <c r="BGV68" i="7"/>
  <c r="BGW68" i="7"/>
  <c r="BGX68" i="7"/>
  <c r="BGY68" i="7"/>
  <c r="BGZ68" i="7"/>
  <c r="BHA68" i="7"/>
  <c r="BHB68" i="7"/>
  <c r="BHC68" i="7"/>
  <c r="BHD68" i="7"/>
  <c r="BHE68" i="7"/>
  <c r="BHF68" i="7"/>
  <c r="BHG68" i="7"/>
  <c r="BHH68" i="7"/>
  <c r="BHI68" i="7"/>
  <c r="BHJ68" i="7"/>
  <c r="BHK68" i="7"/>
  <c r="BHL68" i="7"/>
  <c r="BHM68" i="7"/>
  <c r="BHN68" i="7"/>
  <c r="BHO68" i="7"/>
  <c r="BHP68" i="7"/>
  <c r="BHQ68" i="7"/>
  <c r="BHR68" i="7"/>
  <c r="BHS68" i="7"/>
  <c r="BHT68" i="7"/>
  <c r="BHU68" i="7"/>
  <c r="BHV68" i="7"/>
  <c r="BHW68" i="7"/>
  <c r="BHX68" i="7"/>
  <c r="BHY68" i="7"/>
  <c r="BHZ68" i="7"/>
  <c r="BIA68" i="7"/>
  <c r="BIB68" i="7"/>
  <c r="BIC68" i="7"/>
  <c r="BID68" i="7"/>
  <c r="BIE68" i="7"/>
  <c r="BIF68" i="7"/>
  <c r="BIG68" i="7"/>
  <c r="BIH68" i="7"/>
  <c r="BII68" i="7"/>
  <c r="BIJ68" i="7"/>
  <c r="BIK68" i="7"/>
  <c r="BIL68" i="7"/>
  <c r="BIM68" i="7"/>
  <c r="BIN68" i="7"/>
  <c r="BIO68" i="7"/>
  <c r="BIP68" i="7"/>
  <c r="BIQ68" i="7"/>
  <c r="BIR68" i="7"/>
  <c r="BIS68" i="7"/>
  <c r="BIT68" i="7"/>
  <c r="BIU68" i="7"/>
  <c r="BIV68" i="7"/>
  <c r="BIW68" i="7"/>
  <c r="BIX68" i="7"/>
  <c r="BIY68" i="7"/>
  <c r="BIZ68" i="7"/>
  <c r="BJA68" i="7"/>
  <c r="BJB68" i="7"/>
  <c r="BJC68" i="7"/>
  <c r="BJD68" i="7"/>
  <c r="BJE68" i="7"/>
  <c r="BJF68" i="7"/>
  <c r="BJG68" i="7"/>
  <c r="BJH68" i="7"/>
  <c r="BJI68" i="7"/>
  <c r="BJJ68" i="7"/>
  <c r="BJK68" i="7"/>
  <c r="BJL68" i="7"/>
  <c r="BJM68" i="7"/>
  <c r="BJN68" i="7"/>
  <c r="BJO68" i="7"/>
  <c r="BJP68" i="7"/>
  <c r="BJQ68" i="7"/>
  <c r="BJR68" i="7"/>
  <c r="BJS68" i="7"/>
  <c r="BJT68" i="7"/>
  <c r="BJU68" i="7"/>
  <c r="BJV68" i="7"/>
  <c r="BJW68" i="7"/>
  <c r="BJX68" i="7"/>
  <c r="BJY68" i="7"/>
  <c r="BJZ68" i="7"/>
  <c r="BKA68" i="7"/>
  <c r="BKB68" i="7"/>
  <c r="BKC68" i="7"/>
  <c r="BKD68" i="7"/>
  <c r="BKE68" i="7"/>
  <c r="BKF68" i="7"/>
  <c r="BKG68" i="7"/>
  <c r="BKH68" i="7"/>
  <c r="BKI68" i="7"/>
  <c r="BKJ68" i="7"/>
  <c r="BKK68" i="7"/>
  <c r="BKL68" i="7"/>
  <c r="BKM68" i="7"/>
  <c r="BKN68" i="7"/>
  <c r="BKO68" i="7"/>
  <c r="BKP68" i="7"/>
  <c r="BKQ68" i="7"/>
  <c r="BKR68" i="7"/>
  <c r="BKS68" i="7"/>
  <c r="BKT68" i="7"/>
  <c r="BKU68" i="7"/>
  <c r="BKV68" i="7"/>
  <c r="BKW68" i="7"/>
  <c r="BKX68" i="7"/>
  <c r="BKY68" i="7"/>
  <c r="BKZ68" i="7"/>
  <c r="BLA68" i="7"/>
  <c r="BLB68" i="7"/>
  <c r="BLC68" i="7"/>
  <c r="BLD68" i="7"/>
  <c r="BLE68" i="7"/>
  <c r="BLF68" i="7"/>
  <c r="BLG68" i="7"/>
  <c r="BLH68" i="7"/>
  <c r="BLI68" i="7"/>
  <c r="BLJ68" i="7"/>
  <c r="BLK68" i="7"/>
  <c r="BLL68" i="7"/>
  <c r="BLM68" i="7"/>
  <c r="BLN68" i="7"/>
  <c r="BLO68" i="7"/>
  <c r="BLP68" i="7"/>
  <c r="BLQ68" i="7"/>
  <c r="BLR68" i="7"/>
  <c r="BLS68" i="7"/>
  <c r="BLT68" i="7"/>
  <c r="BLU68" i="7"/>
  <c r="BLV68" i="7"/>
  <c r="BLW68" i="7"/>
  <c r="BLX68" i="7"/>
  <c r="BLY68" i="7"/>
  <c r="BLZ68" i="7"/>
  <c r="BMA68" i="7"/>
  <c r="BMB68" i="7"/>
  <c r="BMC68" i="7"/>
  <c r="BMD68" i="7"/>
  <c r="BME68" i="7"/>
  <c r="BMF68" i="7"/>
  <c r="BMG68" i="7"/>
  <c r="BMH68" i="7"/>
  <c r="BMI68" i="7"/>
  <c r="BMJ68" i="7"/>
  <c r="BMK68" i="7"/>
  <c r="BML68" i="7"/>
  <c r="BMM68" i="7"/>
  <c r="BMN68" i="7"/>
  <c r="BMO68" i="7"/>
  <c r="BMP68" i="7"/>
  <c r="BMQ68" i="7"/>
  <c r="BMR68" i="7"/>
  <c r="BMS68" i="7"/>
  <c r="BMT68" i="7"/>
  <c r="BMU68" i="7"/>
  <c r="BMV68" i="7"/>
  <c r="BMW68" i="7"/>
  <c r="BMX68" i="7"/>
  <c r="BMY68" i="7"/>
  <c r="BMZ68" i="7"/>
  <c r="BNA68" i="7"/>
  <c r="BNB68" i="7"/>
  <c r="BNC68" i="7"/>
  <c r="BND68" i="7"/>
  <c r="BNE68" i="7"/>
  <c r="BNF68" i="7"/>
  <c r="BNG68" i="7"/>
  <c r="BNH68" i="7"/>
  <c r="BNI68" i="7"/>
  <c r="BNJ68" i="7"/>
  <c r="BNK68" i="7"/>
  <c r="BNL68" i="7"/>
  <c r="BNM68" i="7"/>
  <c r="BNN68" i="7"/>
  <c r="BNO68" i="7"/>
  <c r="BNP68" i="7"/>
  <c r="BNQ68" i="7"/>
  <c r="BNR68" i="7"/>
  <c r="BNS68" i="7"/>
  <c r="BNT68" i="7"/>
  <c r="BNU68" i="7"/>
  <c r="BNV68" i="7"/>
  <c r="BNW68" i="7"/>
  <c r="BNX68" i="7"/>
  <c r="BNY68" i="7"/>
  <c r="BNZ68" i="7"/>
  <c r="BOA68" i="7"/>
  <c r="BOB68" i="7"/>
  <c r="BOC68" i="7"/>
  <c r="BOD68" i="7"/>
  <c r="BOE68" i="7"/>
  <c r="BOF68" i="7"/>
  <c r="BOG68" i="7"/>
  <c r="BOH68" i="7"/>
  <c r="BOI68" i="7"/>
  <c r="BOJ68" i="7"/>
  <c r="BOK68" i="7"/>
  <c r="BOL68" i="7"/>
  <c r="BOM68" i="7"/>
  <c r="BON68" i="7"/>
  <c r="BOO68" i="7"/>
  <c r="BOP68" i="7"/>
  <c r="BOQ68" i="7"/>
  <c r="BOR68" i="7"/>
  <c r="BOS68" i="7"/>
  <c r="BOT68" i="7"/>
  <c r="BOU68" i="7"/>
  <c r="BOV68" i="7"/>
  <c r="BOW68" i="7"/>
  <c r="BOX68" i="7"/>
  <c r="BOY68" i="7"/>
  <c r="BOZ68" i="7"/>
  <c r="BPA68" i="7"/>
  <c r="BPB68" i="7"/>
  <c r="BPC68" i="7"/>
  <c r="BPD68" i="7"/>
  <c r="BPE68" i="7"/>
  <c r="BPF68" i="7"/>
  <c r="BPG68" i="7"/>
  <c r="BPH68" i="7"/>
  <c r="BPI68" i="7"/>
  <c r="BPJ68" i="7"/>
  <c r="BPK68" i="7"/>
  <c r="BPL68" i="7"/>
  <c r="BPM68" i="7"/>
  <c r="BPN68" i="7"/>
  <c r="BPO68" i="7"/>
  <c r="BPP68" i="7"/>
  <c r="BPQ68" i="7"/>
  <c r="BPR68" i="7"/>
  <c r="BPS68" i="7"/>
  <c r="BPT68" i="7"/>
  <c r="BPU68" i="7"/>
  <c r="BPV68" i="7"/>
  <c r="BPW68" i="7"/>
  <c r="BPX68" i="7"/>
  <c r="BPY68" i="7"/>
  <c r="BPZ68" i="7"/>
  <c r="BQA68" i="7"/>
  <c r="BQB68" i="7"/>
  <c r="BQC68" i="7"/>
  <c r="BQD68" i="7"/>
  <c r="BQE68" i="7"/>
  <c r="BQF68" i="7"/>
  <c r="BQG68" i="7"/>
  <c r="BQH68" i="7"/>
  <c r="BQI68" i="7"/>
  <c r="BQJ68" i="7"/>
  <c r="BQK68" i="7"/>
  <c r="BQL68" i="7"/>
  <c r="BQM68" i="7"/>
  <c r="BQN68" i="7"/>
  <c r="BQO68" i="7"/>
  <c r="BQP68" i="7"/>
  <c r="BQQ68" i="7"/>
  <c r="BQR68" i="7"/>
  <c r="BQS68" i="7"/>
  <c r="BQT68" i="7"/>
  <c r="BQU68" i="7"/>
  <c r="BQV68" i="7"/>
  <c r="BQW68" i="7"/>
  <c r="BQX68" i="7"/>
  <c r="BQY68" i="7"/>
  <c r="BQZ68" i="7"/>
  <c r="BRA68" i="7"/>
  <c r="BRB68" i="7"/>
  <c r="BRC68" i="7"/>
  <c r="BRD68" i="7"/>
  <c r="BRE68" i="7"/>
  <c r="BRF68" i="7"/>
  <c r="BRG68" i="7"/>
  <c r="BRH68" i="7"/>
  <c r="BRI68" i="7"/>
  <c r="BRJ68" i="7"/>
  <c r="BRK68" i="7"/>
  <c r="BRL68" i="7"/>
  <c r="BRM68" i="7"/>
  <c r="BRN68" i="7"/>
  <c r="BRO68" i="7"/>
  <c r="BRP68" i="7"/>
  <c r="BRQ68" i="7"/>
  <c r="BRR68" i="7"/>
  <c r="BRS68" i="7"/>
  <c r="BRT68" i="7"/>
  <c r="BRU68" i="7"/>
  <c r="BRV68" i="7"/>
  <c r="BRW68" i="7"/>
  <c r="BRX68" i="7"/>
  <c r="BRY68" i="7"/>
  <c r="BRZ68" i="7"/>
  <c r="BSA68" i="7"/>
  <c r="BSB68" i="7"/>
  <c r="BSC68" i="7"/>
  <c r="BSD68" i="7"/>
  <c r="BSE68" i="7"/>
  <c r="BSF68" i="7"/>
  <c r="BSG68" i="7"/>
  <c r="BSH68" i="7"/>
  <c r="BSI68" i="7"/>
  <c r="BSJ68" i="7"/>
  <c r="BSK68" i="7"/>
  <c r="BSL68" i="7"/>
  <c r="BSM68" i="7"/>
  <c r="BSN68" i="7"/>
  <c r="BSO68" i="7"/>
  <c r="BSP68" i="7"/>
  <c r="BSQ68" i="7"/>
  <c r="BSR68" i="7"/>
  <c r="BSS68" i="7"/>
  <c r="BST68" i="7"/>
  <c r="BSU68" i="7"/>
  <c r="BSV68" i="7"/>
  <c r="BSW68" i="7"/>
  <c r="BSX68" i="7"/>
  <c r="BSY68" i="7"/>
  <c r="BSZ68" i="7"/>
  <c r="BTA68" i="7"/>
  <c r="BTB68" i="7"/>
  <c r="BTC68" i="7"/>
  <c r="BTD68" i="7"/>
  <c r="BTE68" i="7"/>
  <c r="BTF68" i="7"/>
  <c r="BTG68" i="7"/>
  <c r="BTH68" i="7"/>
  <c r="BTI68" i="7"/>
  <c r="BTJ68" i="7"/>
  <c r="BTK68" i="7"/>
  <c r="BTL68" i="7"/>
  <c r="BTM68" i="7"/>
  <c r="BTN68" i="7"/>
  <c r="BTO68" i="7"/>
  <c r="BTP68" i="7"/>
  <c r="BTQ68" i="7"/>
  <c r="BTR68" i="7"/>
  <c r="BTS68" i="7"/>
  <c r="BTT68" i="7"/>
  <c r="BTU68" i="7"/>
  <c r="BTV68" i="7"/>
  <c r="BTW68" i="7"/>
  <c r="BTX68" i="7"/>
  <c r="BTY68" i="7"/>
  <c r="BTZ68" i="7"/>
  <c r="BUA68" i="7"/>
  <c r="BUB68" i="7"/>
  <c r="BUC68" i="7"/>
  <c r="BUD68" i="7"/>
  <c r="BUE68" i="7"/>
  <c r="BUF68" i="7"/>
  <c r="BUG68" i="7"/>
  <c r="BUH68" i="7"/>
  <c r="BUI68" i="7"/>
  <c r="BUJ68" i="7"/>
  <c r="BUK68" i="7"/>
  <c r="BUL68" i="7"/>
  <c r="BUM68" i="7"/>
  <c r="BUN68" i="7"/>
  <c r="BUO68" i="7"/>
  <c r="BUP68" i="7"/>
  <c r="BUQ68" i="7"/>
  <c r="BUR68" i="7"/>
  <c r="BUS68" i="7"/>
  <c r="BUT68" i="7"/>
  <c r="BUU68" i="7"/>
  <c r="BUV68" i="7"/>
  <c r="BUW68" i="7"/>
  <c r="BUX68" i="7"/>
  <c r="BUY68" i="7"/>
  <c r="BUZ68" i="7"/>
  <c r="BVA68" i="7"/>
  <c r="BVB68" i="7"/>
  <c r="BVC68" i="7"/>
  <c r="BVD68" i="7"/>
  <c r="BVE68" i="7"/>
  <c r="BVF68" i="7"/>
  <c r="BVG68" i="7"/>
  <c r="BVH68" i="7"/>
  <c r="BVI68" i="7"/>
  <c r="BVJ68" i="7"/>
  <c r="BVK68" i="7"/>
  <c r="BVL68" i="7"/>
  <c r="BVM68" i="7"/>
  <c r="BVN68" i="7"/>
  <c r="BVO68" i="7"/>
  <c r="BVP68" i="7"/>
  <c r="BVQ68" i="7"/>
  <c r="BVR68" i="7"/>
  <c r="BVS68" i="7"/>
  <c r="BVT68" i="7"/>
  <c r="BVU68" i="7"/>
  <c r="BVV68" i="7"/>
  <c r="BVW68" i="7"/>
  <c r="BVX68" i="7"/>
  <c r="BVY68" i="7"/>
  <c r="BVZ68" i="7"/>
  <c r="BWA68" i="7"/>
  <c r="BWB68" i="7"/>
  <c r="BWC68" i="7"/>
  <c r="BWD68" i="7"/>
  <c r="BWE68" i="7"/>
  <c r="BWF68" i="7"/>
  <c r="BWG68" i="7"/>
  <c r="BWH68" i="7"/>
  <c r="BWI68" i="7"/>
  <c r="BWJ68" i="7"/>
  <c r="BWK68" i="7"/>
  <c r="BWL68" i="7"/>
  <c r="BWM68" i="7"/>
  <c r="BWN68" i="7"/>
  <c r="BWO68" i="7"/>
  <c r="BWP68" i="7"/>
  <c r="BWQ68" i="7"/>
  <c r="BWR68" i="7"/>
  <c r="BWS68" i="7"/>
  <c r="BWT68" i="7"/>
  <c r="BWU68" i="7"/>
  <c r="BWV68" i="7"/>
  <c r="BWW68" i="7"/>
  <c r="BWX68" i="7"/>
  <c r="BWY68" i="7"/>
  <c r="BWZ68" i="7"/>
  <c r="BXA68" i="7"/>
  <c r="BXB68" i="7"/>
  <c r="BXC68" i="7"/>
  <c r="BXD68" i="7"/>
  <c r="BXE68" i="7"/>
  <c r="BXF68" i="7"/>
  <c r="BXG68" i="7"/>
  <c r="BXH68" i="7"/>
  <c r="BXI68" i="7"/>
  <c r="BXJ68" i="7"/>
  <c r="BXK68" i="7"/>
  <c r="BXL68" i="7"/>
  <c r="BXM68" i="7"/>
  <c r="BXN68" i="7"/>
  <c r="BXO68" i="7"/>
  <c r="BXP68" i="7"/>
  <c r="BXQ68" i="7"/>
  <c r="BXR68" i="7"/>
  <c r="BXS68" i="7"/>
  <c r="BXT68" i="7"/>
  <c r="BXU68" i="7"/>
  <c r="BXV68" i="7"/>
  <c r="BXW68" i="7"/>
  <c r="BXX68" i="7"/>
  <c r="BXY68" i="7"/>
  <c r="BXZ68" i="7"/>
  <c r="BYA68" i="7"/>
  <c r="BYB68" i="7"/>
  <c r="BYC68" i="7"/>
  <c r="BYD68" i="7"/>
  <c r="BYE68" i="7"/>
  <c r="BYF68" i="7"/>
  <c r="BYG68" i="7"/>
  <c r="BYH68" i="7"/>
  <c r="BYI68" i="7"/>
  <c r="BYJ68" i="7"/>
  <c r="BYK68" i="7"/>
  <c r="BYL68" i="7"/>
  <c r="BYM68" i="7"/>
  <c r="BYN68" i="7"/>
  <c r="BYO68" i="7"/>
  <c r="BYP68" i="7"/>
  <c r="BYQ68" i="7"/>
  <c r="BYR68" i="7"/>
  <c r="BYS68" i="7"/>
  <c r="BYT68" i="7"/>
  <c r="BYU68" i="7"/>
  <c r="BYV68" i="7"/>
  <c r="BYW68" i="7"/>
  <c r="BYX68" i="7"/>
  <c r="BYY68" i="7"/>
  <c r="BYZ68" i="7"/>
  <c r="BZA68" i="7"/>
  <c r="BZB68" i="7"/>
  <c r="BZC68" i="7"/>
  <c r="BZD68" i="7"/>
  <c r="BZE68" i="7"/>
  <c r="BZF68" i="7"/>
  <c r="BZG68" i="7"/>
  <c r="BZH68" i="7"/>
  <c r="BZI68" i="7"/>
  <c r="BZJ68" i="7"/>
  <c r="BZK68" i="7"/>
  <c r="BZL68" i="7"/>
  <c r="BZM68" i="7"/>
  <c r="BZN68" i="7"/>
  <c r="BZO68" i="7"/>
  <c r="BZP68" i="7"/>
  <c r="BZQ68" i="7"/>
  <c r="BZR68" i="7"/>
  <c r="BZS68" i="7"/>
  <c r="BZT68" i="7"/>
  <c r="BZU68" i="7"/>
  <c r="BZV68" i="7"/>
  <c r="BZW68" i="7"/>
  <c r="BZX68" i="7"/>
  <c r="BZY68" i="7"/>
  <c r="BZZ68" i="7"/>
  <c r="CAA68" i="7"/>
  <c r="CAB68" i="7"/>
  <c r="CAC68" i="7"/>
  <c r="CAD68" i="7"/>
  <c r="CAE68" i="7"/>
  <c r="CAF68" i="7"/>
  <c r="CAG68" i="7"/>
  <c r="CAH68" i="7"/>
  <c r="CAI68" i="7"/>
  <c r="CAJ68" i="7"/>
  <c r="CAK68" i="7"/>
  <c r="CAL68" i="7"/>
  <c r="CAM68" i="7"/>
  <c r="CAN68" i="7"/>
  <c r="CAO68" i="7"/>
  <c r="CAP68" i="7"/>
  <c r="CAQ68" i="7"/>
  <c r="CAR68" i="7"/>
  <c r="CAS68" i="7"/>
  <c r="CAT68" i="7"/>
  <c r="CAU68" i="7"/>
  <c r="CAV68" i="7"/>
  <c r="CAW68" i="7"/>
  <c r="CAX68" i="7"/>
  <c r="CAY68" i="7"/>
  <c r="CAZ68" i="7"/>
  <c r="CBA68" i="7"/>
  <c r="CBB68" i="7"/>
  <c r="CBC68" i="7"/>
  <c r="CBD68" i="7"/>
  <c r="CBE68" i="7"/>
  <c r="CBF68" i="7"/>
  <c r="CBG68" i="7"/>
  <c r="CBH68" i="7"/>
  <c r="CBI68" i="7"/>
  <c r="CBJ68" i="7"/>
  <c r="CBK68" i="7"/>
  <c r="CBL68" i="7"/>
  <c r="CBM68" i="7"/>
  <c r="CBN68" i="7"/>
  <c r="CBO68" i="7"/>
  <c r="CBP68" i="7"/>
  <c r="CBQ68" i="7"/>
  <c r="CBR68" i="7"/>
  <c r="CBS68" i="7"/>
  <c r="CBT68" i="7"/>
  <c r="CBU68" i="7"/>
  <c r="CBV68" i="7"/>
  <c r="CBW68" i="7"/>
  <c r="CBX68" i="7"/>
  <c r="CBY68" i="7"/>
  <c r="CBZ68" i="7"/>
  <c r="CCA68" i="7"/>
  <c r="CCB68" i="7"/>
  <c r="CCC68" i="7"/>
  <c r="CCD68" i="7"/>
  <c r="CCE68" i="7"/>
  <c r="CCF68" i="7"/>
  <c r="CCG68" i="7"/>
  <c r="CCH68" i="7"/>
  <c r="CCI68" i="7"/>
  <c r="CCJ68" i="7"/>
  <c r="CCK68" i="7"/>
  <c r="CCL68" i="7"/>
  <c r="CCM68" i="7"/>
  <c r="CCN68" i="7"/>
  <c r="CCO68" i="7"/>
  <c r="CCP68" i="7"/>
  <c r="CCQ68" i="7"/>
  <c r="CCR68" i="7"/>
  <c r="CCS68" i="7"/>
  <c r="CCT68" i="7"/>
  <c r="CCU68" i="7"/>
  <c r="CCV68" i="7"/>
  <c r="CCW68" i="7"/>
  <c r="CCX68" i="7"/>
  <c r="CCY68" i="7"/>
  <c r="CCZ68" i="7"/>
  <c r="CDA68" i="7"/>
  <c r="CDB68" i="7"/>
  <c r="CDC68" i="7"/>
  <c r="CDD68" i="7"/>
  <c r="CDE68" i="7"/>
  <c r="CDF68" i="7"/>
  <c r="CDG68" i="7"/>
  <c r="CDH68" i="7"/>
  <c r="CDI68" i="7"/>
  <c r="CDJ68" i="7"/>
  <c r="CDK68" i="7"/>
  <c r="CDL68" i="7"/>
  <c r="CDM68" i="7"/>
  <c r="CDN68" i="7"/>
  <c r="CDO68" i="7"/>
  <c r="CDP68" i="7"/>
  <c r="CDQ68" i="7"/>
  <c r="CDR68" i="7"/>
  <c r="CDS68" i="7"/>
  <c r="CDT68" i="7"/>
  <c r="CDU68" i="7"/>
  <c r="CDV68" i="7"/>
  <c r="CDW68" i="7"/>
  <c r="CDX68" i="7"/>
  <c r="CDY68" i="7"/>
  <c r="CDZ68" i="7"/>
  <c r="CEA68" i="7"/>
  <c r="CEB68" i="7"/>
  <c r="CEC68" i="7"/>
  <c r="CED68" i="7"/>
  <c r="CEE68" i="7"/>
  <c r="CEF68" i="7"/>
  <c r="CEG68" i="7"/>
  <c r="CEH68" i="7"/>
  <c r="CEI68" i="7"/>
  <c r="CEJ68" i="7"/>
  <c r="CEK68" i="7"/>
  <c r="CEL68" i="7"/>
  <c r="CEM68" i="7"/>
  <c r="CEN68" i="7"/>
  <c r="CEO68" i="7"/>
  <c r="CEP68" i="7"/>
  <c r="CEQ68" i="7"/>
  <c r="CER68" i="7"/>
  <c r="CES68" i="7"/>
  <c r="CET68" i="7"/>
  <c r="CEU68" i="7"/>
  <c r="CEV68" i="7"/>
  <c r="CEW68" i="7"/>
  <c r="CEX68" i="7"/>
  <c r="CEY68" i="7"/>
  <c r="CEZ68" i="7"/>
  <c r="CFA68" i="7"/>
  <c r="CFB68" i="7"/>
  <c r="CFC68" i="7"/>
  <c r="CFD68" i="7"/>
  <c r="CFE68" i="7"/>
  <c r="CFF68" i="7"/>
  <c r="CFG68" i="7"/>
  <c r="CFH68" i="7"/>
  <c r="CFI68" i="7"/>
  <c r="CFJ68" i="7"/>
  <c r="CFK68" i="7"/>
  <c r="CFL68" i="7"/>
  <c r="CFM68" i="7"/>
  <c r="CFN68" i="7"/>
  <c r="CFO68" i="7"/>
  <c r="CFP68" i="7"/>
  <c r="CFQ68" i="7"/>
  <c r="CFR68" i="7"/>
  <c r="CFS68" i="7"/>
  <c r="CFT68" i="7"/>
  <c r="CFU68" i="7"/>
  <c r="CFV68" i="7"/>
  <c r="CFW68" i="7"/>
  <c r="CFX68" i="7"/>
  <c r="CFY68" i="7"/>
  <c r="CFZ68" i="7"/>
  <c r="CGA68" i="7"/>
  <c r="CGB68" i="7"/>
  <c r="CGC68" i="7"/>
  <c r="CGD68" i="7"/>
  <c r="CGE68" i="7"/>
  <c r="CGF68" i="7"/>
  <c r="CGG68" i="7"/>
  <c r="CGH68" i="7"/>
  <c r="CGI68" i="7"/>
  <c r="CGJ68" i="7"/>
  <c r="CGK68" i="7"/>
  <c r="CGL68" i="7"/>
  <c r="CGM68" i="7"/>
  <c r="CGN68" i="7"/>
  <c r="CGO68" i="7"/>
  <c r="CGP68" i="7"/>
  <c r="CGQ68" i="7"/>
  <c r="CGR68" i="7"/>
  <c r="CGS68" i="7"/>
  <c r="CGT68" i="7"/>
  <c r="CGU68" i="7"/>
  <c r="CGV68" i="7"/>
  <c r="CGW68" i="7"/>
  <c r="CGX68" i="7"/>
  <c r="CGY68" i="7"/>
  <c r="CGZ68" i="7"/>
  <c r="CHA68" i="7"/>
  <c r="CHB68" i="7"/>
  <c r="CHC68" i="7"/>
  <c r="CHD68" i="7"/>
  <c r="CHE68" i="7"/>
  <c r="CHF68" i="7"/>
  <c r="CHG68" i="7"/>
  <c r="CHH68" i="7"/>
  <c r="CHI68" i="7"/>
  <c r="CHJ68" i="7"/>
  <c r="CHK68" i="7"/>
  <c r="CHL68" i="7"/>
  <c r="CHM68" i="7"/>
  <c r="CHN68" i="7"/>
  <c r="CHO68" i="7"/>
  <c r="CHP68" i="7"/>
  <c r="CHQ68" i="7"/>
  <c r="CHR68" i="7"/>
  <c r="CHS68" i="7"/>
  <c r="CHT68" i="7"/>
  <c r="CHU68" i="7"/>
  <c r="CHV68" i="7"/>
  <c r="CHW68" i="7"/>
  <c r="CHX68" i="7"/>
  <c r="CHY68" i="7"/>
  <c r="CHZ68" i="7"/>
  <c r="CIA68" i="7"/>
  <c r="CIB68" i="7"/>
  <c r="CIC68" i="7"/>
  <c r="CID68" i="7"/>
  <c r="CIE68" i="7"/>
  <c r="CIF68" i="7"/>
  <c r="CIG68" i="7"/>
  <c r="CIH68" i="7"/>
  <c r="CII68" i="7"/>
  <c r="CIJ68" i="7"/>
  <c r="CIK68" i="7"/>
  <c r="CIL68" i="7"/>
  <c r="CIM68" i="7"/>
  <c r="CIN68" i="7"/>
  <c r="CIO68" i="7"/>
  <c r="CIP68" i="7"/>
  <c r="CIQ68" i="7"/>
  <c r="CIR68" i="7"/>
  <c r="CIS68" i="7"/>
  <c r="CIT68" i="7"/>
  <c r="CIU68" i="7"/>
  <c r="CIV68" i="7"/>
  <c r="CIW68" i="7"/>
  <c r="CIX68" i="7"/>
  <c r="CIY68" i="7"/>
  <c r="CIZ68" i="7"/>
  <c r="CJA68" i="7"/>
  <c r="CJB68" i="7"/>
  <c r="CJC68" i="7"/>
  <c r="CJD68" i="7"/>
  <c r="CJE68" i="7"/>
  <c r="CJF68" i="7"/>
  <c r="CJG68" i="7"/>
  <c r="CJH68" i="7"/>
  <c r="CJI68" i="7"/>
  <c r="CJJ68" i="7"/>
  <c r="CJK68" i="7"/>
  <c r="CJL68" i="7"/>
  <c r="CJM68" i="7"/>
  <c r="CJN68" i="7"/>
  <c r="CJO68" i="7"/>
  <c r="CJP68" i="7"/>
  <c r="CJQ68" i="7"/>
  <c r="CJR68" i="7"/>
  <c r="CJS68" i="7"/>
  <c r="CJT68" i="7"/>
  <c r="CJU68" i="7"/>
  <c r="CJV68" i="7"/>
  <c r="CJW68" i="7"/>
  <c r="CJX68" i="7"/>
  <c r="CJY68" i="7"/>
  <c r="CJZ68" i="7"/>
  <c r="CKA68" i="7"/>
  <c r="CKB68" i="7"/>
  <c r="CKC68" i="7"/>
  <c r="CKD68" i="7"/>
  <c r="CKE68" i="7"/>
  <c r="CKF68" i="7"/>
  <c r="CKG68" i="7"/>
  <c r="CKH68" i="7"/>
  <c r="CKI68" i="7"/>
  <c r="CKJ68" i="7"/>
  <c r="CKK68" i="7"/>
  <c r="CKL68" i="7"/>
  <c r="CKM68" i="7"/>
  <c r="CKN68" i="7"/>
  <c r="CKO68" i="7"/>
  <c r="CKP68" i="7"/>
  <c r="CKQ68" i="7"/>
  <c r="CKR68" i="7"/>
  <c r="CKS68" i="7"/>
  <c r="CKT68" i="7"/>
  <c r="CKU68" i="7"/>
  <c r="CKV68" i="7"/>
  <c r="CKW68" i="7"/>
  <c r="CKX68" i="7"/>
  <c r="CKY68" i="7"/>
  <c r="CKZ68" i="7"/>
  <c r="CLA68" i="7"/>
  <c r="CLB68" i="7"/>
  <c r="CLC68" i="7"/>
  <c r="CLD68" i="7"/>
  <c r="CLE68" i="7"/>
  <c r="CLF68" i="7"/>
  <c r="CLG68" i="7"/>
  <c r="CLH68" i="7"/>
  <c r="CLI68" i="7"/>
  <c r="CLJ68" i="7"/>
  <c r="CLK68" i="7"/>
  <c r="CLL68" i="7"/>
  <c r="CLM68" i="7"/>
  <c r="CLN68" i="7"/>
  <c r="CLO68" i="7"/>
  <c r="CLP68" i="7"/>
  <c r="CLQ68" i="7"/>
  <c r="CLR68" i="7"/>
  <c r="CLS68" i="7"/>
  <c r="CLT68" i="7"/>
  <c r="CLU68" i="7"/>
  <c r="CLV68" i="7"/>
  <c r="CLW68" i="7"/>
  <c r="CLX68" i="7"/>
  <c r="CLY68" i="7"/>
  <c r="CLZ68" i="7"/>
  <c r="CMA68" i="7"/>
  <c r="CMB68" i="7"/>
  <c r="CMC68" i="7"/>
  <c r="CMD68" i="7"/>
  <c r="CME68" i="7"/>
  <c r="CMF68" i="7"/>
  <c r="CMG68" i="7"/>
  <c r="CMH68" i="7"/>
  <c r="CMI68" i="7"/>
  <c r="CMJ68" i="7"/>
  <c r="CMK68" i="7"/>
  <c r="CML68" i="7"/>
  <c r="CMM68" i="7"/>
  <c r="CMN68" i="7"/>
  <c r="CMO68" i="7"/>
  <c r="CMP68" i="7"/>
  <c r="CMQ68" i="7"/>
  <c r="CMR68" i="7"/>
  <c r="CMS68" i="7"/>
  <c r="CMT68" i="7"/>
  <c r="CMU68" i="7"/>
  <c r="CMV68" i="7"/>
  <c r="CMW68" i="7"/>
  <c r="CMX68" i="7"/>
  <c r="CMY68" i="7"/>
  <c r="CMZ68" i="7"/>
  <c r="CNA68" i="7"/>
  <c r="CNB68" i="7"/>
  <c r="CNC68" i="7"/>
  <c r="CND68" i="7"/>
  <c r="CNE68" i="7"/>
  <c r="CNF68" i="7"/>
  <c r="CNG68" i="7"/>
  <c r="CNH68" i="7"/>
  <c r="CNI68" i="7"/>
  <c r="CNJ68" i="7"/>
  <c r="CNK68" i="7"/>
  <c r="CNL68" i="7"/>
  <c r="CNM68" i="7"/>
  <c r="CNN68" i="7"/>
  <c r="CNO68" i="7"/>
  <c r="CNP68" i="7"/>
  <c r="CNQ68" i="7"/>
  <c r="CNR68" i="7"/>
  <c r="CNS68" i="7"/>
  <c r="CNT68" i="7"/>
  <c r="CNU68" i="7"/>
  <c r="CNV68" i="7"/>
  <c r="CNW68" i="7"/>
  <c r="CNX68" i="7"/>
  <c r="CNY68" i="7"/>
  <c r="CNZ68" i="7"/>
  <c r="COA68" i="7"/>
  <c r="COB68" i="7"/>
  <c r="COC68" i="7"/>
  <c r="COD68" i="7"/>
  <c r="COE68" i="7"/>
  <c r="COF68" i="7"/>
  <c r="COG68" i="7"/>
  <c r="COH68" i="7"/>
  <c r="COI68" i="7"/>
  <c r="COJ68" i="7"/>
  <c r="COK68" i="7"/>
  <c r="COL68" i="7"/>
  <c r="COM68" i="7"/>
  <c r="CON68" i="7"/>
  <c r="COO68" i="7"/>
  <c r="COP68" i="7"/>
  <c r="COQ68" i="7"/>
  <c r="COR68" i="7"/>
  <c r="COS68" i="7"/>
  <c r="COT68" i="7"/>
  <c r="COU68" i="7"/>
  <c r="COV68" i="7"/>
  <c r="COW68" i="7"/>
  <c r="COX68" i="7"/>
  <c r="COY68" i="7"/>
  <c r="COZ68" i="7"/>
  <c r="CPA68" i="7"/>
  <c r="CPB68" i="7"/>
  <c r="CPC68" i="7"/>
  <c r="CPD68" i="7"/>
  <c r="CPE68" i="7"/>
  <c r="CPF68" i="7"/>
  <c r="CPG68" i="7"/>
  <c r="CPH68" i="7"/>
  <c r="CPI68" i="7"/>
  <c r="CPJ68" i="7"/>
  <c r="CPK68" i="7"/>
  <c r="CPL68" i="7"/>
  <c r="CPM68" i="7"/>
  <c r="CPN68" i="7"/>
  <c r="CPO68" i="7"/>
  <c r="CPP68" i="7"/>
  <c r="CPQ68" i="7"/>
  <c r="CPR68" i="7"/>
  <c r="CPS68" i="7"/>
  <c r="CPT68" i="7"/>
  <c r="CPU68" i="7"/>
  <c r="CPV68" i="7"/>
  <c r="CPW68" i="7"/>
  <c r="CPX68" i="7"/>
  <c r="CPY68" i="7"/>
  <c r="CPZ68" i="7"/>
  <c r="CQA68" i="7"/>
  <c r="CQB68" i="7"/>
  <c r="CQC68" i="7"/>
  <c r="CQD68" i="7"/>
  <c r="CQE68" i="7"/>
  <c r="CQF68" i="7"/>
  <c r="CQG68" i="7"/>
  <c r="CQH68" i="7"/>
  <c r="CQI68" i="7"/>
  <c r="CQJ68" i="7"/>
  <c r="CQK68" i="7"/>
  <c r="CQL68" i="7"/>
  <c r="CQM68" i="7"/>
  <c r="CQN68" i="7"/>
  <c r="CQO68" i="7"/>
  <c r="CQP68" i="7"/>
  <c r="CQQ68" i="7"/>
  <c r="CQR68" i="7"/>
  <c r="CQS68" i="7"/>
  <c r="CQT68" i="7"/>
  <c r="CQU68" i="7"/>
  <c r="CQV68" i="7"/>
  <c r="CQW68" i="7"/>
  <c r="CQX68" i="7"/>
  <c r="CQY68" i="7"/>
  <c r="CQZ68" i="7"/>
  <c r="CRA68" i="7"/>
  <c r="CRB68" i="7"/>
  <c r="CRC68" i="7"/>
  <c r="CRD68" i="7"/>
  <c r="CRE68" i="7"/>
  <c r="CRF68" i="7"/>
  <c r="CRG68" i="7"/>
  <c r="CRH68" i="7"/>
  <c r="CRI68" i="7"/>
  <c r="CRJ68" i="7"/>
  <c r="CRK68" i="7"/>
  <c r="CRL68" i="7"/>
  <c r="CRM68" i="7"/>
  <c r="CRN68" i="7"/>
  <c r="CRO68" i="7"/>
  <c r="CRP68" i="7"/>
  <c r="CRQ68" i="7"/>
  <c r="CRR68" i="7"/>
  <c r="CRS68" i="7"/>
  <c r="CRT68" i="7"/>
  <c r="CRU68" i="7"/>
  <c r="CRV68" i="7"/>
  <c r="CRW68" i="7"/>
  <c r="CRX68" i="7"/>
  <c r="CRY68" i="7"/>
  <c r="CRZ68" i="7"/>
  <c r="CSA68" i="7"/>
  <c r="CSB68" i="7"/>
  <c r="CSC68" i="7"/>
  <c r="CSD68" i="7"/>
  <c r="CSE68" i="7"/>
  <c r="CSF68" i="7"/>
  <c r="CSG68" i="7"/>
  <c r="CSH68" i="7"/>
  <c r="CSI68" i="7"/>
  <c r="CSJ68" i="7"/>
  <c r="CSK68" i="7"/>
  <c r="CSL68" i="7"/>
  <c r="CSM68" i="7"/>
  <c r="CSN68" i="7"/>
  <c r="CSO68" i="7"/>
  <c r="CSP68" i="7"/>
  <c r="CSQ68" i="7"/>
  <c r="CSR68" i="7"/>
  <c r="CSS68" i="7"/>
  <c r="CST68" i="7"/>
  <c r="CSU68" i="7"/>
  <c r="CSV68" i="7"/>
  <c r="CSW68" i="7"/>
  <c r="CSX68" i="7"/>
  <c r="CSY68" i="7"/>
  <c r="CSZ68" i="7"/>
  <c r="CTA68" i="7"/>
  <c r="CTB68" i="7"/>
  <c r="CTC68" i="7"/>
  <c r="CTD68" i="7"/>
  <c r="CTE68" i="7"/>
  <c r="CTF68" i="7"/>
  <c r="CTG68" i="7"/>
  <c r="CTH68" i="7"/>
  <c r="CTI68" i="7"/>
  <c r="CTJ68" i="7"/>
  <c r="CTK68" i="7"/>
  <c r="CTL68" i="7"/>
  <c r="CTM68" i="7"/>
  <c r="CTN68" i="7"/>
  <c r="CTO68" i="7"/>
  <c r="CTP68" i="7"/>
  <c r="CTQ68" i="7"/>
  <c r="CTR68" i="7"/>
  <c r="CTS68" i="7"/>
  <c r="CTT68" i="7"/>
  <c r="CTU68" i="7"/>
  <c r="CTV68" i="7"/>
  <c r="CTW68" i="7"/>
  <c r="CTX68" i="7"/>
  <c r="CTY68" i="7"/>
  <c r="CTZ68" i="7"/>
  <c r="CUA68" i="7"/>
  <c r="CUB68" i="7"/>
  <c r="CUC68" i="7"/>
  <c r="CUD68" i="7"/>
  <c r="CUE68" i="7"/>
  <c r="CUF68" i="7"/>
  <c r="CUG68" i="7"/>
  <c r="CUH68" i="7"/>
  <c r="CUI68" i="7"/>
  <c r="CUJ68" i="7"/>
  <c r="CUK68" i="7"/>
  <c r="CUL68" i="7"/>
  <c r="CUM68" i="7"/>
  <c r="CUN68" i="7"/>
  <c r="CUO68" i="7"/>
  <c r="CUP68" i="7"/>
  <c r="CUQ68" i="7"/>
  <c r="CUR68" i="7"/>
  <c r="CUS68" i="7"/>
  <c r="CUT68" i="7"/>
  <c r="CUU68" i="7"/>
  <c r="CUV68" i="7"/>
  <c r="CUW68" i="7"/>
  <c r="CUX68" i="7"/>
  <c r="CUY68" i="7"/>
  <c r="CUZ68" i="7"/>
  <c r="CVA68" i="7"/>
  <c r="CVB68" i="7"/>
  <c r="CVC68" i="7"/>
  <c r="CVD68" i="7"/>
  <c r="CVE68" i="7"/>
  <c r="CVF68" i="7"/>
  <c r="CVG68" i="7"/>
  <c r="CVH68" i="7"/>
  <c r="CVI68" i="7"/>
  <c r="CVJ68" i="7"/>
  <c r="CVK68" i="7"/>
  <c r="CVL68" i="7"/>
  <c r="CVM68" i="7"/>
  <c r="CVN68" i="7"/>
  <c r="CVO68" i="7"/>
  <c r="CVP68" i="7"/>
  <c r="CVQ68" i="7"/>
  <c r="CVR68" i="7"/>
  <c r="CVS68" i="7"/>
  <c r="CVT68" i="7"/>
  <c r="CVU68" i="7"/>
  <c r="CVV68" i="7"/>
  <c r="CVW68" i="7"/>
  <c r="CVX68" i="7"/>
  <c r="CVY68" i="7"/>
  <c r="CVZ68" i="7"/>
  <c r="CWA68" i="7"/>
  <c r="CWB68" i="7"/>
  <c r="CWC68" i="7"/>
  <c r="CWD68" i="7"/>
  <c r="CWE68" i="7"/>
  <c r="CWF68" i="7"/>
  <c r="CWG68" i="7"/>
  <c r="CWH68" i="7"/>
  <c r="CWI68" i="7"/>
  <c r="CWJ68" i="7"/>
  <c r="CWK68" i="7"/>
  <c r="CWL68" i="7"/>
  <c r="CWM68" i="7"/>
  <c r="CWN68" i="7"/>
  <c r="CWO68" i="7"/>
  <c r="CWP68" i="7"/>
  <c r="CWQ68" i="7"/>
  <c r="CWR68" i="7"/>
  <c r="CWS68" i="7"/>
  <c r="CWT68" i="7"/>
  <c r="CWU68" i="7"/>
  <c r="CWV68" i="7"/>
  <c r="CWW68" i="7"/>
  <c r="CWX68" i="7"/>
  <c r="CWY68" i="7"/>
  <c r="CWZ68" i="7"/>
  <c r="CXA68" i="7"/>
  <c r="CXB68" i="7"/>
  <c r="CXC68" i="7"/>
  <c r="CXD68" i="7"/>
  <c r="CXE68" i="7"/>
  <c r="CXF68" i="7"/>
  <c r="CXG68" i="7"/>
  <c r="CXH68" i="7"/>
  <c r="CXI68" i="7"/>
  <c r="CXJ68" i="7"/>
  <c r="CXK68" i="7"/>
  <c r="CXL68" i="7"/>
  <c r="CXM68" i="7"/>
  <c r="CXN68" i="7"/>
  <c r="CXO68" i="7"/>
  <c r="CXP68" i="7"/>
  <c r="CXQ68" i="7"/>
  <c r="CXR68" i="7"/>
  <c r="CXS68" i="7"/>
  <c r="CXT68" i="7"/>
  <c r="CXU68" i="7"/>
  <c r="CXV68" i="7"/>
  <c r="CXW68" i="7"/>
  <c r="CXX68" i="7"/>
  <c r="CXY68" i="7"/>
  <c r="CXZ68" i="7"/>
  <c r="CYA68" i="7"/>
  <c r="CYB68" i="7"/>
  <c r="CYC68" i="7"/>
  <c r="CYD68" i="7"/>
  <c r="CYE68" i="7"/>
  <c r="CYF68" i="7"/>
  <c r="CYG68" i="7"/>
  <c r="CYH68" i="7"/>
  <c r="CYI68" i="7"/>
  <c r="CYJ68" i="7"/>
  <c r="CYK68" i="7"/>
  <c r="CYL68" i="7"/>
  <c r="CYM68" i="7"/>
  <c r="CYN68" i="7"/>
  <c r="CYO68" i="7"/>
  <c r="CYP68" i="7"/>
  <c r="CYQ68" i="7"/>
  <c r="CYR68" i="7"/>
  <c r="CYS68" i="7"/>
  <c r="CYT68" i="7"/>
  <c r="CYU68" i="7"/>
  <c r="CYV68" i="7"/>
  <c r="CYW68" i="7"/>
  <c r="CYX68" i="7"/>
  <c r="CYY68" i="7"/>
  <c r="CYZ68" i="7"/>
  <c r="CZA68" i="7"/>
  <c r="CZB68" i="7"/>
  <c r="CZC68" i="7"/>
  <c r="CZD68" i="7"/>
  <c r="CZE68" i="7"/>
  <c r="CZF68" i="7"/>
  <c r="CZG68" i="7"/>
  <c r="CZH68" i="7"/>
  <c r="CZI68" i="7"/>
  <c r="CZJ68" i="7"/>
  <c r="CZK68" i="7"/>
  <c r="CZL68" i="7"/>
  <c r="CZM68" i="7"/>
  <c r="CZN68" i="7"/>
  <c r="CZO68" i="7"/>
  <c r="CZP68" i="7"/>
  <c r="CZQ68" i="7"/>
  <c r="CZR68" i="7"/>
  <c r="CZS68" i="7"/>
  <c r="CZT68" i="7"/>
  <c r="CZU68" i="7"/>
  <c r="CZV68" i="7"/>
  <c r="CZW68" i="7"/>
  <c r="CZX68" i="7"/>
  <c r="CZY68" i="7"/>
  <c r="CZZ68" i="7"/>
  <c r="DAA68" i="7"/>
  <c r="DAB68" i="7"/>
  <c r="DAC68" i="7"/>
  <c r="DAD68" i="7"/>
  <c r="DAE68" i="7"/>
  <c r="DAF68" i="7"/>
  <c r="DAG68" i="7"/>
  <c r="DAH68" i="7"/>
  <c r="DAI68" i="7"/>
  <c r="DAJ68" i="7"/>
  <c r="DAK68" i="7"/>
  <c r="DAL68" i="7"/>
  <c r="DAM68" i="7"/>
  <c r="DAN68" i="7"/>
  <c r="DAO68" i="7"/>
  <c r="DAP68" i="7"/>
  <c r="DAQ68" i="7"/>
  <c r="DAR68" i="7"/>
  <c r="DAS68" i="7"/>
  <c r="DAT68" i="7"/>
  <c r="DAU68" i="7"/>
  <c r="DAV68" i="7"/>
  <c r="DAW68" i="7"/>
  <c r="DAX68" i="7"/>
  <c r="DAY68" i="7"/>
  <c r="DAZ68" i="7"/>
  <c r="DBA68" i="7"/>
  <c r="DBB68" i="7"/>
  <c r="DBC68" i="7"/>
  <c r="DBD68" i="7"/>
  <c r="DBE68" i="7"/>
  <c r="DBF68" i="7"/>
  <c r="DBG68" i="7"/>
  <c r="DBH68" i="7"/>
  <c r="DBI68" i="7"/>
  <c r="DBJ68" i="7"/>
  <c r="DBK68" i="7"/>
  <c r="DBL68" i="7"/>
  <c r="DBM68" i="7"/>
  <c r="DBN68" i="7"/>
  <c r="DBO68" i="7"/>
  <c r="DBP68" i="7"/>
  <c r="DBQ68" i="7"/>
  <c r="DBR68" i="7"/>
  <c r="DBS68" i="7"/>
  <c r="DBT68" i="7"/>
  <c r="DBU68" i="7"/>
  <c r="DBV68" i="7"/>
  <c r="DBW68" i="7"/>
  <c r="DBX68" i="7"/>
  <c r="DBY68" i="7"/>
  <c r="DBZ68" i="7"/>
  <c r="DCA68" i="7"/>
  <c r="DCB68" i="7"/>
  <c r="DCC68" i="7"/>
  <c r="DCD68" i="7"/>
  <c r="DCE68" i="7"/>
  <c r="DCF68" i="7"/>
  <c r="DCG68" i="7"/>
  <c r="DCH68" i="7"/>
  <c r="DCI68" i="7"/>
  <c r="DCJ68" i="7"/>
  <c r="DCK68" i="7"/>
  <c r="DCL68" i="7"/>
  <c r="DCM68" i="7"/>
  <c r="DCN68" i="7"/>
  <c r="DCO68" i="7"/>
  <c r="DCP68" i="7"/>
  <c r="DCQ68" i="7"/>
  <c r="DCR68" i="7"/>
  <c r="DCS68" i="7"/>
  <c r="DCT68" i="7"/>
  <c r="DCU68" i="7"/>
  <c r="DCV68" i="7"/>
  <c r="DCW68" i="7"/>
  <c r="DCX68" i="7"/>
  <c r="DCY68" i="7"/>
  <c r="DCZ68" i="7"/>
  <c r="DDA68" i="7"/>
  <c r="DDB68" i="7"/>
  <c r="DDC68" i="7"/>
  <c r="DDD68" i="7"/>
  <c r="DDE68" i="7"/>
  <c r="DDF68" i="7"/>
  <c r="DDG68" i="7"/>
  <c r="DDH68" i="7"/>
  <c r="DDI68" i="7"/>
  <c r="DDJ68" i="7"/>
  <c r="DDK68" i="7"/>
  <c r="DDL68" i="7"/>
  <c r="DDM68" i="7"/>
  <c r="DDN68" i="7"/>
  <c r="DDO68" i="7"/>
  <c r="DDP68" i="7"/>
  <c r="DDQ68" i="7"/>
  <c r="DDR68" i="7"/>
  <c r="DDS68" i="7"/>
  <c r="DDT68" i="7"/>
  <c r="DDU68" i="7"/>
  <c r="DDV68" i="7"/>
  <c r="DDW68" i="7"/>
  <c r="DDX68" i="7"/>
  <c r="DDY68" i="7"/>
  <c r="DDZ68" i="7"/>
  <c r="DEA68" i="7"/>
  <c r="DEB68" i="7"/>
  <c r="DEC68" i="7"/>
  <c r="DED68" i="7"/>
  <c r="DEE68" i="7"/>
  <c r="DEF68" i="7"/>
  <c r="DEG68" i="7"/>
  <c r="DEH68" i="7"/>
  <c r="DEI68" i="7"/>
  <c r="DEJ68" i="7"/>
  <c r="DEK68" i="7"/>
  <c r="DEL68" i="7"/>
  <c r="DEM68" i="7"/>
  <c r="DEN68" i="7"/>
  <c r="DEO68" i="7"/>
  <c r="DEP68" i="7"/>
  <c r="DEQ68" i="7"/>
  <c r="DER68" i="7"/>
  <c r="DES68" i="7"/>
  <c r="DET68" i="7"/>
  <c r="DEU68" i="7"/>
  <c r="DEV68" i="7"/>
  <c r="DEW68" i="7"/>
  <c r="DEX68" i="7"/>
  <c r="DEY68" i="7"/>
  <c r="DEZ68" i="7"/>
  <c r="DFA68" i="7"/>
  <c r="DFB68" i="7"/>
  <c r="DFC68" i="7"/>
  <c r="DFD68" i="7"/>
  <c r="DFE68" i="7"/>
  <c r="DFF68" i="7"/>
  <c r="DFG68" i="7"/>
  <c r="DFH68" i="7"/>
  <c r="DFI68" i="7"/>
  <c r="DFJ68" i="7"/>
  <c r="DFK68" i="7"/>
  <c r="DFL68" i="7"/>
  <c r="DFM68" i="7"/>
  <c r="DFN68" i="7"/>
  <c r="DFO68" i="7"/>
  <c r="DFP68" i="7"/>
  <c r="DFQ68" i="7"/>
  <c r="DFR68" i="7"/>
  <c r="DFS68" i="7"/>
  <c r="DFT68" i="7"/>
  <c r="DFU68" i="7"/>
  <c r="DFV68" i="7"/>
  <c r="DFW68" i="7"/>
  <c r="DFX68" i="7"/>
  <c r="DFY68" i="7"/>
  <c r="DFZ68" i="7"/>
  <c r="DGA68" i="7"/>
  <c r="DGB68" i="7"/>
  <c r="DGC68" i="7"/>
  <c r="DGD68" i="7"/>
  <c r="DGE68" i="7"/>
  <c r="DGF68" i="7"/>
  <c r="DGG68" i="7"/>
  <c r="DGH68" i="7"/>
  <c r="DGI68" i="7"/>
  <c r="DGJ68" i="7"/>
  <c r="DGK68" i="7"/>
  <c r="DGL68" i="7"/>
  <c r="DGM68" i="7"/>
  <c r="DGN68" i="7"/>
  <c r="DGO68" i="7"/>
  <c r="DGP68" i="7"/>
  <c r="DGQ68" i="7"/>
  <c r="DGR68" i="7"/>
  <c r="DGS68" i="7"/>
  <c r="DGT68" i="7"/>
  <c r="DGU68" i="7"/>
  <c r="DGV68" i="7"/>
  <c r="DGW68" i="7"/>
  <c r="DGX68" i="7"/>
  <c r="DGY68" i="7"/>
  <c r="DGZ68" i="7"/>
  <c r="DHA68" i="7"/>
  <c r="DHB68" i="7"/>
  <c r="DHC68" i="7"/>
  <c r="DHD68" i="7"/>
  <c r="DHE68" i="7"/>
  <c r="DHF68" i="7"/>
  <c r="DHG68" i="7"/>
  <c r="DHH68" i="7"/>
  <c r="DHI68" i="7"/>
  <c r="DHJ68" i="7"/>
  <c r="DHK68" i="7"/>
  <c r="DHL68" i="7"/>
  <c r="DHM68" i="7"/>
  <c r="DHN68" i="7"/>
  <c r="DHO68" i="7"/>
  <c r="DHP68" i="7"/>
  <c r="DHQ68" i="7"/>
  <c r="DHR68" i="7"/>
  <c r="DHS68" i="7"/>
  <c r="DHT68" i="7"/>
  <c r="DHU68" i="7"/>
  <c r="DHV68" i="7"/>
  <c r="DHW68" i="7"/>
  <c r="DHX68" i="7"/>
  <c r="DHY68" i="7"/>
  <c r="DHZ68" i="7"/>
  <c r="DIA68" i="7"/>
  <c r="DIB68" i="7"/>
  <c r="DIC68" i="7"/>
  <c r="DID68" i="7"/>
  <c r="DIE68" i="7"/>
  <c r="DIF68" i="7"/>
  <c r="DIG68" i="7"/>
  <c r="DIH68" i="7"/>
  <c r="DII68" i="7"/>
  <c r="DIJ68" i="7"/>
  <c r="DIK68" i="7"/>
  <c r="DIL68" i="7"/>
  <c r="DIM68" i="7"/>
  <c r="DIN68" i="7"/>
  <c r="DIO68" i="7"/>
  <c r="DIP68" i="7"/>
  <c r="DIQ68" i="7"/>
  <c r="DIR68" i="7"/>
  <c r="DIS68" i="7"/>
  <c r="DIT68" i="7"/>
  <c r="DIU68" i="7"/>
  <c r="DIV68" i="7"/>
  <c r="DIW68" i="7"/>
  <c r="DIX68" i="7"/>
  <c r="DIY68" i="7"/>
  <c r="DIZ68" i="7"/>
  <c r="DJA68" i="7"/>
  <c r="DJB68" i="7"/>
  <c r="DJC68" i="7"/>
  <c r="DJD68" i="7"/>
  <c r="DJE68" i="7"/>
  <c r="DJF68" i="7"/>
  <c r="DJG68" i="7"/>
  <c r="DJH68" i="7"/>
  <c r="DJI68" i="7"/>
  <c r="DJJ68" i="7"/>
  <c r="DJK68" i="7"/>
  <c r="DJL68" i="7"/>
  <c r="DJM68" i="7"/>
  <c r="DJN68" i="7"/>
  <c r="DJO68" i="7"/>
  <c r="DJP68" i="7"/>
  <c r="DJQ68" i="7"/>
  <c r="DJR68" i="7"/>
  <c r="DJS68" i="7"/>
  <c r="DJT68" i="7"/>
  <c r="DJU68" i="7"/>
  <c r="DJV68" i="7"/>
  <c r="DJW68" i="7"/>
  <c r="DJX68" i="7"/>
  <c r="DJY68" i="7"/>
  <c r="DJZ68" i="7"/>
  <c r="DKA68" i="7"/>
  <c r="DKB68" i="7"/>
  <c r="DKC68" i="7"/>
  <c r="DKD68" i="7"/>
  <c r="DKE68" i="7"/>
  <c r="DKF68" i="7"/>
  <c r="DKG68" i="7"/>
  <c r="DKH68" i="7"/>
  <c r="DKI68" i="7"/>
  <c r="DKJ68" i="7"/>
  <c r="DKK68" i="7"/>
  <c r="DKL68" i="7"/>
  <c r="DKM68" i="7"/>
  <c r="DKN68" i="7"/>
  <c r="DKO68" i="7"/>
  <c r="DKP68" i="7"/>
  <c r="DKQ68" i="7"/>
  <c r="DKR68" i="7"/>
  <c r="DKS68" i="7"/>
  <c r="DKT68" i="7"/>
  <c r="DKU68" i="7"/>
  <c r="DKV68" i="7"/>
  <c r="DKW68" i="7"/>
  <c r="DKX68" i="7"/>
  <c r="DKY68" i="7"/>
  <c r="DKZ68" i="7"/>
  <c r="DLA68" i="7"/>
  <c r="DLB68" i="7"/>
  <c r="DLC68" i="7"/>
  <c r="DLD68" i="7"/>
  <c r="DLE68" i="7"/>
  <c r="DLF68" i="7"/>
  <c r="DLG68" i="7"/>
  <c r="DLH68" i="7"/>
  <c r="DLI68" i="7"/>
  <c r="DLJ68" i="7"/>
  <c r="DLK68" i="7"/>
  <c r="DLL68" i="7"/>
  <c r="DLM68" i="7"/>
  <c r="DLN68" i="7"/>
  <c r="DLO68" i="7"/>
  <c r="DLP68" i="7"/>
  <c r="DLQ68" i="7"/>
  <c r="DLR68" i="7"/>
  <c r="DLS68" i="7"/>
  <c r="DLT68" i="7"/>
  <c r="DLU68" i="7"/>
  <c r="DLV68" i="7"/>
  <c r="DLW68" i="7"/>
  <c r="DLX68" i="7"/>
  <c r="DLY68" i="7"/>
  <c r="DLZ68" i="7"/>
  <c r="DMA68" i="7"/>
  <c r="DMB68" i="7"/>
  <c r="DMC68" i="7"/>
  <c r="DMD68" i="7"/>
  <c r="DME68" i="7"/>
  <c r="DMF68" i="7"/>
  <c r="DMG68" i="7"/>
  <c r="DMH68" i="7"/>
  <c r="DMI68" i="7"/>
  <c r="DMJ68" i="7"/>
  <c r="DMK68" i="7"/>
  <c r="DML68" i="7"/>
  <c r="DMM68" i="7"/>
  <c r="DMN68" i="7"/>
  <c r="DMO68" i="7"/>
  <c r="DMP68" i="7"/>
  <c r="DMQ68" i="7"/>
  <c r="DMR68" i="7"/>
  <c r="DMS68" i="7"/>
  <c r="DMT68" i="7"/>
  <c r="DMU68" i="7"/>
  <c r="DMV68" i="7"/>
  <c r="DMW68" i="7"/>
  <c r="DMX68" i="7"/>
  <c r="DMY68" i="7"/>
  <c r="DMZ68" i="7"/>
  <c r="DNA68" i="7"/>
  <c r="DNB68" i="7"/>
  <c r="DNC68" i="7"/>
  <c r="DND68" i="7"/>
  <c r="DNE68" i="7"/>
  <c r="DNF68" i="7"/>
  <c r="DNG68" i="7"/>
  <c r="DNH68" i="7"/>
  <c r="DNI68" i="7"/>
  <c r="DNJ68" i="7"/>
  <c r="DNK68" i="7"/>
  <c r="DNL68" i="7"/>
  <c r="DNM68" i="7"/>
  <c r="DNN68" i="7"/>
  <c r="DNO68" i="7"/>
  <c r="DNP68" i="7"/>
  <c r="DNQ68" i="7"/>
  <c r="DNR68" i="7"/>
  <c r="DNS68" i="7"/>
  <c r="DNT68" i="7"/>
  <c r="DNU68" i="7"/>
  <c r="DNV68" i="7"/>
  <c r="DNW68" i="7"/>
  <c r="DNX68" i="7"/>
  <c r="DNY68" i="7"/>
  <c r="DNZ68" i="7"/>
  <c r="DOA68" i="7"/>
  <c r="DOB68" i="7"/>
  <c r="DOC68" i="7"/>
  <c r="DOD68" i="7"/>
  <c r="DOE68" i="7"/>
  <c r="DOF68" i="7"/>
  <c r="DOG68" i="7"/>
  <c r="DOH68" i="7"/>
  <c r="DOI68" i="7"/>
  <c r="DOJ68" i="7"/>
  <c r="DOK68" i="7"/>
  <c r="DOL68" i="7"/>
  <c r="DOM68" i="7"/>
  <c r="DON68" i="7"/>
  <c r="DOO68" i="7"/>
  <c r="DOP68" i="7"/>
  <c r="DOQ68" i="7"/>
  <c r="DOR68" i="7"/>
  <c r="DOS68" i="7"/>
  <c r="DOT68" i="7"/>
  <c r="DOU68" i="7"/>
  <c r="DOV68" i="7"/>
  <c r="DOW68" i="7"/>
  <c r="DOX68" i="7"/>
  <c r="DOY68" i="7"/>
  <c r="DOZ68" i="7"/>
  <c r="DPA68" i="7"/>
  <c r="DPB68" i="7"/>
  <c r="DPC68" i="7"/>
  <c r="DPD68" i="7"/>
  <c r="DPE68" i="7"/>
  <c r="DPF68" i="7"/>
  <c r="DPG68" i="7"/>
  <c r="DPH68" i="7"/>
  <c r="DPI68" i="7"/>
  <c r="DPJ68" i="7"/>
  <c r="DPK68" i="7"/>
  <c r="DPL68" i="7"/>
  <c r="DPM68" i="7"/>
  <c r="DPN68" i="7"/>
  <c r="DPO68" i="7"/>
  <c r="DPP68" i="7"/>
  <c r="DPQ68" i="7"/>
  <c r="DPR68" i="7"/>
  <c r="DPS68" i="7"/>
  <c r="DPT68" i="7"/>
  <c r="DPU68" i="7"/>
  <c r="DPV68" i="7"/>
  <c r="DPW68" i="7"/>
  <c r="DPX68" i="7"/>
  <c r="DPY68" i="7"/>
  <c r="DPZ68" i="7"/>
  <c r="DQA68" i="7"/>
  <c r="DQB68" i="7"/>
  <c r="DQC68" i="7"/>
  <c r="DQD68" i="7"/>
  <c r="DQE68" i="7"/>
  <c r="DQF68" i="7"/>
  <c r="DQG68" i="7"/>
  <c r="DQH68" i="7"/>
  <c r="DQI68" i="7"/>
  <c r="DQJ68" i="7"/>
  <c r="DQK68" i="7"/>
  <c r="DQL68" i="7"/>
  <c r="DQM68" i="7"/>
  <c r="DQN68" i="7"/>
  <c r="DQO68" i="7"/>
  <c r="DQP68" i="7"/>
  <c r="DQQ68" i="7"/>
  <c r="DQR68" i="7"/>
  <c r="DQS68" i="7"/>
  <c r="DQT68" i="7"/>
  <c r="DQU68" i="7"/>
  <c r="DQV68" i="7"/>
  <c r="DQW68" i="7"/>
  <c r="DQX68" i="7"/>
  <c r="DQY68" i="7"/>
  <c r="DQZ68" i="7"/>
  <c r="DRA68" i="7"/>
  <c r="DRB68" i="7"/>
  <c r="DRC68" i="7"/>
  <c r="DRD68" i="7"/>
  <c r="DRE68" i="7"/>
  <c r="DRF68" i="7"/>
  <c r="DRG68" i="7"/>
  <c r="DRH68" i="7"/>
  <c r="DRI68" i="7"/>
  <c r="DRJ68" i="7"/>
  <c r="DRK68" i="7"/>
  <c r="DRL68" i="7"/>
  <c r="DRM68" i="7"/>
  <c r="DRN68" i="7"/>
  <c r="DRO68" i="7"/>
  <c r="DRP68" i="7"/>
  <c r="DRQ68" i="7"/>
  <c r="DRR68" i="7"/>
  <c r="DRS68" i="7"/>
  <c r="DRT68" i="7"/>
  <c r="DRU68" i="7"/>
  <c r="DRV68" i="7"/>
  <c r="DRW68" i="7"/>
  <c r="DRX68" i="7"/>
  <c r="DRY68" i="7"/>
  <c r="DRZ68" i="7"/>
  <c r="DSA68" i="7"/>
  <c r="DSB68" i="7"/>
  <c r="DSC68" i="7"/>
  <c r="DSD68" i="7"/>
  <c r="DSE68" i="7"/>
  <c r="DSF68" i="7"/>
  <c r="DSG68" i="7"/>
  <c r="DSH68" i="7"/>
  <c r="DSI68" i="7"/>
  <c r="DSJ68" i="7"/>
  <c r="DSK68" i="7"/>
  <c r="DSL68" i="7"/>
  <c r="DSM68" i="7"/>
  <c r="DSN68" i="7"/>
  <c r="DSO68" i="7"/>
  <c r="DSP68" i="7"/>
  <c r="DSQ68" i="7"/>
  <c r="DSR68" i="7"/>
  <c r="DSS68" i="7"/>
  <c r="DST68" i="7"/>
  <c r="DSU68" i="7"/>
  <c r="DSV68" i="7"/>
  <c r="DSW68" i="7"/>
  <c r="DSX68" i="7"/>
  <c r="DSY68" i="7"/>
  <c r="DSZ68" i="7"/>
  <c r="DTA68" i="7"/>
  <c r="DTB68" i="7"/>
  <c r="DTC68" i="7"/>
  <c r="DTD68" i="7"/>
  <c r="DTE68" i="7"/>
  <c r="DTF68" i="7"/>
  <c r="DTG68" i="7"/>
  <c r="DTH68" i="7"/>
  <c r="DTI68" i="7"/>
  <c r="DTJ68" i="7"/>
  <c r="DTK68" i="7"/>
  <c r="DTL68" i="7"/>
  <c r="DTM68" i="7"/>
  <c r="DTN68" i="7"/>
  <c r="DTO68" i="7"/>
  <c r="DTP68" i="7"/>
  <c r="DTQ68" i="7"/>
  <c r="DTR68" i="7"/>
  <c r="DTS68" i="7"/>
  <c r="DTT68" i="7"/>
  <c r="DTU68" i="7"/>
  <c r="DTV68" i="7"/>
  <c r="DTW68" i="7"/>
  <c r="DTX68" i="7"/>
  <c r="DTY68" i="7"/>
  <c r="DTZ68" i="7"/>
  <c r="DUA68" i="7"/>
  <c r="DUB68" i="7"/>
  <c r="DUC68" i="7"/>
  <c r="DUD68" i="7"/>
  <c r="DUE68" i="7"/>
  <c r="DUF68" i="7"/>
  <c r="DUG68" i="7"/>
  <c r="DUH68" i="7"/>
  <c r="DUI68" i="7"/>
  <c r="DUJ68" i="7"/>
  <c r="DUK68" i="7"/>
  <c r="DUL68" i="7"/>
  <c r="DUM68" i="7"/>
  <c r="DUN68" i="7"/>
  <c r="DUO68" i="7"/>
  <c r="DUP68" i="7"/>
  <c r="DUQ68" i="7"/>
  <c r="DUR68" i="7"/>
  <c r="DUS68" i="7"/>
  <c r="DUT68" i="7"/>
  <c r="DUU68" i="7"/>
  <c r="DUV68" i="7"/>
  <c r="DUW68" i="7"/>
  <c r="DUX68" i="7"/>
  <c r="DUY68" i="7"/>
  <c r="DUZ68" i="7"/>
  <c r="DVA68" i="7"/>
  <c r="DVB68" i="7"/>
  <c r="DVC68" i="7"/>
  <c r="DVD68" i="7"/>
  <c r="DVE68" i="7"/>
  <c r="DVF68" i="7"/>
  <c r="DVG68" i="7"/>
  <c r="DVH68" i="7"/>
  <c r="DVI68" i="7"/>
  <c r="DVJ68" i="7"/>
  <c r="DVK68" i="7"/>
  <c r="DVL68" i="7"/>
  <c r="DVM68" i="7"/>
  <c r="DVN68" i="7"/>
  <c r="DVO68" i="7"/>
  <c r="DVP68" i="7"/>
  <c r="DVQ68" i="7"/>
  <c r="DVR68" i="7"/>
  <c r="DVS68" i="7"/>
  <c r="DVT68" i="7"/>
  <c r="DVU68" i="7"/>
  <c r="DVV68" i="7"/>
  <c r="DVW68" i="7"/>
  <c r="DVX68" i="7"/>
  <c r="DVY68" i="7"/>
  <c r="DVZ68" i="7"/>
  <c r="DWA68" i="7"/>
  <c r="DWB68" i="7"/>
  <c r="DWC68" i="7"/>
  <c r="DWD68" i="7"/>
  <c r="DWE68" i="7"/>
  <c r="DWF68" i="7"/>
  <c r="DWG68" i="7"/>
  <c r="DWH68" i="7"/>
  <c r="DWI68" i="7"/>
  <c r="DWJ68" i="7"/>
  <c r="DWK68" i="7"/>
  <c r="DWL68" i="7"/>
  <c r="DWM68" i="7"/>
  <c r="DWN68" i="7"/>
  <c r="DWO68" i="7"/>
  <c r="DWP68" i="7"/>
  <c r="DWQ68" i="7"/>
  <c r="DWR68" i="7"/>
  <c r="DWS68" i="7"/>
  <c r="DWT68" i="7"/>
  <c r="DWU68" i="7"/>
  <c r="DWV68" i="7"/>
  <c r="DWW68" i="7"/>
  <c r="DWX68" i="7"/>
  <c r="DWY68" i="7"/>
  <c r="DWZ68" i="7"/>
  <c r="DXA68" i="7"/>
  <c r="DXB68" i="7"/>
  <c r="DXC68" i="7"/>
  <c r="DXD68" i="7"/>
  <c r="DXE68" i="7"/>
  <c r="DXF68" i="7"/>
  <c r="DXG68" i="7"/>
  <c r="DXH68" i="7"/>
  <c r="DXI68" i="7"/>
  <c r="DXJ68" i="7"/>
  <c r="DXK68" i="7"/>
  <c r="DXL68" i="7"/>
  <c r="DXM68" i="7"/>
  <c r="DXN68" i="7"/>
  <c r="DXO68" i="7"/>
  <c r="DXP68" i="7"/>
  <c r="DXQ68" i="7"/>
  <c r="DXR68" i="7"/>
  <c r="DXS68" i="7"/>
  <c r="DXT68" i="7"/>
  <c r="DXU68" i="7"/>
  <c r="DXV68" i="7"/>
  <c r="DXW68" i="7"/>
  <c r="DXX68" i="7"/>
  <c r="DXY68" i="7"/>
  <c r="DXZ68" i="7"/>
  <c r="DYA68" i="7"/>
  <c r="DYB68" i="7"/>
  <c r="DYC68" i="7"/>
  <c r="DYD68" i="7"/>
  <c r="DYE68" i="7"/>
  <c r="DYF68" i="7"/>
  <c r="DYG68" i="7"/>
  <c r="DYH68" i="7"/>
  <c r="DYI68" i="7"/>
  <c r="DYJ68" i="7"/>
  <c r="DYK68" i="7"/>
  <c r="DYL68" i="7"/>
  <c r="DYM68" i="7"/>
  <c r="DYN68" i="7"/>
  <c r="DYO68" i="7"/>
  <c r="DYP68" i="7"/>
  <c r="DYQ68" i="7"/>
  <c r="DYR68" i="7"/>
  <c r="DYS68" i="7"/>
  <c r="DYT68" i="7"/>
  <c r="DYU68" i="7"/>
  <c r="DYV68" i="7"/>
  <c r="DYW68" i="7"/>
  <c r="DYX68" i="7"/>
  <c r="DYY68" i="7"/>
  <c r="DYZ68" i="7"/>
  <c r="DZA68" i="7"/>
  <c r="DZB68" i="7"/>
  <c r="DZC68" i="7"/>
  <c r="DZD68" i="7"/>
  <c r="DZE68" i="7"/>
  <c r="DZF68" i="7"/>
  <c r="DZG68" i="7"/>
  <c r="DZH68" i="7"/>
  <c r="DZI68" i="7"/>
  <c r="DZJ68" i="7"/>
  <c r="DZK68" i="7"/>
  <c r="DZL68" i="7"/>
  <c r="DZM68" i="7"/>
  <c r="DZN68" i="7"/>
  <c r="DZO68" i="7"/>
  <c r="DZP68" i="7"/>
  <c r="DZQ68" i="7"/>
  <c r="DZR68" i="7"/>
  <c r="DZS68" i="7"/>
  <c r="DZT68" i="7"/>
  <c r="DZU68" i="7"/>
  <c r="DZV68" i="7"/>
  <c r="DZW68" i="7"/>
  <c r="DZX68" i="7"/>
  <c r="DZY68" i="7"/>
  <c r="DZZ68" i="7"/>
  <c r="EAA68" i="7"/>
  <c r="EAB68" i="7"/>
  <c r="EAC68" i="7"/>
  <c r="EAD68" i="7"/>
  <c r="EAE68" i="7"/>
  <c r="EAF68" i="7"/>
  <c r="EAG68" i="7"/>
  <c r="EAH68" i="7"/>
  <c r="EAI68" i="7"/>
  <c r="EAJ68" i="7"/>
  <c r="EAK68" i="7"/>
  <c r="EAL68" i="7"/>
  <c r="EAM68" i="7"/>
  <c r="EAN68" i="7"/>
  <c r="EAO68" i="7"/>
  <c r="EAP68" i="7"/>
  <c r="EAQ68" i="7"/>
  <c r="EAR68" i="7"/>
  <c r="EAS68" i="7"/>
  <c r="EAT68" i="7"/>
  <c r="EAU68" i="7"/>
  <c r="EAV68" i="7"/>
  <c r="EAW68" i="7"/>
  <c r="EAX68" i="7"/>
  <c r="EAY68" i="7"/>
  <c r="EAZ68" i="7"/>
  <c r="EBA68" i="7"/>
  <c r="EBB68" i="7"/>
  <c r="EBC68" i="7"/>
  <c r="EBD68" i="7"/>
  <c r="EBE68" i="7"/>
  <c r="EBF68" i="7"/>
  <c r="EBG68" i="7"/>
  <c r="EBH68" i="7"/>
  <c r="EBI68" i="7"/>
  <c r="EBJ68" i="7"/>
  <c r="EBK68" i="7"/>
  <c r="EBL68" i="7"/>
  <c r="EBM68" i="7"/>
  <c r="EBN68" i="7"/>
  <c r="EBO68" i="7"/>
  <c r="EBP68" i="7"/>
  <c r="EBQ68" i="7"/>
  <c r="EBR68" i="7"/>
  <c r="EBS68" i="7"/>
  <c r="EBT68" i="7"/>
  <c r="EBU68" i="7"/>
  <c r="EBV68" i="7"/>
  <c r="EBW68" i="7"/>
  <c r="EBX68" i="7"/>
  <c r="EBY68" i="7"/>
  <c r="EBZ68" i="7"/>
  <c r="ECA68" i="7"/>
  <c r="ECB68" i="7"/>
  <c r="ECC68" i="7"/>
  <c r="ECD68" i="7"/>
  <c r="ECE68" i="7"/>
  <c r="ECF68" i="7"/>
  <c r="ECG68" i="7"/>
  <c r="ECH68" i="7"/>
  <c r="ECI68" i="7"/>
  <c r="ECJ68" i="7"/>
  <c r="ECK68" i="7"/>
  <c r="ECL68" i="7"/>
  <c r="ECM68" i="7"/>
  <c r="ECN68" i="7"/>
  <c r="ECO68" i="7"/>
  <c r="ECP68" i="7"/>
  <c r="ECQ68" i="7"/>
  <c r="ECR68" i="7"/>
  <c r="ECS68" i="7"/>
  <c r="ECT68" i="7"/>
  <c r="ECU68" i="7"/>
  <c r="ECV68" i="7"/>
  <c r="ECW68" i="7"/>
  <c r="ECX68" i="7"/>
  <c r="ECY68" i="7"/>
  <c r="ECZ68" i="7"/>
  <c r="EDA68" i="7"/>
  <c r="EDB68" i="7"/>
  <c r="EDC68" i="7"/>
  <c r="EDD68" i="7"/>
  <c r="EDE68" i="7"/>
  <c r="EDF68" i="7"/>
  <c r="EDG68" i="7"/>
  <c r="EDH68" i="7"/>
  <c r="EDI68" i="7"/>
  <c r="EDJ68" i="7"/>
  <c r="EDK68" i="7"/>
  <c r="EDL68" i="7"/>
  <c r="EDM68" i="7"/>
  <c r="EDN68" i="7"/>
  <c r="EDO68" i="7"/>
  <c r="EDP68" i="7"/>
  <c r="EDQ68" i="7"/>
  <c r="EDR68" i="7"/>
  <c r="EDS68" i="7"/>
  <c r="EDT68" i="7"/>
  <c r="EDU68" i="7"/>
  <c r="EDV68" i="7"/>
  <c r="EDW68" i="7"/>
  <c r="EDX68" i="7"/>
  <c r="EDY68" i="7"/>
  <c r="EDZ68" i="7"/>
  <c r="EEA68" i="7"/>
  <c r="EEB68" i="7"/>
  <c r="EEC68" i="7"/>
  <c r="EED68" i="7"/>
  <c r="EEE68" i="7"/>
  <c r="EEF68" i="7"/>
  <c r="EEG68" i="7"/>
  <c r="EEH68" i="7"/>
  <c r="EEI68" i="7"/>
  <c r="EEJ68" i="7"/>
  <c r="EEK68" i="7"/>
  <c r="EEL68" i="7"/>
  <c r="EEM68" i="7"/>
  <c r="EEN68" i="7"/>
  <c r="EEO68" i="7"/>
  <c r="EEP68" i="7"/>
  <c r="EEQ68" i="7"/>
  <c r="EER68" i="7"/>
  <c r="EES68" i="7"/>
  <c r="EET68" i="7"/>
  <c r="EEU68" i="7"/>
  <c r="EEV68" i="7"/>
  <c r="EEW68" i="7"/>
  <c r="EEX68" i="7"/>
  <c r="EEY68" i="7"/>
  <c r="EEZ68" i="7"/>
  <c r="EFA68" i="7"/>
  <c r="EFB68" i="7"/>
  <c r="EFC68" i="7"/>
  <c r="EFD68" i="7"/>
  <c r="EFE68" i="7"/>
  <c r="EFF68" i="7"/>
  <c r="EFG68" i="7"/>
  <c r="EFH68" i="7"/>
  <c r="EFI68" i="7"/>
  <c r="EFJ68" i="7"/>
  <c r="EFK68" i="7"/>
  <c r="EFL68" i="7"/>
  <c r="EFM68" i="7"/>
  <c r="EFN68" i="7"/>
  <c r="EFO68" i="7"/>
  <c r="EFP68" i="7"/>
  <c r="EFQ68" i="7"/>
  <c r="EFR68" i="7"/>
  <c r="EFS68" i="7"/>
  <c r="EFT68" i="7"/>
  <c r="EFU68" i="7"/>
  <c r="EFV68" i="7"/>
  <c r="EFW68" i="7"/>
  <c r="EFX68" i="7"/>
  <c r="EFY68" i="7"/>
  <c r="EFZ68" i="7"/>
  <c r="EGA68" i="7"/>
  <c r="EGB68" i="7"/>
  <c r="EGC68" i="7"/>
  <c r="EGD68" i="7"/>
  <c r="EGE68" i="7"/>
  <c r="EGF68" i="7"/>
  <c r="EGG68" i="7"/>
  <c r="EGH68" i="7"/>
  <c r="EGI68" i="7"/>
  <c r="EGJ68" i="7"/>
  <c r="EGK68" i="7"/>
  <c r="EGL68" i="7"/>
  <c r="EGM68" i="7"/>
  <c r="EGN68" i="7"/>
  <c r="EGO68" i="7"/>
  <c r="EGP68" i="7"/>
  <c r="EGQ68" i="7"/>
  <c r="EGR68" i="7"/>
  <c r="EGS68" i="7"/>
  <c r="EGT68" i="7"/>
  <c r="EGU68" i="7"/>
  <c r="EGV68" i="7"/>
  <c r="EGW68" i="7"/>
  <c r="EGX68" i="7"/>
  <c r="EGY68" i="7"/>
  <c r="EGZ68" i="7"/>
  <c r="EHA68" i="7"/>
  <c r="EHB68" i="7"/>
  <c r="EHC68" i="7"/>
  <c r="EHD68" i="7"/>
  <c r="EHE68" i="7"/>
  <c r="EHF68" i="7"/>
  <c r="EHG68" i="7"/>
  <c r="EHH68" i="7"/>
  <c r="EHI68" i="7"/>
  <c r="EHJ68" i="7"/>
  <c r="EHK68" i="7"/>
  <c r="EHL68" i="7"/>
  <c r="EHM68" i="7"/>
  <c r="EHN68" i="7"/>
  <c r="EHO68" i="7"/>
  <c r="EHP68" i="7"/>
  <c r="EHQ68" i="7"/>
  <c r="EHR68" i="7"/>
  <c r="EHS68" i="7"/>
  <c r="EHT68" i="7"/>
  <c r="EHU68" i="7"/>
  <c r="EHV68" i="7"/>
  <c r="EHW68" i="7"/>
  <c r="EHX68" i="7"/>
  <c r="EHY68" i="7"/>
  <c r="EHZ68" i="7"/>
  <c r="EIA68" i="7"/>
  <c r="EIB68" i="7"/>
  <c r="EIC68" i="7"/>
  <c r="EID68" i="7"/>
  <c r="EIE68" i="7"/>
  <c r="EIF68" i="7"/>
  <c r="EIG68" i="7"/>
  <c r="EIH68" i="7"/>
  <c r="EII68" i="7"/>
  <c r="EIJ68" i="7"/>
  <c r="EIK68" i="7"/>
  <c r="EIL68" i="7"/>
  <c r="EIM68" i="7"/>
  <c r="EIN68" i="7"/>
  <c r="EIO68" i="7"/>
  <c r="EIP68" i="7"/>
  <c r="EIQ68" i="7"/>
  <c r="EIR68" i="7"/>
  <c r="EIS68" i="7"/>
  <c r="EIT68" i="7"/>
  <c r="EIU68" i="7"/>
  <c r="EIV68" i="7"/>
  <c r="EIW68" i="7"/>
  <c r="EIX68" i="7"/>
  <c r="EIY68" i="7"/>
  <c r="EIZ68" i="7"/>
  <c r="EJA68" i="7"/>
  <c r="EJB68" i="7"/>
  <c r="EJC68" i="7"/>
  <c r="EJD68" i="7"/>
  <c r="EJE68" i="7"/>
  <c r="EJF68" i="7"/>
  <c r="EJG68" i="7"/>
  <c r="EJH68" i="7"/>
  <c r="EJI68" i="7"/>
  <c r="EJJ68" i="7"/>
  <c r="EJK68" i="7"/>
  <c r="EJL68" i="7"/>
  <c r="EJM68" i="7"/>
  <c r="EJN68" i="7"/>
  <c r="EJO68" i="7"/>
  <c r="EJP68" i="7"/>
  <c r="EJQ68" i="7"/>
  <c r="EJR68" i="7"/>
  <c r="EJS68" i="7"/>
  <c r="EJT68" i="7"/>
  <c r="EJU68" i="7"/>
  <c r="EJV68" i="7"/>
  <c r="EJW68" i="7"/>
  <c r="EJX68" i="7"/>
  <c r="EJY68" i="7"/>
  <c r="EJZ68" i="7"/>
  <c r="EKA68" i="7"/>
  <c r="EKB68" i="7"/>
  <c r="EKC68" i="7"/>
  <c r="EKD68" i="7"/>
  <c r="EKE68" i="7"/>
  <c r="EKF68" i="7"/>
  <c r="EKG68" i="7"/>
  <c r="EKH68" i="7"/>
  <c r="EKI68" i="7"/>
  <c r="EKJ68" i="7"/>
  <c r="EKK68" i="7"/>
  <c r="EKL68" i="7"/>
  <c r="EKM68" i="7"/>
  <c r="EKN68" i="7"/>
  <c r="EKO68" i="7"/>
  <c r="EKP68" i="7"/>
  <c r="EKQ68" i="7"/>
  <c r="EKR68" i="7"/>
  <c r="EKS68" i="7"/>
  <c r="EKT68" i="7"/>
  <c r="EKU68" i="7"/>
  <c r="EKV68" i="7"/>
  <c r="EKW68" i="7"/>
  <c r="EKX68" i="7"/>
  <c r="EKY68" i="7"/>
  <c r="EKZ68" i="7"/>
  <c r="ELA68" i="7"/>
  <c r="ELB68" i="7"/>
  <c r="ELC68" i="7"/>
  <c r="ELD68" i="7"/>
  <c r="ELE68" i="7"/>
  <c r="ELF68" i="7"/>
  <c r="ELG68" i="7"/>
  <c r="ELH68" i="7"/>
  <c r="ELI68" i="7"/>
  <c r="ELJ68" i="7"/>
  <c r="ELK68" i="7"/>
  <c r="ELL68" i="7"/>
  <c r="ELM68" i="7"/>
  <c r="ELN68" i="7"/>
  <c r="ELO68" i="7"/>
  <c r="ELP68" i="7"/>
  <c r="ELQ68" i="7"/>
  <c r="ELR68" i="7"/>
  <c r="ELS68" i="7"/>
  <c r="ELT68" i="7"/>
  <c r="ELU68" i="7"/>
  <c r="ELV68" i="7"/>
  <c r="ELW68" i="7"/>
  <c r="ELX68" i="7"/>
  <c r="ELY68" i="7"/>
  <c r="ELZ68" i="7"/>
  <c r="EMA68" i="7"/>
  <c r="EMB68" i="7"/>
  <c r="EMC68" i="7"/>
  <c r="EMD68" i="7"/>
  <c r="EME68" i="7"/>
  <c r="EMF68" i="7"/>
  <c r="EMG68" i="7"/>
  <c r="EMH68" i="7"/>
  <c r="EMI68" i="7"/>
  <c r="EMJ68" i="7"/>
  <c r="EMK68" i="7"/>
  <c r="EML68" i="7"/>
  <c r="EMM68" i="7"/>
  <c r="EMN68" i="7"/>
  <c r="EMO68" i="7"/>
  <c r="EMP68" i="7"/>
  <c r="EMQ68" i="7"/>
  <c r="EMR68" i="7"/>
  <c r="EMS68" i="7"/>
  <c r="EMT68" i="7"/>
  <c r="EMU68" i="7"/>
  <c r="EMV68" i="7"/>
  <c r="EMW68" i="7"/>
  <c r="EMX68" i="7"/>
  <c r="EMY68" i="7"/>
  <c r="EMZ68" i="7"/>
  <c r="ENA68" i="7"/>
  <c r="ENB68" i="7"/>
  <c r="ENC68" i="7"/>
  <c r="END68" i="7"/>
  <c r="ENE68" i="7"/>
  <c r="ENF68" i="7"/>
  <c r="ENG68" i="7"/>
  <c r="ENH68" i="7"/>
  <c r="ENI68" i="7"/>
  <c r="ENJ68" i="7"/>
  <c r="ENK68" i="7"/>
  <c r="ENL68" i="7"/>
  <c r="ENM68" i="7"/>
  <c r="ENN68" i="7"/>
  <c r="ENO68" i="7"/>
  <c r="ENP68" i="7"/>
  <c r="ENQ68" i="7"/>
  <c r="ENR68" i="7"/>
  <c r="ENS68" i="7"/>
  <c r="ENT68" i="7"/>
  <c r="ENU68" i="7"/>
  <c r="ENV68" i="7"/>
  <c r="ENW68" i="7"/>
  <c r="ENX68" i="7"/>
  <c r="ENY68" i="7"/>
  <c r="ENZ68" i="7"/>
  <c r="EOA68" i="7"/>
  <c r="EOB68" i="7"/>
  <c r="EOC68" i="7"/>
  <c r="EOD68" i="7"/>
  <c r="EOE68" i="7"/>
  <c r="EOF68" i="7"/>
  <c r="EOG68" i="7"/>
  <c r="EOH68" i="7"/>
  <c r="EOI68" i="7"/>
  <c r="EOJ68" i="7"/>
  <c r="EOK68" i="7"/>
  <c r="EOL68" i="7"/>
  <c r="EOM68" i="7"/>
  <c r="EON68" i="7"/>
  <c r="EOO68" i="7"/>
  <c r="EOP68" i="7"/>
  <c r="EOQ68" i="7"/>
  <c r="EOR68" i="7"/>
  <c r="EOS68" i="7"/>
  <c r="EOT68" i="7"/>
  <c r="EOU68" i="7"/>
  <c r="EOV68" i="7"/>
  <c r="EOW68" i="7"/>
  <c r="EOX68" i="7"/>
  <c r="EOY68" i="7"/>
  <c r="EOZ68" i="7"/>
  <c r="EPA68" i="7"/>
  <c r="EPB68" i="7"/>
  <c r="EPC68" i="7"/>
  <c r="EPD68" i="7"/>
  <c r="EPE68" i="7"/>
  <c r="EPF68" i="7"/>
  <c r="EPG68" i="7"/>
  <c r="EPH68" i="7"/>
  <c r="EPI68" i="7"/>
  <c r="EPJ68" i="7"/>
  <c r="EPK68" i="7"/>
  <c r="EPL68" i="7"/>
  <c r="EPM68" i="7"/>
  <c r="EPN68" i="7"/>
  <c r="EPO68" i="7"/>
  <c r="EPP68" i="7"/>
  <c r="EPQ68" i="7"/>
  <c r="EPR68" i="7"/>
  <c r="EPS68" i="7"/>
  <c r="EPT68" i="7"/>
  <c r="EPU68" i="7"/>
  <c r="EPV68" i="7"/>
  <c r="EPW68" i="7"/>
  <c r="EPX68" i="7"/>
  <c r="EPY68" i="7"/>
  <c r="EPZ68" i="7"/>
  <c r="EQA68" i="7"/>
  <c r="EQB68" i="7"/>
  <c r="EQC68" i="7"/>
  <c r="EQD68" i="7"/>
  <c r="EQE68" i="7"/>
  <c r="EQF68" i="7"/>
  <c r="EQG68" i="7"/>
  <c r="EQH68" i="7"/>
  <c r="EQI68" i="7"/>
  <c r="EQJ68" i="7"/>
  <c r="EQK68" i="7"/>
  <c r="EQL68" i="7"/>
  <c r="EQM68" i="7"/>
  <c r="EQN68" i="7"/>
  <c r="EQO68" i="7"/>
  <c r="EQP68" i="7"/>
  <c r="EQQ68" i="7"/>
  <c r="EQR68" i="7"/>
  <c r="EQS68" i="7"/>
  <c r="EQT68" i="7"/>
  <c r="EQU68" i="7"/>
  <c r="EQV68" i="7"/>
  <c r="EQW68" i="7"/>
  <c r="EQX68" i="7"/>
  <c r="EQY68" i="7"/>
  <c r="EQZ68" i="7"/>
  <c r="ERA68" i="7"/>
  <c r="ERB68" i="7"/>
  <c r="ERC68" i="7"/>
  <c r="ERD68" i="7"/>
  <c r="ERE68" i="7"/>
  <c r="ERF68" i="7"/>
  <c r="ERG68" i="7"/>
  <c r="ERH68" i="7"/>
  <c r="ERI68" i="7"/>
  <c r="ERJ68" i="7"/>
  <c r="ERK68" i="7"/>
  <c r="ERL68" i="7"/>
  <c r="ERM68" i="7"/>
  <c r="ERN68" i="7"/>
  <c r="ERO68" i="7"/>
  <c r="ERP68" i="7"/>
  <c r="ERQ68" i="7"/>
  <c r="ERR68" i="7"/>
  <c r="ERS68" i="7"/>
  <c r="ERT68" i="7"/>
  <c r="ERU68" i="7"/>
  <c r="ERV68" i="7"/>
  <c r="ERW68" i="7"/>
  <c r="ERX68" i="7"/>
  <c r="ERY68" i="7"/>
  <c r="ERZ68" i="7"/>
  <c r="ESA68" i="7"/>
  <c r="ESB68" i="7"/>
  <c r="ESC68" i="7"/>
  <c r="ESD68" i="7"/>
  <c r="ESE68" i="7"/>
  <c r="ESF68" i="7"/>
  <c r="ESG68" i="7"/>
  <c r="ESH68" i="7"/>
  <c r="ESI68" i="7"/>
  <c r="ESJ68" i="7"/>
  <c r="ESK68" i="7"/>
  <c r="ESL68" i="7"/>
  <c r="ESM68" i="7"/>
  <c r="ESN68" i="7"/>
  <c r="ESO68" i="7"/>
  <c r="ESP68" i="7"/>
  <c r="ESQ68" i="7"/>
  <c r="ESR68" i="7"/>
  <c r="ESS68" i="7"/>
  <c r="EST68" i="7"/>
  <c r="ESU68" i="7"/>
  <c r="ESV68" i="7"/>
  <c r="ESW68" i="7"/>
  <c r="ESX68" i="7"/>
  <c r="ESY68" i="7"/>
  <c r="ESZ68" i="7"/>
  <c r="ETA68" i="7"/>
  <c r="ETB68" i="7"/>
  <c r="ETC68" i="7"/>
  <c r="ETD68" i="7"/>
  <c r="ETE68" i="7"/>
  <c r="ETF68" i="7"/>
  <c r="ETG68" i="7"/>
  <c r="ETH68" i="7"/>
  <c r="ETI68" i="7"/>
  <c r="ETJ68" i="7"/>
  <c r="ETK68" i="7"/>
  <c r="ETL68" i="7"/>
  <c r="ETM68" i="7"/>
  <c r="ETN68" i="7"/>
  <c r="ETO68" i="7"/>
  <c r="ETP68" i="7"/>
  <c r="ETQ68" i="7"/>
  <c r="ETR68" i="7"/>
  <c r="ETS68" i="7"/>
  <c r="ETT68" i="7"/>
  <c r="ETU68" i="7"/>
  <c r="ETV68" i="7"/>
  <c r="ETW68" i="7"/>
  <c r="ETX68" i="7"/>
  <c r="ETY68" i="7"/>
  <c r="ETZ68" i="7"/>
  <c r="EUA68" i="7"/>
  <c r="EUB68" i="7"/>
  <c r="EUC68" i="7"/>
  <c r="EUD68" i="7"/>
  <c r="EUE68" i="7"/>
  <c r="EUF68" i="7"/>
  <c r="EUG68" i="7"/>
  <c r="EUH68" i="7"/>
  <c r="EUI68" i="7"/>
  <c r="EUJ68" i="7"/>
  <c r="EUK68" i="7"/>
  <c r="EUL68" i="7"/>
  <c r="EUM68" i="7"/>
  <c r="EUN68" i="7"/>
  <c r="EUO68" i="7"/>
  <c r="EUP68" i="7"/>
  <c r="EUQ68" i="7"/>
  <c r="EUR68" i="7"/>
  <c r="EUS68" i="7"/>
  <c r="EUT68" i="7"/>
  <c r="EUU68" i="7"/>
  <c r="EUV68" i="7"/>
  <c r="EUW68" i="7"/>
  <c r="EUX68" i="7"/>
  <c r="EUY68" i="7"/>
  <c r="EUZ68" i="7"/>
  <c r="EVA68" i="7"/>
  <c r="EVB68" i="7"/>
  <c r="EVC68" i="7"/>
  <c r="EVD68" i="7"/>
  <c r="EVE68" i="7"/>
  <c r="EVF68" i="7"/>
  <c r="EVG68" i="7"/>
  <c r="EVH68" i="7"/>
  <c r="EVI68" i="7"/>
  <c r="EVJ68" i="7"/>
  <c r="EVK68" i="7"/>
  <c r="EVL68" i="7"/>
  <c r="EVM68" i="7"/>
  <c r="EVN68" i="7"/>
  <c r="EVO68" i="7"/>
  <c r="EVP68" i="7"/>
  <c r="EVQ68" i="7"/>
  <c r="EVR68" i="7"/>
  <c r="EVS68" i="7"/>
  <c r="EVT68" i="7"/>
  <c r="EVU68" i="7"/>
  <c r="EVV68" i="7"/>
  <c r="EVW68" i="7"/>
  <c r="EVX68" i="7"/>
  <c r="EVY68" i="7"/>
  <c r="EVZ68" i="7"/>
  <c r="EWA68" i="7"/>
  <c r="EWB68" i="7"/>
  <c r="EWC68" i="7"/>
  <c r="EWD68" i="7"/>
  <c r="EWE68" i="7"/>
  <c r="EWF68" i="7"/>
  <c r="EWG68" i="7"/>
  <c r="EWH68" i="7"/>
  <c r="EWI68" i="7"/>
  <c r="EWJ68" i="7"/>
  <c r="EWK68" i="7"/>
  <c r="EWL68" i="7"/>
  <c r="EWM68" i="7"/>
  <c r="EWN68" i="7"/>
  <c r="EWO68" i="7"/>
  <c r="EWP68" i="7"/>
  <c r="EWQ68" i="7"/>
  <c r="EWR68" i="7"/>
  <c r="EWS68" i="7"/>
  <c r="EWT68" i="7"/>
  <c r="EWU68" i="7"/>
  <c r="EWV68" i="7"/>
  <c r="EWW68" i="7"/>
  <c r="EWX68" i="7"/>
  <c r="EWY68" i="7"/>
  <c r="EWZ68" i="7"/>
  <c r="EXA68" i="7"/>
  <c r="EXB68" i="7"/>
  <c r="EXC68" i="7"/>
  <c r="EXD68" i="7"/>
  <c r="EXE68" i="7"/>
  <c r="EXF68" i="7"/>
  <c r="EXG68" i="7"/>
  <c r="EXH68" i="7"/>
  <c r="EXI68" i="7"/>
  <c r="EXJ68" i="7"/>
  <c r="EXK68" i="7"/>
  <c r="EXL68" i="7"/>
  <c r="EXM68" i="7"/>
  <c r="EXN68" i="7"/>
  <c r="EXO68" i="7"/>
  <c r="EXP68" i="7"/>
  <c r="EXQ68" i="7"/>
  <c r="EXR68" i="7"/>
  <c r="EXS68" i="7"/>
  <c r="EXT68" i="7"/>
  <c r="EXU68" i="7"/>
  <c r="EXV68" i="7"/>
  <c r="EXW68" i="7"/>
  <c r="EXX68" i="7"/>
  <c r="EXY68" i="7"/>
  <c r="EXZ68" i="7"/>
  <c r="EYA68" i="7"/>
  <c r="EYB68" i="7"/>
  <c r="EYC68" i="7"/>
  <c r="EYD68" i="7"/>
  <c r="EYE68" i="7"/>
  <c r="EYF68" i="7"/>
  <c r="EYG68" i="7"/>
  <c r="EYH68" i="7"/>
  <c r="EYI68" i="7"/>
  <c r="EYJ68" i="7"/>
  <c r="EYK68" i="7"/>
  <c r="EYL68" i="7"/>
  <c r="EYM68" i="7"/>
  <c r="EYN68" i="7"/>
  <c r="EYO68" i="7"/>
  <c r="EYP68" i="7"/>
  <c r="EYQ68" i="7"/>
  <c r="EYR68" i="7"/>
  <c r="EYS68" i="7"/>
  <c r="EYT68" i="7"/>
  <c r="EYU68" i="7"/>
  <c r="EYV68" i="7"/>
  <c r="EYW68" i="7"/>
  <c r="EYX68" i="7"/>
  <c r="EYY68" i="7"/>
  <c r="EYZ68" i="7"/>
  <c r="EZA68" i="7"/>
  <c r="EZB68" i="7"/>
  <c r="EZC68" i="7"/>
  <c r="EZD68" i="7"/>
  <c r="EZE68" i="7"/>
  <c r="EZF68" i="7"/>
  <c r="EZG68" i="7"/>
  <c r="EZH68" i="7"/>
  <c r="EZI68" i="7"/>
  <c r="EZJ68" i="7"/>
  <c r="EZK68" i="7"/>
  <c r="EZL68" i="7"/>
  <c r="EZM68" i="7"/>
  <c r="EZN68" i="7"/>
  <c r="EZO68" i="7"/>
  <c r="EZP68" i="7"/>
  <c r="EZQ68" i="7"/>
  <c r="EZR68" i="7"/>
  <c r="EZS68" i="7"/>
  <c r="EZT68" i="7"/>
  <c r="EZU68" i="7"/>
  <c r="EZV68" i="7"/>
  <c r="EZW68" i="7"/>
  <c r="EZX68" i="7"/>
  <c r="EZY68" i="7"/>
  <c r="EZZ68" i="7"/>
  <c r="FAA68" i="7"/>
  <c r="FAB68" i="7"/>
  <c r="FAC68" i="7"/>
  <c r="FAD68" i="7"/>
  <c r="FAE68" i="7"/>
  <c r="FAF68" i="7"/>
  <c r="FAG68" i="7"/>
  <c r="FAH68" i="7"/>
  <c r="FAI68" i="7"/>
  <c r="FAJ68" i="7"/>
  <c r="FAK68" i="7"/>
  <c r="FAL68" i="7"/>
  <c r="FAM68" i="7"/>
  <c r="FAN68" i="7"/>
  <c r="FAO68" i="7"/>
  <c r="FAP68" i="7"/>
  <c r="FAQ68" i="7"/>
  <c r="FAR68" i="7"/>
  <c r="FAS68" i="7"/>
  <c r="FAT68" i="7"/>
  <c r="FAU68" i="7"/>
  <c r="FAV68" i="7"/>
  <c r="FAW68" i="7"/>
  <c r="FAX68" i="7"/>
  <c r="FAY68" i="7"/>
  <c r="FAZ68" i="7"/>
  <c r="FBA68" i="7"/>
  <c r="FBB68" i="7"/>
  <c r="FBC68" i="7"/>
  <c r="FBD68" i="7"/>
  <c r="FBE68" i="7"/>
  <c r="FBF68" i="7"/>
  <c r="FBG68" i="7"/>
  <c r="FBH68" i="7"/>
  <c r="FBI68" i="7"/>
  <c r="FBJ68" i="7"/>
  <c r="FBK68" i="7"/>
  <c r="FBL68" i="7"/>
  <c r="FBM68" i="7"/>
  <c r="FBN68" i="7"/>
  <c r="FBO68" i="7"/>
  <c r="FBP68" i="7"/>
  <c r="FBQ68" i="7"/>
  <c r="FBR68" i="7"/>
  <c r="FBS68" i="7"/>
  <c r="FBT68" i="7"/>
  <c r="FBU68" i="7"/>
  <c r="FBV68" i="7"/>
  <c r="FBW68" i="7"/>
  <c r="FBX68" i="7"/>
  <c r="FBY68" i="7"/>
  <c r="FBZ68" i="7"/>
  <c r="FCA68" i="7"/>
  <c r="FCB68" i="7"/>
  <c r="FCC68" i="7"/>
  <c r="FCD68" i="7"/>
  <c r="FCE68" i="7"/>
  <c r="FCF68" i="7"/>
  <c r="FCG68" i="7"/>
  <c r="FCH68" i="7"/>
  <c r="FCI68" i="7"/>
  <c r="FCJ68" i="7"/>
  <c r="FCK68" i="7"/>
  <c r="FCL68" i="7"/>
  <c r="FCM68" i="7"/>
  <c r="FCN68" i="7"/>
  <c r="FCO68" i="7"/>
  <c r="FCP68" i="7"/>
  <c r="FCQ68" i="7"/>
  <c r="FCR68" i="7"/>
  <c r="FCS68" i="7"/>
  <c r="FCT68" i="7"/>
  <c r="FCU68" i="7"/>
  <c r="FCV68" i="7"/>
  <c r="FCW68" i="7"/>
  <c r="FCX68" i="7"/>
  <c r="FCY68" i="7"/>
  <c r="FCZ68" i="7"/>
  <c r="FDA68" i="7"/>
  <c r="FDB68" i="7"/>
  <c r="FDC68" i="7"/>
  <c r="FDD68" i="7"/>
  <c r="FDE68" i="7"/>
  <c r="FDF68" i="7"/>
  <c r="FDG68" i="7"/>
  <c r="FDH68" i="7"/>
  <c r="FDI68" i="7"/>
  <c r="FDJ68" i="7"/>
  <c r="FDK68" i="7"/>
  <c r="FDL68" i="7"/>
  <c r="FDM68" i="7"/>
  <c r="FDN68" i="7"/>
  <c r="FDO68" i="7"/>
  <c r="FDP68" i="7"/>
  <c r="FDQ68" i="7"/>
  <c r="FDR68" i="7"/>
  <c r="FDS68" i="7"/>
  <c r="FDT68" i="7"/>
  <c r="FDU68" i="7"/>
  <c r="FDV68" i="7"/>
  <c r="FDW68" i="7"/>
  <c r="FDX68" i="7"/>
  <c r="FDY68" i="7"/>
  <c r="FDZ68" i="7"/>
  <c r="FEA68" i="7"/>
  <c r="FEB68" i="7"/>
  <c r="FEC68" i="7"/>
  <c r="FED68" i="7"/>
  <c r="FEE68" i="7"/>
  <c r="FEF68" i="7"/>
  <c r="FEG68" i="7"/>
  <c r="FEH68" i="7"/>
  <c r="FEI68" i="7"/>
  <c r="FEJ68" i="7"/>
  <c r="FEK68" i="7"/>
  <c r="FEL68" i="7"/>
  <c r="FEM68" i="7"/>
  <c r="FEN68" i="7"/>
  <c r="FEO68" i="7"/>
  <c r="FEP68" i="7"/>
  <c r="FEQ68" i="7"/>
  <c r="FER68" i="7"/>
  <c r="FES68" i="7"/>
  <c r="FET68" i="7"/>
  <c r="FEU68" i="7"/>
  <c r="FEV68" i="7"/>
  <c r="FEW68" i="7"/>
  <c r="FEX68" i="7"/>
  <c r="FEY68" i="7"/>
  <c r="FEZ68" i="7"/>
  <c r="FFA68" i="7"/>
  <c r="FFB68" i="7"/>
  <c r="FFC68" i="7"/>
  <c r="FFD68" i="7"/>
  <c r="FFE68" i="7"/>
  <c r="FFF68" i="7"/>
  <c r="FFG68" i="7"/>
  <c r="FFH68" i="7"/>
  <c r="FFI68" i="7"/>
  <c r="FFJ68" i="7"/>
  <c r="FFK68" i="7"/>
  <c r="FFL68" i="7"/>
  <c r="FFM68" i="7"/>
  <c r="FFN68" i="7"/>
  <c r="FFO68" i="7"/>
  <c r="FFP68" i="7"/>
  <c r="FFQ68" i="7"/>
  <c r="FFR68" i="7"/>
  <c r="FFS68" i="7"/>
  <c r="FFT68" i="7"/>
  <c r="FFU68" i="7"/>
  <c r="FFV68" i="7"/>
  <c r="FFW68" i="7"/>
  <c r="FFX68" i="7"/>
  <c r="FFY68" i="7"/>
  <c r="FFZ68" i="7"/>
  <c r="FGA68" i="7"/>
  <c r="FGB68" i="7"/>
  <c r="FGC68" i="7"/>
  <c r="FGD68" i="7"/>
  <c r="FGE68" i="7"/>
  <c r="FGF68" i="7"/>
  <c r="FGG68" i="7"/>
  <c r="FGH68" i="7"/>
  <c r="FGI68" i="7"/>
  <c r="FGJ68" i="7"/>
  <c r="FGK68" i="7"/>
  <c r="FGL68" i="7"/>
  <c r="FGM68" i="7"/>
  <c r="FGN68" i="7"/>
  <c r="FGO68" i="7"/>
  <c r="FGP68" i="7"/>
  <c r="FGQ68" i="7"/>
  <c r="FGR68" i="7"/>
  <c r="FGS68" i="7"/>
  <c r="FGT68" i="7"/>
  <c r="FGU68" i="7"/>
  <c r="FGV68" i="7"/>
  <c r="FGW68" i="7"/>
  <c r="FGX68" i="7"/>
  <c r="FGY68" i="7"/>
  <c r="FGZ68" i="7"/>
  <c r="FHA68" i="7"/>
  <c r="FHB68" i="7"/>
  <c r="FHC68" i="7"/>
  <c r="FHD68" i="7"/>
  <c r="FHE68" i="7"/>
  <c r="FHF68" i="7"/>
  <c r="FHG68" i="7"/>
  <c r="FHH68" i="7"/>
  <c r="FHI68" i="7"/>
  <c r="FHJ68" i="7"/>
  <c r="FHK68" i="7"/>
  <c r="FHL68" i="7"/>
  <c r="FHM68" i="7"/>
  <c r="FHN68" i="7"/>
  <c r="FHO68" i="7"/>
  <c r="FHP68" i="7"/>
  <c r="FHQ68" i="7"/>
  <c r="FHR68" i="7"/>
  <c r="FHS68" i="7"/>
  <c r="FHT68" i="7"/>
  <c r="FHU68" i="7"/>
  <c r="FHV68" i="7"/>
  <c r="FHW68" i="7"/>
  <c r="FHX68" i="7"/>
  <c r="FHY68" i="7"/>
  <c r="FHZ68" i="7"/>
  <c r="FIA68" i="7"/>
  <c r="FIB68" i="7"/>
  <c r="FIC68" i="7"/>
  <c r="FID68" i="7"/>
  <c r="FIE68" i="7"/>
  <c r="FIF68" i="7"/>
  <c r="FIG68" i="7"/>
  <c r="FIH68" i="7"/>
  <c r="FII68" i="7"/>
  <c r="FIJ68" i="7"/>
  <c r="FIK68" i="7"/>
  <c r="FIL68" i="7"/>
  <c r="FIM68" i="7"/>
  <c r="FIN68" i="7"/>
  <c r="FIO68" i="7"/>
  <c r="FIP68" i="7"/>
  <c r="FIQ68" i="7"/>
  <c r="FIR68" i="7"/>
  <c r="FIS68" i="7"/>
  <c r="FIT68" i="7"/>
  <c r="FIU68" i="7"/>
  <c r="FIV68" i="7"/>
  <c r="FIW68" i="7"/>
  <c r="FIX68" i="7"/>
  <c r="FIY68" i="7"/>
  <c r="FIZ68" i="7"/>
  <c r="FJA68" i="7"/>
  <c r="FJB68" i="7"/>
  <c r="FJC68" i="7"/>
  <c r="FJD68" i="7"/>
  <c r="FJE68" i="7"/>
  <c r="FJF68" i="7"/>
  <c r="FJG68" i="7"/>
  <c r="FJH68" i="7"/>
  <c r="FJI68" i="7"/>
  <c r="FJJ68" i="7"/>
  <c r="FJK68" i="7"/>
  <c r="FJL68" i="7"/>
  <c r="FJM68" i="7"/>
  <c r="FJN68" i="7"/>
  <c r="FJO68" i="7"/>
  <c r="FJP68" i="7"/>
  <c r="FJQ68" i="7"/>
  <c r="FJR68" i="7"/>
  <c r="FJS68" i="7"/>
  <c r="FJT68" i="7"/>
  <c r="FJU68" i="7"/>
  <c r="FJV68" i="7"/>
  <c r="FJW68" i="7"/>
  <c r="FJX68" i="7"/>
  <c r="FJY68" i="7"/>
  <c r="FJZ68" i="7"/>
  <c r="FKA68" i="7"/>
  <c r="FKB68" i="7"/>
  <c r="FKC68" i="7"/>
  <c r="FKD68" i="7"/>
  <c r="FKE68" i="7"/>
  <c r="FKF68" i="7"/>
  <c r="FKG68" i="7"/>
  <c r="FKH68" i="7"/>
  <c r="FKI68" i="7"/>
  <c r="FKJ68" i="7"/>
  <c r="FKK68" i="7"/>
  <c r="FKL68" i="7"/>
  <c r="FKM68" i="7"/>
  <c r="FKN68" i="7"/>
  <c r="FKO68" i="7"/>
  <c r="FKP68" i="7"/>
  <c r="FKQ68" i="7"/>
  <c r="FKR68" i="7"/>
  <c r="FKS68" i="7"/>
  <c r="FKT68" i="7"/>
  <c r="FKU68" i="7"/>
  <c r="FKV68" i="7"/>
  <c r="FKW68" i="7"/>
  <c r="FKX68" i="7"/>
  <c r="FKY68" i="7"/>
  <c r="FKZ68" i="7"/>
  <c r="FLA68" i="7"/>
  <c r="FLB68" i="7"/>
  <c r="FLC68" i="7"/>
  <c r="FLD68" i="7"/>
  <c r="FLE68" i="7"/>
  <c r="FLF68" i="7"/>
  <c r="FLG68" i="7"/>
  <c r="FLH68" i="7"/>
  <c r="FLI68" i="7"/>
  <c r="FLJ68" i="7"/>
  <c r="FLK68" i="7"/>
  <c r="FLL68" i="7"/>
  <c r="FLM68" i="7"/>
  <c r="FLN68" i="7"/>
  <c r="FLO68" i="7"/>
  <c r="FLP68" i="7"/>
  <c r="FLQ68" i="7"/>
  <c r="FLR68" i="7"/>
  <c r="FLS68" i="7"/>
  <c r="FLT68" i="7"/>
  <c r="FLU68" i="7"/>
  <c r="FLV68" i="7"/>
  <c r="FLW68" i="7"/>
  <c r="FLX68" i="7"/>
  <c r="FLY68" i="7"/>
  <c r="FLZ68" i="7"/>
  <c r="FMA68" i="7"/>
  <c r="FMB68" i="7"/>
  <c r="FMC68" i="7"/>
  <c r="FMD68" i="7"/>
  <c r="FME68" i="7"/>
  <c r="FMF68" i="7"/>
  <c r="FMG68" i="7"/>
  <c r="FMH68" i="7"/>
  <c r="FMI68" i="7"/>
  <c r="FMJ68" i="7"/>
  <c r="FMK68" i="7"/>
  <c r="FML68" i="7"/>
  <c r="FMM68" i="7"/>
  <c r="FMN68" i="7"/>
  <c r="FMO68" i="7"/>
  <c r="FMP68" i="7"/>
  <c r="FMQ68" i="7"/>
  <c r="FMR68" i="7"/>
  <c r="FMS68" i="7"/>
  <c r="FMT68" i="7"/>
  <c r="FMU68" i="7"/>
  <c r="FMV68" i="7"/>
  <c r="FMW68" i="7"/>
  <c r="FMX68" i="7"/>
  <c r="FMY68" i="7"/>
  <c r="FMZ68" i="7"/>
  <c r="FNA68" i="7"/>
  <c r="FNB68" i="7"/>
  <c r="FNC68" i="7"/>
  <c r="FND68" i="7"/>
  <c r="FNE68" i="7"/>
  <c r="FNF68" i="7"/>
  <c r="FNG68" i="7"/>
  <c r="FNH68" i="7"/>
  <c r="FNI68" i="7"/>
  <c r="FNJ68" i="7"/>
  <c r="FNK68" i="7"/>
  <c r="FNL68" i="7"/>
  <c r="FNM68" i="7"/>
  <c r="FNN68" i="7"/>
  <c r="FNO68" i="7"/>
  <c r="FNP68" i="7"/>
  <c r="FNQ68" i="7"/>
  <c r="FNR68" i="7"/>
  <c r="FNS68" i="7"/>
  <c r="FNT68" i="7"/>
  <c r="FNU68" i="7"/>
  <c r="FNV68" i="7"/>
  <c r="FNW68" i="7"/>
  <c r="FNX68" i="7"/>
  <c r="FNY68" i="7"/>
  <c r="FNZ68" i="7"/>
  <c r="FOA68" i="7"/>
  <c r="FOB68" i="7"/>
  <c r="FOC68" i="7"/>
  <c r="FOD68" i="7"/>
  <c r="FOE68" i="7"/>
  <c r="FOF68" i="7"/>
  <c r="FOG68" i="7"/>
  <c r="FOH68" i="7"/>
  <c r="FOI68" i="7"/>
  <c r="FOJ68" i="7"/>
  <c r="FOK68" i="7"/>
  <c r="FOL68" i="7"/>
  <c r="FOM68" i="7"/>
  <c r="FON68" i="7"/>
  <c r="FOO68" i="7"/>
  <c r="FOP68" i="7"/>
  <c r="FOQ68" i="7"/>
  <c r="FOR68" i="7"/>
  <c r="FOS68" i="7"/>
  <c r="FOT68" i="7"/>
  <c r="FOU68" i="7"/>
  <c r="FOV68" i="7"/>
  <c r="FOW68" i="7"/>
  <c r="FOX68" i="7"/>
  <c r="FOY68" i="7"/>
  <c r="FOZ68" i="7"/>
  <c r="FPA68" i="7"/>
  <c r="FPB68" i="7"/>
  <c r="FPC68" i="7"/>
  <c r="FPD68" i="7"/>
  <c r="FPE68" i="7"/>
  <c r="FPF68" i="7"/>
  <c r="FPG68" i="7"/>
  <c r="FPH68" i="7"/>
  <c r="FPI68" i="7"/>
  <c r="FPJ68" i="7"/>
  <c r="FPK68" i="7"/>
  <c r="FPL68" i="7"/>
  <c r="FPM68" i="7"/>
  <c r="FPN68" i="7"/>
  <c r="FPO68" i="7"/>
  <c r="FPP68" i="7"/>
  <c r="FPQ68" i="7"/>
  <c r="FPR68" i="7"/>
  <c r="FPS68" i="7"/>
  <c r="FPT68" i="7"/>
  <c r="FPU68" i="7"/>
  <c r="FPV68" i="7"/>
  <c r="FPW68" i="7"/>
  <c r="FPX68" i="7"/>
  <c r="FPY68" i="7"/>
  <c r="FPZ68" i="7"/>
  <c r="FQA68" i="7"/>
  <c r="FQB68" i="7"/>
  <c r="FQC68" i="7"/>
  <c r="FQD68" i="7"/>
  <c r="FQE68" i="7"/>
  <c r="FQF68" i="7"/>
  <c r="FQG68" i="7"/>
  <c r="FQH68" i="7"/>
  <c r="FQI68" i="7"/>
  <c r="FQJ68" i="7"/>
  <c r="FQK68" i="7"/>
  <c r="FQL68" i="7"/>
  <c r="FQM68" i="7"/>
  <c r="FQN68" i="7"/>
  <c r="FQO68" i="7"/>
  <c r="FQP68" i="7"/>
  <c r="FQQ68" i="7"/>
  <c r="FQR68" i="7"/>
  <c r="FQS68" i="7"/>
  <c r="FQT68" i="7"/>
  <c r="FQU68" i="7"/>
  <c r="FQV68" i="7"/>
  <c r="FQW68" i="7"/>
  <c r="FQX68" i="7"/>
  <c r="FQY68" i="7"/>
  <c r="FQZ68" i="7"/>
  <c r="FRA68" i="7"/>
  <c r="FRB68" i="7"/>
  <c r="FRC68" i="7"/>
  <c r="FRD68" i="7"/>
  <c r="FRE68" i="7"/>
  <c r="FRF68" i="7"/>
  <c r="FRG68" i="7"/>
  <c r="FRH68" i="7"/>
  <c r="FRI68" i="7"/>
  <c r="FRJ68" i="7"/>
  <c r="FRK68" i="7"/>
  <c r="FRL68" i="7"/>
  <c r="FRM68" i="7"/>
  <c r="FRN68" i="7"/>
  <c r="FRO68" i="7"/>
  <c r="FRP68" i="7"/>
  <c r="FRQ68" i="7"/>
  <c r="FRR68" i="7"/>
  <c r="FRS68" i="7"/>
  <c r="FRT68" i="7"/>
  <c r="FRU68" i="7"/>
  <c r="FRV68" i="7"/>
  <c r="FRW68" i="7"/>
  <c r="FRX68" i="7"/>
  <c r="FRY68" i="7"/>
  <c r="FRZ68" i="7"/>
  <c r="FSA68" i="7"/>
  <c r="FSB68" i="7"/>
  <c r="FSC68" i="7"/>
  <c r="FSD68" i="7"/>
  <c r="FSE68" i="7"/>
  <c r="FSF68" i="7"/>
  <c r="FSG68" i="7"/>
  <c r="FSH68" i="7"/>
  <c r="FSI68" i="7"/>
  <c r="FSJ68" i="7"/>
  <c r="FSK68" i="7"/>
  <c r="FSL68" i="7"/>
  <c r="FSM68" i="7"/>
  <c r="FSN68" i="7"/>
  <c r="FSO68" i="7"/>
  <c r="FSP68" i="7"/>
  <c r="FSQ68" i="7"/>
  <c r="FSR68" i="7"/>
  <c r="FSS68" i="7"/>
  <c r="FST68" i="7"/>
  <c r="FSU68" i="7"/>
  <c r="FSV68" i="7"/>
  <c r="FSW68" i="7"/>
  <c r="FSX68" i="7"/>
  <c r="FSY68" i="7"/>
  <c r="FSZ68" i="7"/>
  <c r="FTA68" i="7"/>
  <c r="FTB68" i="7"/>
  <c r="FTC68" i="7"/>
  <c r="FTD68" i="7"/>
  <c r="FTE68" i="7"/>
  <c r="FTF68" i="7"/>
  <c r="FTG68" i="7"/>
  <c r="FTH68" i="7"/>
  <c r="FTI68" i="7"/>
  <c r="FTJ68" i="7"/>
  <c r="FTK68" i="7"/>
  <c r="FTL68" i="7"/>
  <c r="FTM68" i="7"/>
  <c r="FTN68" i="7"/>
  <c r="FTO68" i="7"/>
  <c r="FTP68" i="7"/>
  <c r="FTQ68" i="7"/>
  <c r="FTR68" i="7"/>
  <c r="FTS68" i="7"/>
  <c r="FTT68" i="7"/>
  <c r="FTU68" i="7"/>
  <c r="FTV68" i="7"/>
  <c r="FTW68" i="7"/>
  <c r="FTX68" i="7"/>
  <c r="FTY68" i="7"/>
  <c r="FTZ68" i="7"/>
  <c r="FUA68" i="7"/>
  <c r="FUB68" i="7"/>
  <c r="FUC68" i="7"/>
  <c r="FUD68" i="7"/>
  <c r="FUE68" i="7"/>
  <c r="FUF68" i="7"/>
  <c r="FUG68" i="7"/>
  <c r="FUH68" i="7"/>
  <c r="FUI68" i="7"/>
  <c r="FUJ68" i="7"/>
  <c r="FUK68" i="7"/>
  <c r="FUL68" i="7"/>
  <c r="FUM68" i="7"/>
  <c r="FUN68" i="7"/>
  <c r="FUO68" i="7"/>
  <c r="FUP68" i="7"/>
  <c r="FUQ68" i="7"/>
  <c r="FUR68" i="7"/>
  <c r="FUS68" i="7"/>
  <c r="FUT68" i="7"/>
  <c r="FUU68" i="7"/>
  <c r="FUV68" i="7"/>
  <c r="FUW68" i="7"/>
  <c r="FUX68" i="7"/>
  <c r="FUY68" i="7"/>
  <c r="FUZ68" i="7"/>
  <c r="FVA68" i="7"/>
  <c r="FVB68" i="7"/>
  <c r="FVC68" i="7"/>
  <c r="FVD68" i="7"/>
  <c r="FVE68" i="7"/>
  <c r="FVF68" i="7"/>
  <c r="FVG68" i="7"/>
  <c r="FVH68" i="7"/>
  <c r="FVI68" i="7"/>
  <c r="FVJ68" i="7"/>
  <c r="FVK68" i="7"/>
  <c r="FVL68" i="7"/>
  <c r="FVM68" i="7"/>
  <c r="FVN68" i="7"/>
  <c r="FVO68" i="7"/>
  <c r="FVP68" i="7"/>
  <c r="FVQ68" i="7"/>
  <c r="FVR68" i="7"/>
  <c r="FVS68" i="7"/>
  <c r="FVT68" i="7"/>
  <c r="FVU68" i="7"/>
  <c r="FVV68" i="7"/>
  <c r="FVW68" i="7"/>
  <c r="FVX68" i="7"/>
  <c r="FVY68" i="7"/>
  <c r="FVZ68" i="7"/>
  <c r="FWA68" i="7"/>
  <c r="FWB68" i="7"/>
  <c r="FWC68" i="7"/>
  <c r="FWD68" i="7"/>
  <c r="FWE68" i="7"/>
  <c r="FWF68" i="7"/>
  <c r="FWG68" i="7"/>
  <c r="FWH68" i="7"/>
  <c r="FWI68" i="7"/>
  <c r="FWJ68" i="7"/>
  <c r="FWK68" i="7"/>
  <c r="FWL68" i="7"/>
  <c r="FWM68" i="7"/>
  <c r="FWN68" i="7"/>
  <c r="FWO68" i="7"/>
  <c r="FWP68" i="7"/>
  <c r="FWQ68" i="7"/>
  <c r="FWR68" i="7"/>
  <c r="FWS68" i="7"/>
  <c r="FWT68" i="7"/>
  <c r="FWU68" i="7"/>
  <c r="FWV68" i="7"/>
  <c r="FWW68" i="7"/>
  <c r="FWX68" i="7"/>
  <c r="FWY68" i="7"/>
  <c r="FWZ68" i="7"/>
  <c r="FXA68" i="7"/>
  <c r="FXB68" i="7"/>
  <c r="FXC68" i="7"/>
  <c r="FXD68" i="7"/>
  <c r="FXE68" i="7"/>
  <c r="FXF68" i="7"/>
  <c r="FXG68" i="7"/>
  <c r="FXH68" i="7"/>
  <c r="FXI68" i="7"/>
  <c r="FXJ68" i="7"/>
  <c r="FXK68" i="7"/>
  <c r="FXL68" i="7"/>
  <c r="FXM68" i="7"/>
  <c r="FXN68" i="7"/>
  <c r="FXO68" i="7"/>
  <c r="FXP68" i="7"/>
  <c r="FXQ68" i="7"/>
  <c r="FXR68" i="7"/>
  <c r="FXS68" i="7"/>
  <c r="FXT68" i="7"/>
  <c r="FXU68" i="7"/>
  <c r="FXV68" i="7"/>
  <c r="FXW68" i="7"/>
  <c r="FXX68" i="7"/>
  <c r="FXY68" i="7"/>
  <c r="FXZ68" i="7"/>
  <c r="FYA68" i="7"/>
  <c r="FYB68" i="7"/>
  <c r="FYC68" i="7"/>
  <c r="FYD68" i="7"/>
  <c r="FYE68" i="7"/>
  <c r="FYF68" i="7"/>
  <c r="FYG68" i="7"/>
  <c r="FYH68" i="7"/>
  <c r="FYI68" i="7"/>
  <c r="FYJ68" i="7"/>
  <c r="FYK68" i="7"/>
  <c r="FYL68" i="7"/>
  <c r="FYM68" i="7"/>
  <c r="FYN68" i="7"/>
  <c r="FYO68" i="7"/>
  <c r="FYP68" i="7"/>
  <c r="FYQ68" i="7"/>
  <c r="FYR68" i="7"/>
  <c r="FYS68" i="7"/>
  <c r="FYT68" i="7"/>
  <c r="FYU68" i="7"/>
  <c r="FYV68" i="7"/>
  <c r="FYW68" i="7"/>
  <c r="FYX68" i="7"/>
  <c r="FYY68" i="7"/>
  <c r="FYZ68" i="7"/>
  <c r="FZA68" i="7"/>
  <c r="FZB68" i="7"/>
  <c r="FZC68" i="7"/>
  <c r="FZD68" i="7"/>
  <c r="FZE68" i="7"/>
  <c r="FZF68" i="7"/>
  <c r="FZG68" i="7"/>
  <c r="FZH68" i="7"/>
  <c r="FZI68" i="7"/>
  <c r="FZJ68" i="7"/>
  <c r="FZK68" i="7"/>
  <c r="FZL68" i="7"/>
  <c r="FZM68" i="7"/>
  <c r="FZN68" i="7"/>
  <c r="FZO68" i="7"/>
  <c r="FZP68" i="7"/>
  <c r="FZQ68" i="7"/>
  <c r="FZR68" i="7"/>
  <c r="FZS68" i="7"/>
  <c r="FZT68" i="7"/>
  <c r="FZU68" i="7"/>
  <c r="FZV68" i="7"/>
  <c r="FZW68" i="7"/>
  <c r="FZX68" i="7"/>
  <c r="FZY68" i="7"/>
  <c r="FZZ68" i="7"/>
  <c r="GAA68" i="7"/>
  <c r="GAB68" i="7"/>
  <c r="GAC68" i="7"/>
  <c r="GAD68" i="7"/>
  <c r="GAE68" i="7"/>
  <c r="GAF68" i="7"/>
  <c r="GAG68" i="7"/>
  <c r="GAH68" i="7"/>
  <c r="GAI68" i="7"/>
  <c r="GAJ68" i="7"/>
  <c r="GAK68" i="7"/>
  <c r="GAL68" i="7"/>
  <c r="GAM68" i="7"/>
  <c r="GAN68" i="7"/>
  <c r="GAO68" i="7"/>
  <c r="GAP68" i="7"/>
  <c r="GAQ68" i="7"/>
  <c r="GAR68" i="7"/>
  <c r="GAS68" i="7"/>
  <c r="GAT68" i="7"/>
  <c r="GAU68" i="7"/>
  <c r="GAV68" i="7"/>
  <c r="GAW68" i="7"/>
  <c r="GAX68" i="7"/>
  <c r="GAY68" i="7"/>
  <c r="GAZ68" i="7"/>
  <c r="GBA68" i="7"/>
  <c r="GBB68" i="7"/>
  <c r="GBC68" i="7"/>
  <c r="GBD68" i="7"/>
  <c r="GBE68" i="7"/>
  <c r="GBF68" i="7"/>
  <c r="GBG68" i="7"/>
  <c r="GBH68" i="7"/>
  <c r="GBI68" i="7"/>
  <c r="GBJ68" i="7"/>
  <c r="GBK68" i="7"/>
  <c r="GBL68" i="7"/>
  <c r="GBM68" i="7"/>
  <c r="GBN68" i="7"/>
  <c r="GBO68" i="7"/>
  <c r="GBP68" i="7"/>
  <c r="GBQ68" i="7"/>
  <c r="GBR68" i="7"/>
  <c r="GBS68" i="7"/>
  <c r="GBT68" i="7"/>
  <c r="GBU68" i="7"/>
  <c r="GBV68" i="7"/>
  <c r="GBW68" i="7"/>
  <c r="GBX68" i="7"/>
  <c r="GBY68" i="7"/>
  <c r="GBZ68" i="7"/>
  <c r="GCA68" i="7"/>
  <c r="GCB68" i="7"/>
  <c r="GCC68" i="7"/>
  <c r="GCD68" i="7"/>
  <c r="GCE68" i="7"/>
  <c r="GCF68" i="7"/>
  <c r="GCG68" i="7"/>
  <c r="GCH68" i="7"/>
  <c r="GCI68" i="7"/>
  <c r="GCJ68" i="7"/>
  <c r="GCK68" i="7"/>
  <c r="GCL68" i="7"/>
  <c r="GCM68" i="7"/>
  <c r="GCN68" i="7"/>
  <c r="GCO68" i="7"/>
  <c r="GCP68" i="7"/>
  <c r="GCQ68" i="7"/>
  <c r="GCR68" i="7"/>
  <c r="GCS68" i="7"/>
  <c r="GCT68" i="7"/>
  <c r="GCU68" i="7"/>
  <c r="GCV68" i="7"/>
  <c r="GCW68" i="7"/>
  <c r="GCX68" i="7"/>
  <c r="GCY68" i="7"/>
  <c r="GCZ68" i="7"/>
  <c r="GDA68" i="7"/>
  <c r="GDB68" i="7"/>
  <c r="GDC68" i="7"/>
  <c r="GDD68" i="7"/>
  <c r="GDE68" i="7"/>
  <c r="GDF68" i="7"/>
  <c r="GDG68" i="7"/>
  <c r="GDH68" i="7"/>
  <c r="GDI68" i="7"/>
  <c r="GDJ68" i="7"/>
  <c r="GDK68" i="7"/>
  <c r="GDL68" i="7"/>
  <c r="GDM68" i="7"/>
  <c r="GDN68" i="7"/>
  <c r="GDO68" i="7"/>
  <c r="GDP68" i="7"/>
  <c r="GDQ68" i="7"/>
  <c r="GDR68" i="7"/>
  <c r="GDS68" i="7"/>
  <c r="GDT68" i="7"/>
  <c r="GDU68" i="7"/>
  <c r="GDV68" i="7"/>
  <c r="GDW68" i="7"/>
  <c r="GDX68" i="7"/>
  <c r="GDY68" i="7"/>
  <c r="GDZ68" i="7"/>
  <c r="GEA68" i="7"/>
  <c r="GEB68" i="7"/>
  <c r="GEC68" i="7"/>
  <c r="GED68" i="7"/>
  <c r="GEE68" i="7"/>
  <c r="GEF68" i="7"/>
  <c r="GEG68" i="7"/>
  <c r="GEH68" i="7"/>
  <c r="GEI68" i="7"/>
  <c r="GEJ68" i="7"/>
  <c r="GEK68" i="7"/>
  <c r="GEL68" i="7"/>
  <c r="GEM68" i="7"/>
  <c r="GEN68" i="7"/>
  <c r="GEO68" i="7"/>
  <c r="GEP68" i="7"/>
  <c r="GEQ68" i="7"/>
  <c r="GER68" i="7"/>
  <c r="GES68" i="7"/>
  <c r="GET68" i="7"/>
  <c r="GEU68" i="7"/>
  <c r="GEV68" i="7"/>
  <c r="GEW68" i="7"/>
  <c r="GEX68" i="7"/>
  <c r="GEY68" i="7"/>
  <c r="GEZ68" i="7"/>
  <c r="GFA68" i="7"/>
  <c r="GFB68" i="7"/>
  <c r="GFC68" i="7"/>
  <c r="GFD68" i="7"/>
  <c r="GFE68" i="7"/>
  <c r="GFF68" i="7"/>
  <c r="GFG68" i="7"/>
  <c r="GFH68" i="7"/>
  <c r="GFI68" i="7"/>
  <c r="GFJ68" i="7"/>
  <c r="GFK68" i="7"/>
  <c r="GFL68" i="7"/>
  <c r="GFM68" i="7"/>
  <c r="GFN68" i="7"/>
  <c r="GFO68" i="7"/>
  <c r="GFP68" i="7"/>
  <c r="GFQ68" i="7"/>
  <c r="GFR68" i="7"/>
  <c r="GFS68" i="7"/>
  <c r="GFT68" i="7"/>
  <c r="GFU68" i="7"/>
  <c r="GFV68" i="7"/>
  <c r="GFW68" i="7"/>
  <c r="GFX68" i="7"/>
  <c r="GFY68" i="7"/>
  <c r="GFZ68" i="7"/>
  <c r="GGA68" i="7"/>
  <c r="GGB68" i="7"/>
  <c r="GGC68" i="7"/>
  <c r="GGD68" i="7"/>
  <c r="GGE68" i="7"/>
  <c r="GGF68" i="7"/>
  <c r="GGG68" i="7"/>
  <c r="GGH68" i="7"/>
  <c r="GGI68" i="7"/>
  <c r="GGJ68" i="7"/>
  <c r="GGK68" i="7"/>
  <c r="GGL68" i="7"/>
  <c r="GGM68" i="7"/>
  <c r="GGN68" i="7"/>
  <c r="GGO68" i="7"/>
  <c r="GGP68" i="7"/>
  <c r="GGQ68" i="7"/>
  <c r="GGR68" i="7"/>
  <c r="GGS68" i="7"/>
  <c r="GGT68" i="7"/>
  <c r="GGU68" i="7"/>
  <c r="GGV68" i="7"/>
  <c r="GGW68" i="7"/>
  <c r="GGX68" i="7"/>
  <c r="GGY68" i="7"/>
  <c r="GGZ68" i="7"/>
  <c r="GHA68" i="7"/>
  <c r="GHB68" i="7"/>
  <c r="GHC68" i="7"/>
  <c r="GHD68" i="7"/>
  <c r="GHE68" i="7"/>
  <c r="GHF68" i="7"/>
  <c r="GHG68" i="7"/>
  <c r="GHH68" i="7"/>
  <c r="GHI68" i="7"/>
  <c r="GHJ68" i="7"/>
  <c r="GHK68" i="7"/>
  <c r="GHL68" i="7"/>
  <c r="GHM68" i="7"/>
  <c r="GHN68" i="7"/>
  <c r="GHO68" i="7"/>
  <c r="GHP68" i="7"/>
  <c r="GHQ68" i="7"/>
  <c r="GHR68" i="7"/>
  <c r="GHS68" i="7"/>
  <c r="GHT68" i="7"/>
  <c r="GHU68" i="7"/>
  <c r="GHV68" i="7"/>
  <c r="GHW68" i="7"/>
  <c r="GHX68" i="7"/>
  <c r="GHY68" i="7"/>
  <c r="GHZ68" i="7"/>
  <c r="GIA68" i="7"/>
  <c r="GIB68" i="7"/>
  <c r="GIC68" i="7"/>
  <c r="GID68" i="7"/>
  <c r="GIE68" i="7"/>
  <c r="GIF68" i="7"/>
  <c r="GIG68" i="7"/>
  <c r="GIH68" i="7"/>
  <c r="GII68" i="7"/>
  <c r="GIJ68" i="7"/>
  <c r="GIK68" i="7"/>
  <c r="GIL68" i="7"/>
  <c r="GIM68" i="7"/>
  <c r="GIN68" i="7"/>
  <c r="GIO68" i="7"/>
  <c r="GIP68" i="7"/>
  <c r="GIQ68" i="7"/>
  <c r="GIR68" i="7"/>
  <c r="GIS68" i="7"/>
  <c r="GIT68" i="7"/>
  <c r="GIU68" i="7"/>
  <c r="GIV68" i="7"/>
  <c r="GIW68" i="7"/>
  <c r="GIX68" i="7"/>
  <c r="GIY68" i="7"/>
  <c r="GIZ68" i="7"/>
  <c r="GJA68" i="7"/>
  <c r="GJB68" i="7"/>
  <c r="GJC68" i="7"/>
  <c r="GJD68" i="7"/>
  <c r="GJE68" i="7"/>
  <c r="GJF68" i="7"/>
  <c r="GJG68" i="7"/>
  <c r="GJH68" i="7"/>
  <c r="GJI68" i="7"/>
  <c r="GJJ68" i="7"/>
  <c r="GJK68" i="7"/>
  <c r="GJL68" i="7"/>
  <c r="GJM68" i="7"/>
  <c r="GJN68" i="7"/>
  <c r="GJO68" i="7"/>
  <c r="GJP68" i="7"/>
  <c r="GJQ68" i="7"/>
  <c r="GJR68" i="7"/>
  <c r="GJS68" i="7"/>
  <c r="GJT68" i="7"/>
  <c r="GJU68" i="7"/>
  <c r="GJV68" i="7"/>
  <c r="GJW68" i="7"/>
  <c r="GJX68" i="7"/>
  <c r="GJY68" i="7"/>
  <c r="GJZ68" i="7"/>
  <c r="GKA68" i="7"/>
  <c r="GKB68" i="7"/>
  <c r="GKC68" i="7"/>
  <c r="GKD68" i="7"/>
  <c r="GKE68" i="7"/>
  <c r="GKF68" i="7"/>
  <c r="GKG68" i="7"/>
  <c r="GKH68" i="7"/>
  <c r="GKI68" i="7"/>
  <c r="GKJ68" i="7"/>
  <c r="GKK68" i="7"/>
  <c r="GKL68" i="7"/>
  <c r="GKM68" i="7"/>
  <c r="GKN68" i="7"/>
  <c r="GKO68" i="7"/>
  <c r="GKP68" i="7"/>
  <c r="GKQ68" i="7"/>
  <c r="GKR68" i="7"/>
  <c r="GKS68" i="7"/>
  <c r="GKT68" i="7"/>
  <c r="GKU68" i="7"/>
  <c r="GKV68" i="7"/>
  <c r="GKW68" i="7"/>
  <c r="GKX68" i="7"/>
  <c r="GKY68" i="7"/>
  <c r="GKZ68" i="7"/>
  <c r="GLA68" i="7"/>
  <c r="GLB68" i="7"/>
  <c r="GLC68" i="7"/>
  <c r="GLD68" i="7"/>
  <c r="GLE68" i="7"/>
  <c r="GLF68" i="7"/>
  <c r="GLG68" i="7"/>
  <c r="GLH68" i="7"/>
  <c r="GLI68" i="7"/>
  <c r="GLJ68" i="7"/>
  <c r="GLK68" i="7"/>
  <c r="GLL68" i="7"/>
  <c r="GLM68" i="7"/>
  <c r="GLN68" i="7"/>
  <c r="GLO68" i="7"/>
  <c r="GLP68" i="7"/>
  <c r="GLQ68" i="7"/>
  <c r="GLR68" i="7"/>
  <c r="GLS68" i="7"/>
  <c r="GLT68" i="7"/>
  <c r="GLU68" i="7"/>
  <c r="GLV68" i="7"/>
  <c r="GLW68" i="7"/>
  <c r="GLX68" i="7"/>
  <c r="GLY68" i="7"/>
  <c r="GLZ68" i="7"/>
  <c r="GMA68" i="7"/>
  <c r="GMB68" i="7"/>
  <c r="GMC68" i="7"/>
  <c r="GMD68" i="7"/>
  <c r="GME68" i="7"/>
  <c r="GMF68" i="7"/>
  <c r="GMG68" i="7"/>
  <c r="GMH68" i="7"/>
  <c r="GMI68" i="7"/>
  <c r="GMJ68" i="7"/>
  <c r="GMK68" i="7"/>
  <c r="GML68" i="7"/>
  <c r="GMM68" i="7"/>
  <c r="GMN68" i="7"/>
  <c r="GMO68" i="7"/>
  <c r="GMP68" i="7"/>
  <c r="GMQ68" i="7"/>
  <c r="GMR68" i="7"/>
  <c r="GMS68" i="7"/>
  <c r="GMT68" i="7"/>
  <c r="GMU68" i="7"/>
  <c r="GMV68" i="7"/>
  <c r="GMW68" i="7"/>
  <c r="GMX68" i="7"/>
  <c r="GMY68" i="7"/>
  <c r="GMZ68" i="7"/>
  <c r="GNA68" i="7"/>
  <c r="GNB68" i="7"/>
  <c r="GNC68" i="7"/>
  <c r="GND68" i="7"/>
  <c r="GNE68" i="7"/>
  <c r="GNF68" i="7"/>
  <c r="GNG68" i="7"/>
  <c r="GNH68" i="7"/>
  <c r="GNI68" i="7"/>
  <c r="GNJ68" i="7"/>
  <c r="GNK68" i="7"/>
  <c r="GNL68" i="7"/>
  <c r="GNM68" i="7"/>
  <c r="GNN68" i="7"/>
  <c r="GNO68" i="7"/>
  <c r="GNP68" i="7"/>
  <c r="GNQ68" i="7"/>
  <c r="GNR68" i="7"/>
  <c r="GNS68" i="7"/>
  <c r="GNT68" i="7"/>
  <c r="GNU68" i="7"/>
  <c r="GNV68" i="7"/>
  <c r="GNW68" i="7"/>
  <c r="GNX68" i="7"/>
  <c r="GNY68" i="7"/>
  <c r="GNZ68" i="7"/>
  <c r="GOA68" i="7"/>
  <c r="GOB68" i="7"/>
  <c r="GOC68" i="7"/>
  <c r="GOD68" i="7"/>
  <c r="GOE68" i="7"/>
  <c r="GOF68" i="7"/>
  <c r="GOG68" i="7"/>
  <c r="GOH68" i="7"/>
  <c r="GOI68" i="7"/>
  <c r="GOJ68" i="7"/>
  <c r="GOK68" i="7"/>
  <c r="GOL68" i="7"/>
  <c r="GOM68" i="7"/>
  <c r="GON68" i="7"/>
  <c r="GOO68" i="7"/>
  <c r="GOP68" i="7"/>
  <c r="GOQ68" i="7"/>
  <c r="GOR68" i="7"/>
  <c r="GOS68" i="7"/>
  <c r="GOT68" i="7"/>
  <c r="GOU68" i="7"/>
  <c r="GOV68" i="7"/>
  <c r="GOW68" i="7"/>
  <c r="GOX68" i="7"/>
  <c r="GOY68" i="7"/>
  <c r="GOZ68" i="7"/>
  <c r="GPA68" i="7"/>
  <c r="GPB68" i="7"/>
  <c r="GPC68" i="7"/>
  <c r="GPD68" i="7"/>
  <c r="GPE68" i="7"/>
  <c r="GPF68" i="7"/>
  <c r="GPG68" i="7"/>
  <c r="GPH68" i="7"/>
  <c r="GPI68" i="7"/>
  <c r="GPJ68" i="7"/>
  <c r="GPK68" i="7"/>
  <c r="GPL68" i="7"/>
  <c r="GPM68" i="7"/>
  <c r="GPN68" i="7"/>
  <c r="GPO68" i="7"/>
  <c r="GPP68" i="7"/>
  <c r="GPQ68" i="7"/>
  <c r="GPR68" i="7"/>
  <c r="GPS68" i="7"/>
  <c r="GPT68" i="7"/>
  <c r="GPU68" i="7"/>
  <c r="GPV68" i="7"/>
  <c r="GPW68" i="7"/>
  <c r="GPX68" i="7"/>
  <c r="GPY68" i="7"/>
  <c r="GPZ68" i="7"/>
  <c r="GQA68" i="7"/>
  <c r="GQB68" i="7"/>
  <c r="GQC68" i="7"/>
  <c r="GQD68" i="7"/>
  <c r="GQE68" i="7"/>
  <c r="GQF68" i="7"/>
  <c r="GQG68" i="7"/>
  <c r="GQH68" i="7"/>
  <c r="GQI68" i="7"/>
  <c r="GQJ68" i="7"/>
  <c r="GQK68" i="7"/>
  <c r="GQL68" i="7"/>
  <c r="GQM68" i="7"/>
  <c r="GQN68" i="7"/>
  <c r="GQO68" i="7"/>
  <c r="GQP68" i="7"/>
  <c r="GQQ68" i="7"/>
  <c r="GQR68" i="7"/>
  <c r="GQS68" i="7"/>
  <c r="GQT68" i="7"/>
  <c r="GQU68" i="7"/>
  <c r="GQV68" i="7"/>
  <c r="GQW68" i="7"/>
  <c r="GQX68" i="7"/>
  <c r="GQY68" i="7"/>
  <c r="GQZ68" i="7"/>
  <c r="GRA68" i="7"/>
  <c r="GRB68" i="7"/>
  <c r="GRC68" i="7"/>
  <c r="GRD68" i="7"/>
  <c r="GRE68" i="7"/>
  <c r="GRF68" i="7"/>
  <c r="GRG68" i="7"/>
  <c r="GRH68" i="7"/>
  <c r="GRI68" i="7"/>
  <c r="GRJ68" i="7"/>
  <c r="GRK68" i="7"/>
  <c r="GRL68" i="7"/>
  <c r="GRM68" i="7"/>
  <c r="GRN68" i="7"/>
  <c r="GRO68" i="7"/>
  <c r="GRP68" i="7"/>
  <c r="GRQ68" i="7"/>
  <c r="GRR68" i="7"/>
  <c r="GRS68" i="7"/>
  <c r="GRT68" i="7"/>
  <c r="GRU68" i="7"/>
  <c r="GRV68" i="7"/>
  <c r="GRW68" i="7"/>
  <c r="GRX68" i="7"/>
  <c r="GRY68" i="7"/>
  <c r="GRZ68" i="7"/>
  <c r="GSA68" i="7"/>
  <c r="GSB68" i="7"/>
  <c r="GSC68" i="7"/>
  <c r="GSD68" i="7"/>
  <c r="GSE68" i="7"/>
  <c r="GSF68" i="7"/>
  <c r="GSG68" i="7"/>
  <c r="GSH68" i="7"/>
  <c r="GSI68" i="7"/>
  <c r="GSJ68" i="7"/>
  <c r="GSK68" i="7"/>
  <c r="GSL68" i="7"/>
  <c r="GSM68" i="7"/>
  <c r="GSN68" i="7"/>
  <c r="GSO68" i="7"/>
  <c r="GSP68" i="7"/>
  <c r="GSQ68" i="7"/>
  <c r="GSR68" i="7"/>
  <c r="GSS68" i="7"/>
  <c r="GST68" i="7"/>
  <c r="GSU68" i="7"/>
  <c r="GSV68" i="7"/>
  <c r="GSW68" i="7"/>
  <c r="GSX68" i="7"/>
  <c r="GSY68" i="7"/>
  <c r="GSZ68" i="7"/>
  <c r="GTA68" i="7"/>
  <c r="GTB68" i="7"/>
  <c r="GTC68" i="7"/>
  <c r="GTD68" i="7"/>
  <c r="GTE68" i="7"/>
  <c r="GTF68" i="7"/>
  <c r="GTG68" i="7"/>
  <c r="GTH68" i="7"/>
  <c r="GTI68" i="7"/>
  <c r="GTJ68" i="7"/>
  <c r="GTK68" i="7"/>
  <c r="GTL68" i="7"/>
  <c r="GTM68" i="7"/>
  <c r="GTN68" i="7"/>
  <c r="GTO68" i="7"/>
  <c r="GTP68" i="7"/>
  <c r="GTQ68" i="7"/>
  <c r="GTR68" i="7"/>
  <c r="GTS68" i="7"/>
  <c r="GTT68" i="7"/>
  <c r="GTU68" i="7"/>
  <c r="GTV68" i="7"/>
  <c r="GTW68" i="7"/>
  <c r="GTX68" i="7"/>
  <c r="GTY68" i="7"/>
  <c r="GTZ68" i="7"/>
  <c r="GUA68" i="7"/>
  <c r="GUB68" i="7"/>
  <c r="GUC68" i="7"/>
  <c r="GUD68" i="7"/>
  <c r="GUE68" i="7"/>
  <c r="GUF68" i="7"/>
  <c r="GUG68" i="7"/>
  <c r="GUH68" i="7"/>
  <c r="GUI68" i="7"/>
  <c r="GUJ68" i="7"/>
  <c r="GUK68" i="7"/>
  <c r="GUL68" i="7"/>
  <c r="GUM68" i="7"/>
  <c r="GUN68" i="7"/>
  <c r="GUO68" i="7"/>
  <c r="GUP68" i="7"/>
  <c r="GUQ68" i="7"/>
  <c r="GUR68" i="7"/>
  <c r="GUS68" i="7"/>
  <c r="GUT68" i="7"/>
  <c r="GUU68" i="7"/>
  <c r="GUV68" i="7"/>
  <c r="GUW68" i="7"/>
  <c r="GUX68" i="7"/>
  <c r="GUY68" i="7"/>
  <c r="GUZ68" i="7"/>
  <c r="GVA68" i="7"/>
  <c r="GVB68" i="7"/>
  <c r="GVC68" i="7"/>
  <c r="GVD68" i="7"/>
  <c r="GVE68" i="7"/>
  <c r="GVF68" i="7"/>
  <c r="GVG68" i="7"/>
  <c r="GVH68" i="7"/>
  <c r="GVI68" i="7"/>
  <c r="GVJ68" i="7"/>
  <c r="GVK68" i="7"/>
  <c r="GVL68" i="7"/>
  <c r="GVM68" i="7"/>
  <c r="GVN68" i="7"/>
  <c r="GVO68" i="7"/>
  <c r="GVP68" i="7"/>
  <c r="GVQ68" i="7"/>
  <c r="GVR68" i="7"/>
  <c r="GVS68" i="7"/>
  <c r="GVT68" i="7"/>
  <c r="GVU68" i="7"/>
  <c r="GVV68" i="7"/>
  <c r="GVW68" i="7"/>
  <c r="GVX68" i="7"/>
  <c r="GVY68" i="7"/>
  <c r="GVZ68" i="7"/>
  <c r="GWA68" i="7"/>
  <c r="GWB68" i="7"/>
  <c r="GWC68" i="7"/>
  <c r="GWD68" i="7"/>
  <c r="GWE68" i="7"/>
  <c r="GWF68" i="7"/>
  <c r="GWG68" i="7"/>
  <c r="GWH68" i="7"/>
  <c r="GWI68" i="7"/>
  <c r="GWJ68" i="7"/>
  <c r="GWK68" i="7"/>
  <c r="GWL68" i="7"/>
  <c r="GWM68" i="7"/>
  <c r="GWN68" i="7"/>
  <c r="GWO68" i="7"/>
  <c r="GWP68" i="7"/>
  <c r="GWQ68" i="7"/>
  <c r="GWR68" i="7"/>
  <c r="GWS68" i="7"/>
  <c r="GWT68" i="7"/>
  <c r="GWU68" i="7"/>
  <c r="GWV68" i="7"/>
  <c r="GWW68" i="7"/>
  <c r="GWX68" i="7"/>
  <c r="GWY68" i="7"/>
  <c r="GWZ68" i="7"/>
  <c r="GXA68" i="7"/>
  <c r="GXB68" i="7"/>
  <c r="GXC68" i="7"/>
  <c r="GXD68" i="7"/>
  <c r="GXE68" i="7"/>
  <c r="GXF68" i="7"/>
  <c r="GXG68" i="7"/>
  <c r="GXH68" i="7"/>
  <c r="GXI68" i="7"/>
  <c r="GXJ68" i="7"/>
  <c r="GXK68" i="7"/>
  <c r="GXL68" i="7"/>
  <c r="GXM68" i="7"/>
  <c r="GXN68" i="7"/>
  <c r="GXO68" i="7"/>
  <c r="GXP68" i="7"/>
  <c r="GXQ68" i="7"/>
  <c r="GXR68" i="7"/>
  <c r="GXS68" i="7"/>
  <c r="GXT68" i="7"/>
  <c r="GXU68" i="7"/>
  <c r="GXV68" i="7"/>
  <c r="GXW68" i="7"/>
  <c r="GXX68" i="7"/>
  <c r="GXY68" i="7"/>
  <c r="GXZ68" i="7"/>
  <c r="GYA68" i="7"/>
  <c r="GYB68" i="7"/>
  <c r="GYC68" i="7"/>
  <c r="GYD68" i="7"/>
  <c r="GYE68" i="7"/>
  <c r="GYF68" i="7"/>
  <c r="GYG68" i="7"/>
  <c r="GYH68" i="7"/>
  <c r="GYI68" i="7"/>
  <c r="GYJ68" i="7"/>
  <c r="GYK68" i="7"/>
  <c r="GYL68" i="7"/>
  <c r="GYM68" i="7"/>
  <c r="GYN68" i="7"/>
  <c r="GYO68" i="7"/>
  <c r="GYP68" i="7"/>
  <c r="GYQ68" i="7"/>
  <c r="GYR68" i="7"/>
  <c r="GYS68" i="7"/>
  <c r="GYT68" i="7"/>
  <c r="GYU68" i="7"/>
  <c r="GYV68" i="7"/>
  <c r="GYW68" i="7"/>
  <c r="GYX68" i="7"/>
  <c r="GYY68" i="7"/>
  <c r="GYZ68" i="7"/>
  <c r="GZA68" i="7"/>
  <c r="GZB68" i="7"/>
  <c r="GZC68" i="7"/>
  <c r="GZD68" i="7"/>
  <c r="GZE68" i="7"/>
  <c r="GZF68" i="7"/>
  <c r="GZG68" i="7"/>
  <c r="GZH68" i="7"/>
  <c r="GZI68" i="7"/>
  <c r="GZJ68" i="7"/>
  <c r="GZK68" i="7"/>
  <c r="GZL68" i="7"/>
  <c r="GZM68" i="7"/>
  <c r="GZN68" i="7"/>
  <c r="GZO68" i="7"/>
  <c r="GZP68" i="7"/>
  <c r="GZQ68" i="7"/>
  <c r="GZR68" i="7"/>
  <c r="GZS68" i="7"/>
  <c r="GZT68" i="7"/>
  <c r="GZU68" i="7"/>
  <c r="GZV68" i="7"/>
  <c r="GZW68" i="7"/>
  <c r="GZX68" i="7"/>
  <c r="GZY68" i="7"/>
  <c r="GZZ68" i="7"/>
  <c r="HAA68" i="7"/>
  <c r="HAB68" i="7"/>
  <c r="HAC68" i="7"/>
  <c r="HAD68" i="7"/>
  <c r="HAE68" i="7"/>
  <c r="HAF68" i="7"/>
  <c r="HAG68" i="7"/>
  <c r="HAH68" i="7"/>
  <c r="HAI68" i="7"/>
  <c r="HAJ68" i="7"/>
  <c r="HAK68" i="7"/>
  <c r="HAL68" i="7"/>
  <c r="HAM68" i="7"/>
  <c r="HAN68" i="7"/>
  <c r="HAO68" i="7"/>
  <c r="HAP68" i="7"/>
  <c r="HAQ68" i="7"/>
  <c r="HAR68" i="7"/>
  <c r="HAS68" i="7"/>
  <c r="HAT68" i="7"/>
  <c r="HAU68" i="7"/>
  <c r="HAV68" i="7"/>
  <c r="HAW68" i="7"/>
  <c r="HAX68" i="7"/>
  <c r="HAY68" i="7"/>
  <c r="HAZ68" i="7"/>
  <c r="HBA68" i="7"/>
  <c r="HBB68" i="7"/>
  <c r="HBC68" i="7"/>
  <c r="HBD68" i="7"/>
  <c r="HBE68" i="7"/>
  <c r="HBF68" i="7"/>
  <c r="HBG68" i="7"/>
  <c r="HBH68" i="7"/>
  <c r="HBI68" i="7"/>
  <c r="HBJ68" i="7"/>
  <c r="HBK68" i="7"/>
  <c r="HBL68" i="7"/>
  <c r="HBM68" i="7"/>
  <c r="HBN68" i="7"/>
  <c r="HBO68" i="7"/>
  <c r="HBP68" i="7"/>
  <c r="HBQ68" i="7"/>
  <c r="HBR68" i="7"/>
  <c r="HBS68" i="7"/>
  <c r="HBT68" i="7"/>
  <c r="HBU68" i="7"/>
  <c r="HBV68" i="7"/>
  <c r="HBW68" i="7"/>
  <c r="HBX68" i="7"/>
  <c r="HBY68" i="7"/>
  <c r="HBZ68" i="7"/>
  <c r="HCA68" i="7"/>
  <c r="HCB68" i="7"/>
  <c r="HCC68" i="7"/>
  <c r="HCD68" i="7"/>
  <c r="HCE68" i="7"/>
  <c r="HCF68" i="7"/>
  <c r="HCG68" i="7"/>
  <c r="HCH68" i="7"/>
  <c r="HCI68" i="7"/>
  <c r="HCJ68" i="7"/>
  <c r="HCK68" i="7"/>
  <c r="HCL68" i="7"/>
  <c r="HCM68" i="7"/>
  <c r="HCN68" i="7"/>
  <c r="HCO68" i="7"/>
  <c r="HCP68" i="7"/>
  <c r="HCQ68" i="7"/>
  <c r="HCR68" i="7"/>
  <c r="HCS68" i="7"/>
  <c r="HCT68" i="7"/>
  <c r="HCU68" i="7"/>
  <c r="HCV68" i="7"/>
  <c r="HCW68" i="7"/>
  <c r="HCX68" i="7"/>
  <c r="HCY68" i="7"/>
  <c r="HCZ68" i="7"/>
  <c r="HDA68" i="7"/>
  <c r="HDB68" i="7"/>
  <c r="HDC68" i="7"/>
  <c r="HDD68" i="7"/>
  <c r="HDE68" i="7"/>
  <c r="HDF68" i="7"/>
  <c r="HDG68" i="7"/>
  <c r="HDH68" i="7"/>
  <c r="HDI68" i="7"/>
  <c r="HDJ68" i="7"/>
  <c r="HDK68" i="7"/>
  <c r="HDL68" i="7"/>
  <c r="HDM68" i="7"/>
  <c r="HDN68" i="7"/>
  <c r="HDO68" i="7"/>
  <c r="HDP68" i="7"/>
  <c r="HDQ68" i="7"/>
  <c r="HDR68" i="7"/>
  <c r="HDS68" i="7"/>
  <c r="HDT68" i="7"/>
  <c r="HDU68" i="7"/>
  <c r="HDV68" i="7"/>
  <c r="HDW68" i="7"/>
  <c r="HDX68" i="7"/>
  <c r="HDY68" i="7"/>
  <c r="HDZ68" i="7"/>
  <c r="HEA68" i="7"/>
  <c r="HEB68" i="7"/>
  <c r="HEC68" i="7"/>
  <c r="HED68" i="7"/>
  <c r="HEE68" i="7"/>
  <c r="HEF68" i="7"/>
  <c r="HEG68" i="7"/>
  <c r="HEH68" i="7"/>
  <c r="HEI68" i="7"/>
  <c r="HEJ68" i="7"/>
  <c r="HEK68" i="7"/>
  <c r="HEL68" i="7"/>
  <c r="HEM68" i="7"/>
  <c r="HEN68" i="7"/>
  <c r="HEO68" i="7"/>
  <c r="HEP68" i="7"/>
  <c r="HEQ68" i="7"/>
  <c r="HER68" i="7"/>
  <c r="HES68" i="7"/>
  <c r="HET68" i="7"/>
  <c r="HEU68" i="7"/>
  <c r="HEV68" i="7"/>
  <c r="HEW68" i="7"/>
  <c r="HEX68" i="7"/>
  <c r="HEY68" i="7"/>
  <c r="HEZ68" i="7"/>
  <c r="HFA68" i="7"/>
  <c r="HFB68" i="7"/>
  <c r="HFC68" i="7"/>
  <c r="HFD68" i="7"/>
  <c r="HFE68" i="7"/>
  <c r="HFF68" i="7"/>
  <c r="HFG68" i="7"/>
  <c r="HFH68" i="7"/>
  <c r="HFI68" i="7"/>
  <c r="HFJ68" i="7"/>
  <c r="HFK68" i="7"/>
  <c r="HFL68" i="7"/>
  <c r="HFM68" i="7"/>
  <c r="HFN68" i="7"/>
  <c r="HFO68" i="7"/>
  <c r="HFP68" i="7"/>
  <c r="HFQ68" i="7"/>
  <c r="HFR68" i="7"/>
  <c r="HFS68" i="7"/>
  <c r="HFT68" i="7"/>
  <c r="HFU68" i="7"/>
  <c r="HFV68" i="7"/>
  <c r="HFW68" i="7"/>
  <c r="HFX68" i="7"/>
  <c r="HFY68" i="7"/>
  <c r="HFZ68" i="7"/>
  <c r="HGA68" i="7"/>
  <c r="HGB68" i="7"/>
  <c r="HGC68" i="7"/>
  <c r="HGD68" i="7"/>
  <c r="HGE68" i="7"/>
  <c r="HGF68" i="7"/>
  <c r="HGG68" i="7"/>
  <c r="HGH68" i="7"/>
  <c r="HGI68" i="7"/>
  <c r="HGJ68" i="7"/>
  <c r="HGK68" i="7"/>
  <c r="HGL68" i="7"/>
  <c r="HGM68" i="7"/>
  <c r="HGN68" i="7"/>
  <c r="HGO68" i="7"/>
  <c r="HGP68" i="7"/>
  <c r="HGQ68" i="7"/>
  <c r="HGR68" i="7"/>
  <c r="HGS68" i="7"/>
  <c r="HGT68" i="7"/>
  <c r="HGU68" i="7"/>
  <c r="HGV68" i="7"/>
  <c r="HGW68" i="7"/>
  <c r="HGX68" i="7"/>
  <c r="HGY68" i="7"/>
  <c r="HGZ68" i="7"/>
  <c r="HHA68" i="7"/>
  <c r="HHB68" i="7"/>
  <c r="HHC68" i="7"/>
  <c r="HHD68" i="7"/>
  <c r="HHE68" i="7"/>
  <c r="HHF68" i="7"/>
  <c r="HHG68" i="7"/>
  <c r="HHH68" i="7"/>
  <c r="HHI68" i="7"/>
  <c r="HHJ68" i="7"/>
  <c r="HHK68" i="7"/>
  <c r="HHL68" i="7"/>
  <c r="HHM68" i="7"/>
  <c r="HHN68" i="7"/>
  <c r="HHO68" i="7"/>
  <c r="HHP68" i="7"/>
  <c r="HHQ68" i="7"/>
  <c r="HHR68" i="7"/>
  <c r="HHS68" i="7"/>
  <c r="HHT68" i="7"/>
  <c r="HHU68" i="7"/>
  <c r="HHV68" i="7"/>
  <c r="HHW68" i="7"/>
  <c r="HHX68" i="7"/>
  <c r="HHY68" i="7"/>
  <c r="HHZ68" i="7"/>
  <c r="HIA68" i="7"/>
  <c r="HIB68" i="7"/>
  <c r="HIC68" i="7"/>
  <c r="HID68" i="7"/>
  <c r="HIE68" i="7"/>
  <c r="HIF68" i="7"/>
  <c r="HIG68" i="7"/>
  <c r="HIH68" i="7"/>
  <c r="HII68" i="7"/>
  <c r="HIJ68" i="7"/>
  <c r="HIK68" i="7"/>
  <c r="HIL68" i="7"/>
  <c r="HIM68" i="7"/>
  <c r="HIN68" i="7"/>
  <c r="HIO68" i="7"/>
  <c r="HIP68" i="7"/>
  <c r="HIQ68" i="7"/>
  <c r="HIR68" i="7"/>
  <c r="HIS68" i="7"/>
  <c r="HIT68" i="7"/>
  <c r="HIU68" i="7"/>
  <c r="HIV68" i="7"/>
  <c r="HIW68" i="7"/>
  <c r="HIX68" i="7"/>
  <c r="HIY68" i="7"/>
  <c r="HIZ68" i="7"/>
  <c r="HJA68" i="7"/>
  <c r="HJB68" i="7"/>
  <c r="HJC68" i="7"/>
  <c r="HJD68" i="7"/>
  <c r="HJE68" i="7"/>
  <c r="HJF68" i="7"/>
  <c r="HJG68" i="7"/>
  <c r="HJH68" i="7"/>
  <c r="HJI68" i="7"/>
  <c r="HJJ68" i="7"/>
  <c r="HJK68" i="7"/>
  <c r="HJL68" i="7"/>
  <c r="HJM68" i="7"/>
  <c r="HJN68" i="7"/>
  <c r="HJO68" i="7"/>
  <c r="HJP68" i="7"/>
  <c r="HJQ68" i="7"/>
  <c r="HJR68" i="7"/>
  <c r="HJS68" i="7"/>
  <c r="HJT68" i="7"/>
  <c r="HJU68" i="7"/>
  <c r="HJV68" i="7"/>
  <c r="HJW68" i="7"/>
  <c r="HJX68" i="7"/>
  <c r="HJY68" i="7"/>
  <c r="HJZ68" i="7"/>
  <c r="HKA68" i="7"/>
  <c r="HKB68" i="7"/>
  <c r="HKC68" i="7"/>
  <c r="HKD68" i="7"/>
  <c r="HKE68" i="7"/>
  <c r="HKF68" i="7"/>
  <c r="HKG68" i="7"/>
  <c r="HKH68" i="7"/>
  <c r="HKI68" i="7"/>
  <c r="HKJ68" i="7"/>
  <c r="HKK68" i="7"/>
  <c r="HKL68" i="7"/>
  <c r="HKM68" i="7"/>
  <c r="HKN68" i="7"/>
  <c r="HKO68" i="7"/>
  <c r="HKP68" i="7"/>
  <c r="HKQ68" i="7"/>
  <c r="HKR68" i="7"/>
  <c r="HKS68" i="7"/>
  <c r="HKT68" i="7"/>
  <c r="HKU68" i="7"/>
  <c r="HKV68" i="7"/>
  <c r="HKW68" i="7"/>
  <c r="HKX68" i="7"/>
  <c r="HKY68" i="7"/>
  <c r="HKZ68" i="7"/>
  <c r="HLA68" i="7"/>
  <c r="HLB68" i="7"/>
  <c r="HLC68" i="7"/>
  <c r="HLD68" i="7"/>
  <c r="HLE68" i="7"/>
  <c r="HLF68" i="7"/>
  <c r="HLG68" i="7"/>
  <c r="HLH68" i="7"/>
  <c r="HLI68" i="7"/>
  <c r="HLJ68" i="7"/>
  <c r="HLK68" i="7"/>
  <c r="HLL68" i="7"/>
  <c r="HLM68" i="7"/>
  <c r="HLN68" i="7"/>
  <c r="HLO68" i="7"/>
  <c r="HLP68" i="7"/>
  <c r="HLQ68" i="7"/>
  <c r="HLR68" i="7"/>
  <c r="HLS68" i="7"/>
  <c r="HLT68" i="7"/>
  <c r="HLU68" i="7"/>
  <c r="HLV68" i="7"/>
  <c r="HLW68" i="7"/>
  <c r="HLX68" i="7"/>
  <c r="HLY68" i="7"/>
  <c r="HLZ68" i="7"/>
  <c r="HMA68" i="7"/>
  <c r="HMB68" i="7"/>
  <c r="HMC68" i="7"/>
  <c r="HMD68" i="7"/>
  <c r="HME68" i="7"/>
  <c r="HMF68" i="7"/>
  <c r="HMG68" i="7"/>
  <c r="HMH68" i="7"/>
  <c r="HMI68" i="7"/>
  <c r="HMJ68" i="7"/>
  <c r="HMK68" i="7"/>
  <c r="HML68" i="7"/>
  <c r="HMM68" i="7"/>
  <c r="HMN68" i="7"/>
  <c r="HMO68" i="7"/>
  <c r="HMP68" i="7"/>
  <c r="HMQ68" i="7"/>
  <c r="HMR68" i="7"/>
  <c r="HMS68" i="7"/>
  <c r="HMT68" i="7"/>
  <c r="HMU68" i="7"/>
  <c r="HMV68" i="7"/>
  <c r="HMW68" i="7"/>
  <c r="HMX68" i="7"/>
  <c r="HMY68" i="7"/>
  <c r="HMZ68" i="7"/>
  <c r="HNA68" i="7"/>
  <c r="HNB68" i="7"/>
  <c r="HNC68" i="7"/>
  <c r="HND68" i="7"/>
  <c r="HNE68" i="7"/>
  <c r="HNF68" i="7"/>
  <c r="HNG68" i="7"/>
  <c r="HNH68" i="7"/>
  <c r="HNI68" i="7"/>
  <c r="HNJ68" i="7"/>
  <c r="HNK68" i="7"/>
  <c r="HNL68" i="7"/>
  <c r="HNM68" i="7"/>
  <c r="HNN68" i="7"/>
  <c r="HNO68" i="7"/>
  <c r="HNP68" i="7"/>
  <c r="HNQ68" i="7"/>
  <c r="HNR68" i="7"/>
  <c r="HNS68" i="7"/>
  <c r="HNT68" i="7"/>
  <c r="HNU68" i="7"/>
  <c r="HNV68" i="7"/>
  <c r="HNW68" i="7"/>
  <c r="HNX68" i="7"/>
  <c r="HNY68" i="7"/>
  <c r="HNZ68" i="7"/>
  <c r="HOA68" i="7"/>
  <c r="HOB68" i="7"/>
  <c r="HOC68" i="7"/>
  <c r="HOD68" i="7"/>
  <c r="HOE68" i="7"/>
  <c r="HOF68" i="7"/>
  <c r="HOG68" i="7"/>
  <c r="HOH68" i="7"/>
  <c r="HOI68" i="7"/>
  <c r="HOJ68" i="7"/>
  <c r="HOK68" i="7"/>
  <c r="HOL68" i="7"/>
  <c r="HOM68" i="7"/>
  <c r="HON68" i="7"/>
  <c r="HOO68" i="7"/>
  <c r="HOP68" i="7"/>
  <c r="HOQ68" i="7"/>
  <c r="HOR68" i="7"/>
  <c r="HOS68" i="7"/>
  <c r="HOT68" i="7"/>
  <c r="HOU68" i="7"/>
  <c r="HOV68" i="7"/>
  <c r="HOW68" i="7"/>
  <c r="HOX68" i="7"/>
  <c r="HOY68" i="7"/>
  <c r="HOZ68" i="7"/>
  <c r="HPA68" i="7"/>
  <c r="HPB68" i="7"/>
  <c r="HPC68" i="7"/>
  <c r="HPD68" i="7"/>
  <c r="HPE68" i="7"/>
  <c r="HPF68" i="7"/>
  <c r="HPG68" i="7"/>
  <c r="HPH68" i="7"/>
  <c r="HPI68" i="7"/>
  <c r="HPJ68" i="7"/>
  <c r="HPK68" i="7"/>
  <c r="HPL68" i="7"/>
  <c r="HPM68" i="7"/>
  <c r="HPN68" i="7"/>
  <c r="HPO68" i="7"/>
  <c r="HPP68" i="7"/>
  <c r="HPQ68" i="7"/>
  <c r="HPR68" i="7"/>
  <c r="HPS68" i="7"/>
  <c r="HPT68" i="7"/>
  <c r="HPU68" i="7"/>
  <c r="HPV68" i="7"/>
  <c r="HPW68" i="7"/>
  <c r="HPX68" i="7"/>
  <c r="HPY68" i="7"/>
  <c r="HPZ68" i="7"/>
  <c r="HQA68" i="7"/>
  <c r="HQB68" i="7"/>
  <c r="HQC68" i="7"/>
  <c r="HQD68" i="7"/>
  <c r="HQE68" i="7"/>
  <c r="HQF68" i="7"/>
  <c r="HQG68" i="7"/>
  <c r="HQH68" i="7"/>
  <c r="HQI68" i="7"/>
  <c r="HQJ68" i="7"/>
  <c r="HQK68" i="7"/>
  <c r="HQL68" i="7"/>
  <c r="HQM68" i="7"/>
  <c r="HQN68" i="7"/>
  <c r="HQO68" i="7"/>
  <c r="HQP68" i="7"/>
  <c r="HQQ68" i="7"/>
  <c r="HQR68" i="7"/>
  <c r="HQS68" i="7"/>
  <c r="HQT68" i="7"/>
  <c r="HQU68" i="7"/>
  <c r="HQV68" i="7"/>
  <c r="HQW68" i="7"/>
  <c r="HQX68" i="7"/>
  <c r="HQY68" i="7"/>
  <c r="HQZ68" i="7"/>
  <c r="HRA68" i="7"/>
  <c r="HRB68" i="7"/>
  <c r="HRC68" i="7"/>
  <c r="HRD68" i="7"/>
  <c r="HRE68" i="7"/>
  <c r="HRF68" i="7"/>
  <c r="HRG68" i="7"/>
  <c r="HRH68" i="7"/>
  <c r="HRI68" i="7"/>
  <c r="HRJ68" i="7"/>
  <c r="HRK68" i="7"/>
  <c r="HRL68" i="7"/>
  <c r="HRM68" i="7"/>
  <c r="HRN68" i="7"/>
  <c r="HRO68" i="7"/>
  <c r="HRP68" i="7"/>
  <c r="HRQ68" i="7"/>
  <c r="HRR68" i="7"/>
  <c r="HRS68" i="7"/>
  <c r="HRT68" i="7"/>
  <c r="HRU68" i="7"/>
  <c r="HRV68" i="7"/>
  <c r="HRW68" i="7"/>
  <c r="HRX68" i="7"/>
  <c r="HRY68" i="7"/>
  <c r="HRZ68" i="7"/>
  <c r="HSA68" i="7"/>
  <c r="HSB68" i="7"/>
  <c r="HSC68" i="7"/>
  <c r="HSD68" i="7"/>
  <c r="HSE68" i="7"/>
  <c r="HSF68" i="7"/>
  <c r="HSG68" i="7"/>
  <c r="HSH68" i="7"/>
  <c r="HSI68" i="7"/>
  <c r="HSJ68" i="7"/>
  <c r="HSK68" i="7"/>
  <c r="HSL68" i="7"/>
  <c r="HSM68" i="7"/>
  <c r="HSN68" i="7"/>
  <c r="HSO68" i="7"/>
  <c r="HSP68" i="7"/>
  <c r="HSQ68" i="7"/>
  <c r="HSR68" i="7"/>
  <c r="HSS68" i="7"/>
  <c r="HST68" i="7"/>
  <c r="HSU68" i="7"/>
  <c r="HSV68" i="7"/>
  <c r="HSW68" i="7"/>
  <c r="HSX68" i="7"/>
  <c r="HSY68" i="7"/>
  <c r="HSZ68" i="7"/>
  <c r="HTA68" i="7"/>
  <c r="HTB68" i="7"/>
  <c r="HTC68" i="7"/>
  <c r="HTD68" i="7"/>
  <c r="HTE68" i="7"/>
  <c r="HTF68" i="7"/>
  <c r="HTG68" i="7"/>
  <c r="HTH68" i="7"/>
  <c r="HTI68" i="7"/>
  <c r="HTJ68" i="7"/>
  <c r="HTK68" i="7"/>
  <c r="HTL68" i="7"/>
  <c r="HTM68" i="7"/>
  <c r="HTN68" i="7"/>
  <c r="HTO68" i="7"/>
  <c r="HTP68" i="7"/>
  <c r="HTQ68" i="7"/>
  <c r="HTR68" i="7"/>
  <c r="HTS68" i="7"/>
  <c r="HTT68" i="7"/>
  <c r="HTU68" i="7"/>
  <c r="HTV68" i="7"/>
  <c r="HTW68" i="7"/>
  <c r="HTX68" i="7"/>
  <c r="HTY68" i="7"/>
  <c r="HTZ68" i="7"/>
  <c r="HUA68" i="7"/>
  <c r="HUB68" i="7"/>
  <c r="HUC68" i="7"/>
  <c r="HUD68" i="7"/>
  <c r="HUE68" i="7"/>
  <c r="HUF68" i="7"/>
  <c r="HUG68" i="7"/>
  <c r="HUH68" i="7"/>
  <c r="HUI68" i="7"/>
  <c r="HUJ68" i="7"/>
  <c r="HUK68" i="7"/>
  <c r="HUL68" i="7"/>
  <c r="HUM68" i="7"/>
  <c r="HUN68" i="7"/>
  <c r="HUO68" i="7"/>
  <c r="HUP68" i="7"/>
  <c r="HUQ68" i="7"/>
  <c r="HUR68" i="7"/>
  <c r="HUS68" i="7"/>
  <c r="HUT68" i="7"/>
  <c r="HUU68" i="7"/>
  <c r="HUV68" i="7"/>
  <c r="HUW68" i="7"/>
  <c r="HUX68" i="7"/>
  <c r="HUY68" i="7"/>
  <c r="HUZ68" i="7"/>
  <c r="HVA68" i="7"/>
  <c r="HVB68" i="7"/>
  <c r="HVC68" i="7"/>
  <c r="HVD68" i="7"/>
  <c r="HVE68" i="7"/>
  <c r="HVF68" i="7"/>
  <c r="HVG68" i="7"/>
  <c r="HVH68" i="7"/>
  <c r="HVI68" i="7"/>
  <c r="HVJ68" i="7"/>
  <c r="HVK68" i="7"/>
  <c r="HVL68" i="7"/>
  <c r="HVM68" i="7"/>
  <c r="HVN68" i="7"/>
  <c r="HVO68" i="7"/>
  <c r="HVP68" i="7"/>
  <c r="HVQ68" i="7"/>
  <c r="HVR68" i="7"/>
  <c r="HVS68" i="7"/>
  <c r="HVT68" i="7"/>
  <c r="HVU68" i="7"/>
  <c r="HVV68" i="7"/>
  <c r="HVW68" i="7"/>
  <c r="HVX68" i="7"/>
  <c r="HVY68" i="7"/>
  <c r="HVZ68" i="7"/>
  <c r="HWA68" i="7"/>
  <c r="HWB68" i="7"/>
  <c r="HWC68" i="7"/>
  <c r="HWD68" i="7"/>
  <c r="HWE68" i="7"/>
  <c r="HWF68" i="7"/>
  <c r="HWG68" i="7"/>
  <c r="HWH68" i="7"/>
  <c r="HWI68" i="7"/>
  <c r="HWJ68" i="7"/>
  <c r="HWK68" i="7"/>
  <c r="HWL68" i="7"/>
  <c r="HWM68" i="7"/>
  <c r="HWN68" i="7"/>
  <c r="HWO68" i="7"/>
  <c r="HWP68" i="7"/>
  <c r="HWQ68" i="7"/>
  <c r="HWR68" i="7"/>
  <c r="HWS68" i="7"/>
  <c r="HWT68" i="7"/>
  <c r="HWU68" i="7"/>
  <c r="HWV68" i="7"/>
  <c r="HWW68" i="7"/>
  <c r="HWX68" i="7"/>
  <c r="HWY68" i="7"/>
  <c r="HWZ68" i="7"/>
  <c r="HXA68" i="7"/>
  <c r="HXB68" i="7"/>
  <c r="HXC68" i="7"/>
  <c r="HXD68" i="7"/>
  <c r="HXE68" i="7"/>
  <c r="HXF68" i="7"/>
  <c r="HXG68" i="7"/>
  <c r="HXH68" i="7"/>
  <c r="HXI68" i="7"/>
  <c r="HXJ68" i="7"/>
  <c r="HXK68" i="7"/>
  <c r="HXL68" i="7"/>
  <c r="HXM68" i="7"/>
  <c r="HXN68" i="7"/>
  <c r="HXO68" i="7"/>
  <c r="HXP68" i="7"/>
  <c r="HXQ68" i="7"/>
  <c r="HXR68" i="7"/>
  <c r="HXS68" i="7"/>
  <c r="HXT68" i="7"/>
  <c r="HXU68" i="7"/>
  <c r="HXV68" i="7"/>
  <c r="HXW68" i="7"/>
  <c r="HXX68" i="7"/>
  <c r="HXY68" i="7"/>
  <c r="HXZ68" i="7"/>
  <c r="HYA68" i="7"/>
  <c r="HYB68" i="7"/>
  <c r="HYC68" i="7"/>
  <c r="HYD68" i="7"/>
  <c r="HYE68" i="7"/>
  <c r="HYF68" i="7"/>
  <c r="HYG68" i="7"/>
  <c r="HYH68" i="7"/>
  <c r="HYI68" i="7"/>
  <c r="HYJ68" i="7"/>
  <c r="HYK68" i="7"/>
  <c r="HYL68" i="7"/>
  <c r="HYM68" i="7"/>
  <c r="HYN68" i="7"/>
  <c r="HYO68" i="7"/>
  <c r="HYP68" i="7"/>
  <c r="HYQ68" i="7"/>
  <c r="HYR68" i="7"/>
  <c r="HYS68" i="7"/>
  <c r="HYT68" i="7"/>
  <c r="HYU68" i="7"/>
  <c r="HYV68" i="7"/>
  <c r="HYW68" i="7"/>
  <c r="HYX68" i="7"/>
  <c r="HYY68" i="7"/>
  <c r="HYZ68" i="7"/>
  <c r="HZA68" i="7"/>
  <c r="HZB68" i="7"/>
  <c r="HZC68" i="7"/>
  <c r="HZD68" i="7"/>
  <c r="HZE68" i="7"/>
  <c r="HZF68" i="7"/>
  <c r="HZG68" i="7"/>
  <c r="HZH68" i="7"/>
  <c r="HZI68" i="7"/>
  <c r="HZJ68" i="7"/>
  <c r="HZK68" i="7"/>
  <c r="HZL68" i="7"/>
  <c r="HZM68" i="7"/>
  <c r="HZN68" i="7"/>
  <c r="HZO68" i="7"/>
  <c r="HZP68" i="7"/>
  <c r="HZQ68" i="7"/>
  <c r="HZR68" i="7"/>
  <c r="HZS68" i="7"/>
  <c r="HZT68" i="7"/>
  <c r="HZU68" i="7"/>
  <c r="HZV68" i="7"/>
  <c r="HZW68" i="7"/>
  <c r="HZX68" i="7"/>
  <c r="HZY68" i="7"/>
  <c r="HZZ68" i="7"/>
  <c r="IAA68" i="7"/>
  <c r="IAB68" i="7"/>
  <c r="IAC68" i="7"/>
  <c r="IAD68" i="7"/>
  <c r="IAE68" i="7"/>
  <c r="IAF68" i="7"/>
  <c r="IAG68" i="7"/>
  <c r="IAH68" i="7"/>
  <c r="IAI68" i="7"/>
  <c r="IAJ68" i="7"/>
  <c r="IAK68" i="7"/>
  <c r="IAL68" i="7"/>
  <c r="IAM68" i="7"/>
  <c r="IAN68" i="7"/>
  <c r="IAO68" i="7"/>
  <c r="IAP68" i="7"/>
  <c r="IAQ68" i="7"/>
  <c r="IAR68" i="7"/>
  <c r="IAS68" i="7"/>
  <c r="IAT68" i="7"/>
  <c r="IAU68" i="7"/>
  <c r="IAV68" i="7"/>
  <c r="IAW68" i="7"/>
  <c r="IAX68" i="7"/>
  <c r="IAY68" i="7"/>
  <c r="IAZ68" i="7"/>
  <c r="IBA68" i="7"/>
  <c r="IBB68" i="7"/>
  <c r="IBC68" i="7"/>
  <c r="IBD68" i="7"/>
  <c r="IBE68" i="7"/>
  <c r="IBF68" i="7"/>
  <c r="IBG68" i="7"/>
  <c r="IBH68" i="7"/>
  <c r="IBI68" i="7"/>
  <c r="IBJ68" i="7"/>
  <c r="IBK68" i="7"/>
  <c r="IBL68" i="7"/>
  <c r="IBM68" i="7"/>
  <c r="IBN68" i="7"/>
  <c r="IBO68" i="7"/>
  <c r="IBP68" i="7"/>
  <c r="IBQ68" i="7"/>
  <c r="IBR68" i="7"/>
  <c r="IBS68" i="7"/>
  <c r="IBT68" i="7"/>
  <c r="IBU68" i="7"/>
  <c r="IBV68" i="7"/>
  <c r="IBW68" i="7"/>
  <c r="IBX68" i="7"/>
  <c r="IBY68" i="7"/>
  <c r="IBZ68" i="7"/>
  <c r="ICA68" i="7"/>
  <c r="ICB68" i="7"/>
  <c r="ICC68" i="7"/>
  <c r="ICD68" i="7"/>
  <c r="ICE68" i="7"/>
  <c r="ICF68" i="7"/>
  <c r="ICG68" i="7"/>
  <c r="ICH68" i="7"/>
  <c r="ICI68" i="7"/>
  <c r="ICJ68" i="7"/>
  <c r="ICK68" i="7"/>
  <c r="ICL68" i="7"/>
  <c r="ICM68" i="7"/>
  <c r="ICN68" i="7"/>
  <c r="ICO68" i="7"/>
  <c r="ICP68" i="7"/>
  <c r="ICQ68" i="7"/>
  <c r="ICR68" i="7"/>
  <c r="ICS68" i="7"/>
  <c r="ICT68" i="7"/>
  <c r="ICU68" i="7"/>
  <c r="ICV68" i="7"/>
  <c r="ICW68" i="7"/>
  <c r="ICX68" i="7"/>
  <c r="ICY68" i="7"/>
  <c r="ICZ68" i="7"/>
  <c r="IDA68" i="7"/>
  <c r="IDB68" i="7"/>
  <c r="IDC68" i="7"/>
  <c r="IDD68" i="7"/>
  <c r="IDE68" i="7"/>
  <c r="IDF68" i="7"/>
  <c r="IDG68" i="7"/>
  <c r="IDH68" i="7"/>
  <c r="IDI68" i="7"/>
  <c r="IDJ68" i="7"/>
  <c r="IDK68" i="7"/>
  <c r="IDL68" i="7"/>
  <c r="IDM68" i="7"/>
  <c r="IDN68" i="7"/>
  <c r="IDO68" i="7"/>
  <c r="IDP68" i="7"/>
  <c r="IDQ68" i="7"/>
  <c r="IDR68" i="7"/>
  <c r="IDS68" i="7"/>
  <c r="IDT68" i="7"/>
  <c r="IDU68" i="7"/>
  <c r="IDV68" i="7"/>
  <c r="IDW68" i="7"/>
  <c r="IDX68" i="7"/>
  <c r="IDY68" i="7"/>
  <c r="IDZ68" i="7"/>
  <c r="IEA68" i="7"/>
  <c r="IEB68" i="7"/>
  <c r="IEC68" i="7"/>
  <c r="IED68" i="7"/>
  <c r="IEE68" i="7"/>
  <c r="IEF68" i="7"/>
  <c r="IEG68" i="7"/>
  <c r="IEH68" i="7"/>
  <c r="IEI68" i="7"/>
  <c r="IEJ68" i="7"/>
  <c r="IEK68" i="7"/>
  <c r="IEL68" i="7"/>
  <c r="IEM68" i="7"/>
  <c r="IEN68" i="7"/>
  <c r="IEO68" i="7"/>
  <c r="IEP68" i="7"/>
  <c r="IEQ68" i="7"/>
  <c r="IER68" i="7"/>
  <c r="IES68" i="7"/>
  <c r="IET68" i="7"/>
  <c r="IEU68" i="7"/>
  <c r="IEV68" i="7"/>
  <c r="IEW68" i="7"/>
  <c r="IEX68" i="7"/>
  <c r="IEY68" i="7"/>
  <c r="IEZ68" i="7"/>
  <c r="IFA68" i="7"/>
  <c r="IFB68" i="7"/>
  <c r="IFC68" i="7"/>
  <c r="IFD68" i="7"/>
  <c r="IFE68" i="7"/>
  <c r="IFF68" i="7"/>
  <c r="IFG68" i="7"/>
  <c r="IFH68" i="7"/>
  <c r="IFI68" i="7"/>
  <c r="IFJ68" i="7"/>
  <c r="IFK68" i="7"/>
  <c r="IFL68" i="7"/>
  <c r="IFM68" i="7"/>
  <c r="IFN68" i="7"/>
  <c r="IFO68" i="7"/>
  <c r="IFP68" i="7"/>
  <c r="IFQ68" i="7"/>
  <c r="IFR68" i="7"/>
  <c r="IFS68" i="7"/>
  <c r="IFT68" i="7"/>
  <c r="IFU68" i="7"/>
  <c r="IFV68" i="7"/>
  <c r="IFW68" i="7"/>
  <c r="IFX68" i="7"/>
  <c r="IFY68" i="7"/>
  <c r="IFZ68" i="7"/>
  <c r="IGA68" i="7"/>
  <c r="IGB68" i="7"/>
  <c r="IGC68" i="7"/>
  <c r="IGD68" i="7"/>
  <c r="IGE68" i="7"/>
  <c r="IGF68" i="7"/>
  <c r="IGG68" i="7"/>
  <c r="IGH68" i="7"/>
  <c r="IGI68" i="7"/>
  <c r="IGJ68" i="7"/>
  <c r="IGK68" i="7"/>
  <c r="IGL68" i="7"/>
  <c r="IGM68" i="7"/>
  <c r="IGN68" i="7"/>
  <c r="IGO68" i="7"/>
  <c r="IGP68" i="7"/>
  <c r="IGQ68" i="7"/>
  <c r="IGR68" i="7"/>
  <c r="IGS68" i="7"/>
  <c r="IGT68" i="7"/>
  <c r="IGU68" i="7"/>
  <c r="IGV68" i="7"/>
  <c r="IGW68" i="7"/>
  <c r="IGX68" i="7"/>
  <c r="IGY68" i="7"/>
  <c r="IGZ68" i="7"/>
  <c r="IHA68" i="7"/>
  <c r="IHB68" i="7"/>
  <c r="IHC68" i="7"/>
  <c r="IHD68" i="7"/>
  <c r="IHE68" i="7"/>
  <c r="IHF68" i="7"/>
  <c r="IHG68" i="7"/>
  <c r="IHH68" i="7"/>
  <c r="IHI68" i="7"/>
  <c r="IHJ68" i="7"/>
  <c r="IHK68" i="7"/>
  <c r="IHL68" i="7"/>
  <c r="IHM68" i="7"/>
  <c r="IHN68" i="7"/>
  <c r="IHO68" i="7"/>
  <c r="IHP68" i="7"/>
  <c r="IHQ68" i="7"/>
  <c r="IHR68" i="7"/>
  <c r="IHS68" i="7"/>
  <c r="IHT68" i="7"/>
  <c r="IHU68" i="7"/>
  <c r="IHV68" i="7"/>
  <c r="IHW68" i="7"/>
  <c r="IHX68" i="7"/>
  <c r="IHY68" i="7"/>
  <c r="IHZ68" i="7"/>
  <c r="IIA68" i="7"/>
  <c r="IIB68" i="7"/>
  <c r="IIC68" i="7"/>
  <c r="IID68" i="7"/>
  <c r="IIE68" i="7"/>
  <c r="IIF68" i="7"/>
  <c r="IIG68" i="7"/>
  <c r="IIH68" i="7"/>
  <c r="III68" i="7"/>
  <c r="IIJ68" i="7"/>
  <c r="IIK68" i="7"/>
  <c r="IIL68" i="7"/>
  <c r="IIM68" i="7"/>
  <c r="IIN68" i="7"/>
  <c r="IIO68" i="7"/>
  <c r="IIP68" i="7"/>
  <c r="IIQ68" i="7"/>
  <c r="IIR68" i="7"/>
  <c r="IIS68" i="7"/>
  <c r="IIT68" i="7"/>
  <c r="IIU68" i="7"/>
  <c r="IIV68" i="7"/>
  <c r="IIW68" i="7"/>
  <c r="IIX68" i="7"/>
  <c r="IIY68" i="7"/>
  <c r="IIZ68" i="7"/>
  <c r="IJA68" i="7"/>
  <c r="IJB68" i="7"/>
  <c r="IJC68" i="7"/>
  <c r="IJD68" i="7"/>
  <c r="IJE68" i="7"/>
  <c r="IJF68" i="7"/>
  <c r="IJG68" i="7"/>
  <c r="IJH68" i="7"/>
  <c r="IJI68" i="7"/>
  <c r="IJJ68" i="7"/>
  <c r="IJK68" i="7"/>
  <c r="IJL68" i="7"/>
  <c r="IJM68" i="7"/>
  <c r="IJN68" i="7"/>
  <c r="IJO68" i="7"/>
  <c r="IJP68" i="7"/>
  <c r="IJQ68" i="7"/>
  <c r="IJR68" i="7"/>
  <c r="IJS68" i="7"/>
  <c r="IJT68" i="7"/>
  <c r="IJU68" i="7"/>
  <c r="IJV68" i="7"/>
  <c r="IJW68" i="7"/>
  <c r="IJX68" i="7"/>
  <c r="IJY68" i="7"/>
  <c r="IJZ68" i="7"/>
  <c r="IKA68" i="7"/>
  <c r="IKB68" i="7"/>
  <c r="IKC68" i="7"/>
  <c r="IKD68" i="7"/>
  <c r="IKE68" i="7"/>
  <c r="IKF68" i="7"/>
  <c r="IKG68" i="7"/>
  <c r="IKH68" i="7"/>
  <c r="IKI68" i="7"/>
  <c r="IKJ68" i="7"/>
  <c r="IKK68" i="7"/>
  <c r="IKL68" i="7"/>
  <c r="IKM68" i="7"/>
  <c r="IKN68" i="7"/>
  <c r="IKO68" i="7"/>
  <c r="IKP68" i="7"/>
  <c r="IKQ68" i="7"/>
  <c r="IKR68" i="7"/>
  <c r="IKS68" i="7"/>
  <c r="IKT68" i="7"/>
  <c r="IKU68" i="7"/>
  <c r="IKV68" i="7"/>
  <c r="IKW68" i="7"/>
  <c r="IKX68" i="7"/>
  <c r="IKY68" i="7"/>
  <c r="IKZ68" i="7"/>
  <c r="ILA68" i="7"/>
  <c r="ILB68" i="7"/>
  <c r="ILC68" i="7"/>
  <c r="ILD68" i="7"/>
  <c r="ILE68" i="7"/>
  <c r="ILF68" i="7"/>
  <c r="ILG68" i="7"/>
  <c r="ILH68" i="7"/>
  <c r="ILI68" i="7"/>
  <c r="ILJ68" i="7"/>
  <c r="ILK68" i="7"/>
  <c r="ILL68" i="7"/>
  <c r="ILM68" i="7"/>
  <c r="ILN68" i="7"/>
  <c r="ILO68" i="7"/>
  <c r="ILP68" i="7"/>
  <c r="ILQ68" i="7"/>
  <c r="ILR68" i="7"/>
  <c r="ILS68" i="7"/>
  <c r="ILT68" i="7"/>
  <c r="ILU68" i="7"/>
  <c r="ILV68" i="7"/>
  <c r="ILW68" i="7"/>
  <c r="ILX68" i="7"/>
  <c r="ILY68" i="7"/>
  <c r="ILZ68" i="7"/>
  <c r="IMA68" i="7"/>
  <c r="IMB68" i="7"/>
  <c r="IMC68" i="7"/>
  <c r="IMD68" i="7"/>
  <c r="IME68" i="7"/>
  <c r="IMF68" i="7"/>
  <c r="IMG68" i="7"/>
  <c r="IMH68" i="7"/>
  <c r="IMI68" i="7"/>
  <c r="IMJ68" i="7"/>
  <c r="IMK68" i="7"/>
  <c r="IML68" i="7"/>
  <c r="IMM68" i="7"/>
  <c r="IMN68" i="7"/>
  <c r="IMO68" i="7"/>
  <c r="IMP68" i="7"/>
  <c r="IMQ68" i="7"/>
  <c r="IMR68" i="7"/>
  <c r="IMS68" i="7"/>
  <c r="IMT68" i="7"/>
  <c r="IMU68" i="7"/>
  <c r="IMV68" i="7"/>
  <c r="IMW68" i="7"/>
  <c r="IMX68" i="7"/>
  <c r="IMY68" i="7"/>
  <c r="IMZ68" i="7"/>
  <c r="INA68" i="7"/>
  <c r="INB68" i="7"/>
  <c r="INC68" i="7"/>
  <c r="IND68" i="7"/>
  <c r="INE68" i="7"/>
  <c r="INF68" i="7"/>
  <c r="ING68" i="7"/>
  <c r="INH68" i="7"/>
  <c r="INI68" i="7"/>
  <c r="INJ68" i="7"/>
  <c r="INK68" i="7"/>
  <c r="INL68" i="7"/>
  <c r="INM68" i="7"/>
  <c r="INN68" i="7"/>
  <c r="INO68" i="7"/>
  <c r="INP68" i="7"/>
  <c r="INQ68" i="7"/>
  <c r="INR68" i="7"/>
  <c r="INS68" i="7"/>
  <c r="INT68" i="7"/>
  <c r="INU68" i="7"/>
  <c r="INV68" i="7"/>
  <c r="INW68" i="7"/>
  <c r="INX68" i="7"/>
  <c r="INY68" i="7"/>
  <c r="INZ68" i="7"/>
  <c r="IOA68" i="7"/>
  <c r="IOB68" i="7"/>
  <c r="IOC68" i="7"/>
  <c r="IOD68" i="7"/>
  <c r="IOE68" i="7"/>
  <c r="IOF68" i="7"/>
  <c r="IOG68" i="7"/>
  <c r="IOH68" i="7"/>
  <c r="IOI68" i="7"/>
  <c r="IOJ68" i="7"/>
  <c r="IOK68" i="7"/>
  <c r="IOL68" i="7"/>
  <c r="IOM68" i="7"/>
  <c r="ION68" i="7"/>
  <c r="IOO68" i="7"/>
  <c r="IOP68" i="7"/>
  <c r="IOQ68" i="7"/>
  <c r="IOR68" i="7"/>
  <c r="IOS68" i="7"/>
  <c r="IOT68" i="7"/>
  <c r="IOU68" i="7"/>
  <c r="IOV68" i="7"/>
  <c r="IOW68" i="7"/>
  <c r="IOX68" i="7"/>
  <c r="IOY68" i="7"/>
  <c r="IOZ68" i="7"/>
  <c r="IPA68" i="7"/>
  <c r="IPB68" i="7"/>
  <c r="IPC68" i="7"/>
  <c r="IPD68" i="7"/>
  <c r="IPE68" i="7"/>
  <c r="IPF68" i="7"/>
  <c r="IPG68" i="7"/>
  <c r="IPH68" i="7"/>
  <c r="IPI68" i="7"/>
  <c r="IPJ68" i="7"/>
  <c r="IPK68" i="7"/>
  <c r="IPL68" i="7"/>
  <c r="IPM68" i="7"/>
  <c r="IPN68" i="7"/>
  <c r="IPO68" i="7"/>
  <c r="IPP68" i="7"/>
  <c r="IPQ68" i="7"/>
  <c r="IPR68" i="7"/>
  <c r="IPS68" i="7"/>
  <c r="IPT68" i="7"/>
  <c r="IPU68" i="7"/>
  <c r="IPV68" i="7"/>
  <c r="IPW68" i="7"/>
  <c r="IPX68" i="7"/>
  <c r="IPY68" i="7"/>
  <c r="IPZ68" i="7"/>
  <c r="IQA68" i="7"/>
  <c r="IQB68" i="7"/>
  <c r="IQC68" i="7"/>
  <c r="IQD68" i="7"/>
  <c r="IQE68" i="7"/>
  <c r="IQF68" i="7"/>
  <c r="IQG68" i="7"/>
  <c r="IQH68" i="7"/>
  <c r="IQI68" i="7"/>
  <c r="IQJ68" i="7"/>
  <c r="IQK68" i="7"/>
  <c r="IQL68" i="7"/>
  <c r="IQM68" i="7"/>
  <c r="IQN68" i="7"/>
  <c r="IQO68" i="7"/>
  <c r="IQP68" i="7"/>
  <c r="IQQ68" i="7"/>
  <c r="IQR68" i="7"/>
  <c r="IQS68" i="7"/>
  <c r="IQT68" i="7"/>
  <c r="IQU68" i="7"/>
  <c r="IQV68" i="7"/>
  <c r="IQW68" i="7"/>
  <c r="IQX68" i="7"/>
  <c r="IQY68" i="7"/>
  <c r="IQZ68" i="7"/>
  <c r="IRA68" i="7"/>
  <c r="IRB68" i="7"/>
  <c r="IRC68" i="7"/>
  <c r="IRD68" i="7"/>
  <c r="IRE68" i="7"/>
  <c r="IRF68" i="7"/>
  <c r="IRG68" i="7"/>
  <c r="IRH68" i="7"/>
  <c r="IRI68" i="7"/>
  <c r="IRJ68" i="7"/>
  <c r="IRK68" i="7"/>
  <c r="IRL68" i="7"/>
  <c r="IRM68" i="7"/>
  <c r="IRN68" i="7"/>
  <c r="IRO68" i="7"/>
  <c r="IRP68" i="7"/>
  <c r="IRQ68" i="7"/>
  <c r="IRR68" i="7"/>
  <c r="IRS68" i="7"/>
  <c r="IRT68" i="7"/>
  <c r="IRU68" i="7"/>
  <c r="IRV68" i="7"/>
  <c r="IRW68" i="7"/>
  <c r="IRX68" i="7"/>
  <c r="IRY68" i="7"/>
  <c r="IRZ68" i="7"/>
  <c r="ISA68" i="7"/>
  <c r="ISB68" i="7"/>
  <c r="ISC68" i="7"/>
  <c r="ISD68" i="7"/>
  <c r="ISE68" i="7"/>
  <c r="ISF68" i="7"/>
  <c r="ISG68" i="7"/>
  <c r="ISH68" i="7"/>
  <c r="ISI68" i="7"/>
  <c r="ISJ68" i="7"/>
  <c r="ISK68" i="7"/>
  <c r="ISL68" i="7"/>
  <c r="ISM68" i="7"/>
  <c r="ISN68" i="7"/>
  <c r="ISO68" i="7"/>
  <c r="ISP68" i="7"/>
  <c r="ISQ68" i="7"/>
  <c r="ISR68" i="7"/>
  <c r="ISS68" i="7"/>
  <c r="IST68" i="7"/>
  <c r="ISU68" i="7"/>
  <c r="ISV68" i="7"/>
  <c r="ISW68" i="7"/>
  <c r="ISX68" i="7"/>
  <c r="ISY68" i="7"/>
  <c r="ISZ68" i="7"/>
  <c r="ITA68" i="7"/>
  <c r="ITB68" i="7"/>
  <c r="ITC68" i="7"/>
  <c r="ITD68" i="7"/>
  <c r="ITE68" i="7"/>
  <c r="ITF68" i="7"/>
  <c r="ITG68" i="7"/>
  <c r="ITH68" i="7"/>
  <c r="ITI68" i="7"/>
  <c r="ITJ68" i="7"/>
  <c r="ITK68" i="7"/>
  <c r="ITL68" i="7"/>
  <c r="ITM68" i="7"/>
  <c r="ITN68" i="7"/>
  <c r="ITO68" i="7"/>
  <c r="ITP68" i="7"/>
  <c r="ITQ68" i="7"/>
  <c r="ITR68" i="7"/>
  <c r="ITS68" i="7"/>
  <c r="ITT68" i="7"/>
  <c r="ITU68" i="7"/>
  <c r="ITV68" i="7"/>
  <c r="ITW68" i="7"/>
  <c r="ITX68" i="7"/>
  <c r="ITY68" i="7"/>
  <c r="ITZ68" i="7"/>
  <c r="IUA68" i="7"/>
  <c r="IUB68" i="7"/>
  <c r="IUC68" i="7"/>
  <c r="IUD68" i="7"/>
  <c r="IUE68" i="7"/>
  <c r="IUF68" i="7"/>
  <c r="IUG68" i="7"/>
  <c r="IUH68" i="7"/>
  <c r="IUI68" i="7"/>
  <c r="IUJ68" i="7"/>
  <c r="IUK68" i="7"/>
  <c r="IUL68" i="7"/>
  <c r="IUM68" i="7"/>
  <c r="IUN68" i="7"/>
  <c r="IUO68" i="7"/>
  <c r="IUP68" i="7"/>
  <c r="IUQ68" i="7"/>
  <c r="IUR68" i="7"/>
  <c r="IUS68" i="7"/>
  <c r="IUT68" i="7"/>
  <c r="IUU68" i="7"/>
  <c r="IUV68" i="7"/>
  <c r="IUW68" i="7"/>
  <c r="IUX68" i="7"/>
  <c r="IUY68" i="7"/>
  <c r="IUZ68" i="7"/>
  <c r="IVA68" i="7"/>
  <c r="IVB68" i="7"/>
  <c r="IVC68" i="7"/>
  <c r="IVD68" i="7"/>
  <c r="IVE68" i="7"/>
  <c r="IVF68" i="7"/>
  <c r="IVG68" i="7"/>
  <c r="IVH68" i="7"/>
  <c r="IVI68" i="7"/>
  <c r="IVJ68" i="7"/>
  <c r="IVK68" i="7"/>
  <c r="IVL68" i="7"/>
  <c r="IVM68" i="7"/>
  <c r="IVN68" i="7"/>
  <c r="IVO68" i="7"/>
  <c r="IVP68" i="7"/>
  <c r="IVQ68" i="7"/>
  <c r="IVR68" i="7"/>
  <c r="IVS68" i="7"/>
  <c r="IVT68" i="7"/>
  <c r="IVU68" i="7"/>
  <c r="IVV68" i="7"/>
  <c r="IVW68" i="7"/>
  <c r="IVX68" i="7"/>
  <c r="IVY68" i="7"/>
  <c r="IVZ68" i="7"/>
  <c r="IWA68" i="7"/>
  <c r="IWB68" i="7"/>
  <c r="IWC68" i="7"/>
  <c r="IWD68" i="7"/>
  <c r="IWE68" i="7"/>
  <c r="IWF68" i="7"/>
  <c r="IWG68" i="7"/>
  <c r="IWH68" i="7"/>
  <c r="IWI68" i="7"/>
  <c r="IWJ68" i="7"/>
  <c r="IWK68" i="7"/>
  <c r="IWL68" i="7"/>
  <c r="IWM68" i="7"/>
  <c r="IWN68" i="7"/>
  <c r="IWO68" i="7"/>
  <c r="IWP68" i="7"/>
  <c r="IWQ68" i="7"/>
  <c r="IWR68" i="7"/>
  <c r="IWS68" i="7"/>
  <c r="IWT68" i="7"/>
  <c r="IWU68" i="7"/>
  <c r="IWV68" i="7"/>
  <c r="IWW68" i="7"/>
  <c r="IWX68" i="7"/>
  <c r="IWY68" i="7"/>
  <c r="IWZ68" i="7"/>
  <c r="IXA68" i="7"/>
  <c r="IXB68" i="7"/>
  <c r="IXC68" i="7"/>
  <c r="IXD68" i="7"/>
  <c r="IXE68" i="7"/>
  <c r="IXF68" i="7"/>
  <c r="IXG68" i="7"/>
  <c r="IXH68" i="7"/>
  <c r="IXI68" i="7"/>
  <c r="IXJ68" i="7"/>
  <c r="IXK68" i="7"/>
  <c r="IXL68" i="7"/>
  <c r="IXM68" i="7"/>
  <c r="IXN68" i="7"/>
  <c r="IXO68" i="7"/>
  <c r="IXP68" i="7"/>
  <c r="IXQ68" i="7"/>
  <c r="IXR68" i="7"/>
  <c r="IXS68" i="7"/>
  <c r="IXT68" i="7"/>
  <c r="IXU68" i="7"/>
  <c r="IXV68" i="7"/>
  <c r="IXW68" i="7"/>
  <c r="IXX68" i="7"/>
  <c r="IXY68" i="7"/>
  <c r="IXZ68" i="7"/>
  <c r="IYA68" i="7"/>
  <c r="IYB68" i="7"/>
  <c r="IYC68" i="7"/>
  <c r="IYD68" i="7"/>
  <c r="IYE68" i="7"/>
  <c r="IYF68" i="7"/>
  <c r="IYG68" i="7"/>
  <c r="IYH68" i="7"/>
  <c r="IYI68" i="7"/>
  <c r="IYJ68" i="7"/>
  <c r="IYK68" i="7"/>
  <c r="IYL68" i="7"/>
  <c r="IYM68" i="7"/>
  <c r="IYN68" i="7"/>
  <c r="IYO68" i="7"/>
  <c r="IYP68" i="7"/>
  <c r="IYQ68" i="7"/>
  <c r="IYR68" i="7"/>
  <c r="IYS68" i="7"/>
  <c r="IYT68" i="7"/>
  <c r="IYU68" i="7"/>
  <c r="IYV68" i="7"/>
  <c r="IYW68" i="7"/>
  <c r="IYX68" i="7"/>
  <c r="IYY68" i="7"/>
  <c r="IYZ68" i="7"/>
  <c r="IZA68" i="7"/>
  <c r="IZB68" i="7"/>
  <c r="IZC68" i="7"/>
  <c r="IZD68" i="7"/>
  <c r="IZE68" i="7"/>
  <c r="IZF68" i="7"/>
  <c r="IZG68" i="7"/>
  <c r="IZH68" i="7"/>
  <c r="IZI68" i="7"/>
  <c r="IZJ68" i="7"/>
  <c r="IZK68" i="7"/>
  <c r="IZL68" i="7"/>
  <c r="IZM68" i="7"/>
  <c r="IZN68" i="7"/>
  <c r="IZO68" i="7"/>
  <c r="IZP68" i="7"/>
  <c r="IZQ68" i="7"/>
  <c r="IZR68" i="7"/>
  <c r="IZS68" i="7"/>
  <c r="IZT68" i="7"/>
  <c r="IZU68" i="7"/>
  <c r="IZV68" i="7"/>
  <c r="IZW68" i="7"/>
  <c r="IZX68" i="7"/>
  <c r="IZY68" i="7"/>
  <c r="IZZ68" i="7"/>
  <c r="JAA68" i="7"/>
  <c r="JAB68" i="7"/>
  <c r="JAC68" i="7"/>
  <c r="JAD68" i="7"/>
  <c r="JAE68" i="7"/>
  <c r="JAF68" i="7"/>
  <c r="JAG68" i="7"/>
  <c r="JAH68" i="7"/>
  <c r="JAI68" i="7"/>
  <c r="JAJ68" i="7"/>
  <c r="JAK68" i="7"/>
  <c r="JAL68" i="7"/>
  <c r="JAM68" i="7"/>
  <c r="JAN68" i="7"/>
  <c r="JAO68" i="7"/>
  <c r="JAP68" i="7"/>
  <c r="JAQ68" i="7"/>
  <c r="JAR68" i="7"/>
  <c r="JAS68" i="7"/>
  <c r="JAT68" i="7"/>
  <c r="JAU68" i="7"/>
  <c r="JAV68" i="7"/>
  <c r="JAW68" i="7"/>
  <c r="JAX68" i="7"/>
  <c r="JAY68" i="7"/>
  <c r="JAZ68" i="7"/>
  <c r="JBA68" i="7"/>
  <c r="JBB68" i="7"/>
  <c r="JBC68" i="7"/>
  <c r="JBD68" i="7"/>
  <c r="JBE68" i="7"/>
  <c r="JBF68" i="7"/>
  <c r="JBG68" i="7"/>
  <c r="JBH68" i="7"/>
  <c r="JBI68" i="7"/>
  <c r="JBJ68" i="7"/>
  <c r="JBK68" i="7"/>
  <c r="JBL68" i="7"/>
  <c r="JBM68" i="7"/>
  <c r="JBN68" i="7"/>
  <c r="JBO68" i="7"/>
  <c r="JBP68" i="7"/>
  <c r="JBQ68" i="7"/>
  <c r="JBR68" i="7"/>
  <c r="JBS68" i="7"/>
  <c r="JBT68" i="7"/>
  <c r="JBU68" i="7"/>
  <c r="JBV68" i="7"/>
  <c r="JBW68" i="7"/>
  <c r="JBX68" i="7"/>
  <c r="JBY68" i="7"/>
  <c r="JBZ68" i="7"/>
  <c r="JCA68" i="7"/>
  <c r="JCB68" i="7"/>
  <c r="JCC68" i="7"/>
  <c r="JCD68" i="7"/>
  <c r="JCE68" i="7"/>
  <c r="JCF68" i="7"/>
  <c r="JCG68" i="7"/>
  <c r="JCH68" i="7"/>
  <c r="JCI68" i="7"/>
  <c r="JCJ68" i="7"/>
  <c r="JCK68" i="7"/>
  <c r="JCL68" i="7"/>
  <c r="JCM68" i="7"/>
  <c r="JCN68" i="7"/>
  <c r="JCO68" i="7"/>
  <c r="JCP68" i="7"/>
  <c r="JCQ68" i="7"/>
  <c r="JCR68" i="7"/>
  <c r="JCS68" i="7"/>
  <c r="JCT68" i="7"/>
  <c r="JCU68" i="7"/>
  <c r="JCV68" i="7"/>
  <c r="JCW68" i="7"/>
  <c r="JCX68" i="7"/>
  <c r="JCY68" i="7"/>
  <c r="JCZ68" i="7"/>
  <c r="JDA68" i="7"/>
  <c r="JDB68" i="7"/>
  <c r="JDC68" i="7"/>
  <c r="JDD68" i="7"/>
  <c r="JDE68" i="7"/>
  <c r="JDF68" i="7"/>
  <c r="JDG68" i="7"/>
  <c r="JDH68" i="7"/>
  <c r="JDI68" i="7"/>
  <c r="JDJ68" i="7"/>
  <c r="JDK68" i="7"/>
  <c r="JDL68" i="7"/>
  <c r="JDM68" i="7"/>
  <c r="JDN68" i="7"/>
  <c r="JDO68" i="7"/>
  <c r="JDP68" i="7"/>
  <c r="JDQ68" i="7"/>
  <c r="JDR68" i="7"/>
  <c r="JDS68" i="7"/>
  <c r="JDT68" i="7"/>
  <c r="JDU68" i="7"/>
  <c r="JDV68" i="7"/>
  <c r="JDW68" i="7"/>
  <c r="JDX68" i="7"/>
  <c r="JDY68" i="7"/>
  <c r="JDZ68" i="7"/>
  <c r="JEA68" i="7"/>
  <c r="JEB68" i="7"/>
  <c r="JEC68" i="7"/>
  <c r="JED68" i="7"/>
  <c r="JEE68" i="7"/>
  <c r="JEF68" i="7"/>
  <c r="JEG68" i="7"/>
  <c r="JEH68" i="7"/>
  <c r="JEI68" i="7"/>
  <c r="JEJ68" i="7"/>
  <c r="JEK68" i="7"/>
  <c r="JEL68" i="7"/>
  <c r="JEM68" i="7"/>
  <c r="JEN68" i="7"/>
  <c r="JEO68" i="7"/>
  <c r="JEP68" i="7"/>
  <c r="JEQ68" i="7"/>
  <c r="JER68" i="7"/>
  <c r="JES68" i="7"/>
  <c r="JET68" i="7"/>
  <c r="JEU68" i="7"/>
  <c r="JEV68" i="7"/>
  <c r="JEW68" i="7"/>
  <c r="JEX68" i="7"/>
  <c r="JEY68" i="7"/>
  <c r="JEZ68" i="7"/>
  <c r="JFA68" i="7"/>
  <c r="JFB68" i="7"/>
  <c r="JFC68" i="7"/>
  <c r="JFD68" i="7"/>
  <c r="JFE68" i="7"/>
  <c r="JFF68" i="7"/>
  <c r="JFG68" i="7"/>
  <c r="JFH68" i="7"/>
  <c r="JFI68" i="7"/>
  <c r="JFJ68" i="7"/>
  <c r="JFK68" i="7"/>
  <c r="JFL68" i="7"/>
  <c r="JFM68" i="7"/>
  <c r="JFN68" i="7"/>
  <c r="JFO68" i="7"/>
  <c r="JFP68" i="7"/>
  <c r="JFQ68" i="7"/>
  <c r="JFR68" i="7"/>
  <c r="JFS68" i="7"/>
  <c r="JFT68" i="7"/>
  <c r="JFU68" i="7"/>
  <c r="JFV68" i="7"/>
  <c r="JFW68" i="7"/>
  <c r="JFX68" i="7"/>
  <c r="JFY68" i="7"/>
  <c r="JFZ68" i="7"/>
  <c r="JGA68" i="7"/>
  <c r="JGB68" i="7"/>
  <c r="JGC68" i="7"/>
  <c r="JGD68" i="7"/>
  <c r="JGE68" i="7"/>
  <c r="JGF68" i="7"/>
  <c r="JGG68" i="7"/>
  <c r="JGH68" i="7"/>
  <c r="JGI68" i="7"/>
  <c r="JGJ68" i="7"/>
  <c r="JGK68" i="7"/>
  <c r="JGL68" i="7"/>
  <c r="JGM68" i="7"/>
  <c r="JGN68" i="7"/>
  <c r="JGO68" i="7"/>
  <c r="JGP68" i="7"/>
  <c r="JGQ68" i="7"/>
  <c r="JGR68" i="7"/>
  <c r="JGS68" i="7"/>
  <c r="JGT68" i="7"/>
  <c r="JGU68" i="7"/>
  <c r="JGV68" i="7"/>
  <c r="JGW68" i="7"/>
  <c r="JGX68" i="7"/>
  <c r="JGY68" i="7"/>
  <c r="JGZ68" i="7"/>
  <c r="JHA68" i="7"/>
  <c r="JHB68" i="7"/>
  <c r="JHC68" i="7"/>
  <c r="JHD68" i="7"/>
  <c r="JHE68" i="7"/>
  <c r="JHF68" i="7"/>
  <c r="JHG68" i="7"/>
  <c r="JHH68" i="7"/>
  <c r="JHI68" i="7"/>
  <c r="JHJ68" i="7"/>
  <c r="JHK68" i="7"/>
  <c r="JHL68" i="7"/>
  <c r="JHM68" i="7"/>
  <c r="JHN68" i="7"/>
  <c r="JHO68" i="7"/>
  <c r="JHP68" i="7"/>
  <c r="JHQ68" i="7"/>
  <c r="JHR68" i="7"/>
  <c r="JHS68" i="7"/>
  <c r="JHT68" i="7"/>
  <c r="JHU68" i="7"/>
  <c r="JHV68" i="7"/>
  <c r="JHW68" i="7"/>
  <c r="JHX68" i="7"/>
  <c r="JHY68" i="7"/>
  <c r="JHZ68" i="7"/>
  <c r="JIA68" i="7"/>
  <c r="JIB68" i="7"/>
  <c r="JIC68" i="7"/>
  <c r="JID68" i="7"/>
  <c r="JIE68" i="7"/>
  <c r="JIF68" i="7"/>
  <c r="JIG68" i="7"/>
  <c r="JIH68" i="7"/>
  <c r="JII68" i="7"/>
  <c r="JIJ68" i="7"/>
  <c r="JIK68" i="7"/>
  <c r="JIL68" i="7"/>
  <c r="JIM68" i="7"/>
  <c r="JIN68" i="7"/>
  <c r="JIO68" i="7"/>
  <c r="JIP68" i="7"/>
  <c r="JIQ68" i="7"/>
  <c r="JIR68" i="7"/>
  <c r="JIS68" i="7"/>
  <c r="JIT68" i="7"/>
  <c r="JIU68" i="7"/>
  <c r="JIV68" i="7"/>
  <c r="JIW68" i="7"/>
  <c r="JIX68" i="7"/>
  <c r="JIY68" i="7"/>
  <c r="JIZ68" i="7"/>
  <c r="JJA68" i="7"/>
  <c r="JJB68" i="7"/>
  <c r="JJC68" i="7"/>
  <c r="JJD68" i="7"/>
  <c r="JJE68" i="7"/>
  <c r="JJF68" i="7"/>
  <c r="JJG68" i="7"/>
  <c r="JJH68" i="7"/>
  <c r="JJI68" i="7"/>
  <c r="JJJ68" i="7"/>
  <c r="JJK68" i="7"/>
  <c r="JJL68" i="7"/>
  <c r="JJM68" i="7"/>
  <c r="JJN68" i="7"/>
  <c r="JJO68" i="7"/>
  <c r="JJP68" i="7"/>
  <c r="JJQ68" i="7"/>
  <c r="JJR68" i="7"/>
  <c r="JJS68" i="7"/>
  <c r="JJT68" i="7"/>
  <c r="JJU68" i="7"/>
  <c r="JJV68" i="7"/>
  <c r="JJW68" i="7"/>
  <c r="JJX68" i="7"/>
  <c r="JJY68" i="7"/>
  <c r="JJZ68" i="7"/>
  <c r="JKA68" i="7"/>
  <c r="JKB68" i="7"/>
  <c r="JKC68" i="7"/>
  <c r="JKD68" i="7"/>
  <c r="JKE68" i="7"/>
  <c r="JKF68" i="7"/>
  <c r="JKG68" i="7"/>
  <c r="JKH68" i="7"/>
  <c r="JKI68" i="7"/>
  <c r="JKJ68" i="7"/>
  <c r="JKK68" i="7"/>
  <c r="JKL68" i="7"/>
  <c r="JKM68" i="7"/>
  <c r="JKN68" i="7"/>
  <c r="JKO68" i="7"/>
  <c r="JKP68" i="7"/>
  <c r="JKQ68" i="7"/>
  <c r="JKR68" i="7"/>
  <c r="JKS68" i="7"/>
  <c r="JKT68" i="7"/>
  <c r="JKU68" i="7"/>
  <c r="JKV68" i="7"/>
  <c r="JKW68" i="7"/>
  <c r="JKX68" i="7"/>
  <c r="JKY68" i="7"/>
  <c r="JKZ68" i="7"/>
  <c r="JLA68" i="7"/>
  <c r="JLB68" i="7"/>
  <c r="JLC68" i="7"/>
  <c r="JLD68" i="7"/>
  <c r="JLE68" i="7"/>
  <c r="JLF68" i="7"/>
  <c r="JLG68" i="7"/>
  <c r="JLH68" i="7"/>
  <c r="JLI68" i="7"/>
  <c r="JLJ68" i="7"/>
  <c r="JLK68" i="7"/>
  <c r="JLL68" i="7"/>
  <c r="JLM68" i="7"/>
  <c r="JLN68" i="7"/>
  <c r="JLO68" i="7"/>
  <c r="JLP68" i="7"/>
  <c r="JLQ68" i="7"/>
  <c r="JLR68" i="7"/>
  <c r="JLS68" i="7"/>
  <c r="JLT68" i="7"/>
  <c r="JLU68" i="7"/>
  <c r="JLV68" i="7"/>
  <c r="JLW68" i="7"/>
  <c r="JLX68" i="7"/>
  <c r="JLY68" i="7"/>
  <c r="JLZ68" i="7"/>
  <c r="JMA68" i="7"/>
  <c r="JMB68" i="7"/>
  <c r="JMC68" i="7"/>
  <c r="JMD68" i="7"/>
  <c r="JME68" i="7"/>
  <c r="JMF68" i="7"/>
  <c r="JMG68" i="7"/>
  <c r="JMH68" i="7"/>
  <c r="JMI68" i="7"/>
  <c r="JMJ68" i="7"/>
  <c r="JMK68" i="7"/>
  <c r="JML68" i="7"/>
  <c r="JMM68" i="7"/>
  <c r="JMN68" i="7"/>
  <c r="JMO68" i="7"/>
  <c r="JMP68" i="7"/>
  <c r="JMQ68" i="7"/>
  <c r="JMR68" i="7"/>
  <c r="JMS68" i="7"/>
  <c r="JMT68" i="7"/>
  <c r="JMU68" i="7"/>
  <c r="JMV68" i="7"/>
  <c r="JMW68" i="7"/>
  <c r="JMX68" i="7"/>
  <c r="JMY68" i="7"/>
  <c r="JMZ68" i="7"/>
  <c r="JNA68" i="7"/>
  <c r="JNB68" i="7"/>
  <c r="JNC68" i="7"/>
  <c r="JND68" i="7"/>
  <c r="JNE68" i="7"/>
  <c r="JNF68" i="7"/>
  <c r="JNG68" i="7"/>
  <c r="JNH68" i="7"/>
  <c r="JNI68" i="7"/>
  <c r="JNJ68" i="7"/>
  <c r="JNK68" i="7"/>
  <c r="JNL68" i="7"/>
  <c r="JNM68" i="7"/>
  <c r="JNN68" i="7"/>
  <c r="JNO68" i="7"/>
  <c r="JNP68" i="7"/>
  <c r="JNQ68" i="7"/>
  <c r="JNR68" i="7"/>
  <c r="JNS68" i="7"/>
  <c r="JNT68" i="7"/>
  <c r="JNU68" i="7"/>
  <c r="JNV68" i="7"/>
  <c r="JNW68" i="7"/>
  <c r="JNX68" i="7"/>
  <c r="JNY68" i="7"/>
  <c r="JNZ68" i="7"/>
  <c r="JOA68" i="7"/>
  <c r="JOB68" i="7"/>
  <c r="JOC68" i="7"/>
  <c r="JOD68" i="7"/>
  <c r="JOE68" i="7"/>
  <c r="JOF68" i="7"/>
  <c r="JOG68" i="7"/>
  <c r="JOH68" i="7"/>
  <c r="JOI68" i="7"/>
  <c r="JOJ68" i="7"/>
  <c r="JOK68" i="7"/>
  <c r="JOL68" i="7"/>
  <c r="JOM68" i="7"/>
  <c r="JON68" i="7"/>
  <c r="JOO68" i="7"/>
  <c r="JOP68" i="7"/>
  <c r="JOQ68" i="7"/>
  <c r="JOR68" i="7"/>
  <c r="JOS68" i="7"/>
  <c r="JOT68" i="7"/>
  <c r="JOU68" i="7"/>
  <c r="JOV68" i="7"/>
  <c r="JOW68" i="7"/>
  <c r="JOX68" i="7"/>
  <c r="JOY68" i="7"/>
  <c r="JOZ68" i="7"/>
  <c r="JPA68" i="7"/>
  <c r="JPB68" i="7"/>
  <c r="JPC68" i="7"/>
  <c r="JPD68" i="7"/>
  <c r="JPE68" i="7"/>
  <c r="JPF68" i="7"/>
  <c r="JPG68" i="7"/>
  <c r="JPH68" i="7"/>
  <c r="JPI68" i="7"/>
  <c r="JPJ68" i="7"/>
  <c r="JPK68" i="7"/>
  <c r="JPL68" i="7"/>
  <c r="JPM68" i="7"/>
  <c r="JPN68" i="7"/>
  <c r="JPO68" i="7"/>
  <c r="JPP68" i="7"/>
  <c r="JPQ68" i="7"/>
  <c r="JPR68" i="7"/>
  <c r="JPS68" i="7"/>
  <c r="JPT68" i="7"/>
  <c r="JPU68" i="7"/>
  <c r="JPV68" i="7"/>
  <c r="JPW68" i="7"/>
  <c r="JPX68" i="7"/>
  <c r="JPY68" i="7"/>
  <c r="JPZ68" i="7"/>
  <c r="JQA68" i="7"/>
  <c r="JQB68" i="7"/>
  <c r="JQC68" i="7"/>
  <c r="JQD68" i="7"/>
  <c r="JQE68" i="7"/>
  <c r="JQF68" i="7"/>
  <c r="JQG68" i="7"/>
  <c r="JQH68" i="7"/>
  <c r="JQI68" i="7"/>
  <c r="JQJ68" i="7"/>
  <c r="JQK68" i="7"/>
  <c r="JQL68" i="7"/>
  <c r="JQM68" i="7"/>
  <c r="JQN68" i="7"/>
  <c r="JQO68" i="7"/>
  <c r="JQP68" i="7"/>
  <c r="JQQ68" i="7"/>
  <c r="JQR68" i="7"/>
  <c r="JQS68" i="7"/>
  <c r="JQT68" i="7"/>
  <c r="JQU68" i="7"/>
  <c r="JQV68" i="7"/>
  <c r="JQW68" i="7"/>
  <c r="JQX68" i="7"/>
  <c r="JQY68" i="7"/>
  <c r="JQZ68" i="7"/>
  <c r="JRA68" i="7"/>
  <c r="JRB68" i="7"/>
  <c r="JRC68" i="7"/>
  <c r="JRD68" i="7"/>
  <c r="JRE68" i="7"/>
  <c r="JRF68" i="7"/>
  <c r="JRG68" i="7"/>
  <c r="JRH68" i="7"/>
  <c r="JRI68" i="7"/>
  <c r="JRJ68" i="7"/>
  <c r="JRK68" i="7"/>
  <c r="JRL68" i="7"/>
  <c r="JRM68" i="7"/>
  <c r="JRN68" i="7"/>
  <c r="JRO68" i="7"/>
  <c r="JRP68" i="7"/>
  <c r="JRQ68" i="7"/>
  <c r="JRR68" i="7"/>
  <c r="JRS68" i="7"/>
  <c r="JRT68" i="7"/>
  <c r="JRU68" i="7"/>
  <c r="JRV68" i="7"/>
  <c r="JRW68" i="7"/>
  <c r="JRX68" i="7"/>
  <c r="JRY68" i="7"/>
  <c r="JRZ68" i="7"/>
  <c r="JSA68" i="7"/>
  <c r="JSB68" i="7"/>
  <c r="JSC68" i="7"/>
  <c r="JSD68" i="7"/>
  <c r="JSE68" i="7"/>
  <c r="JSF68" i="7"/>
  <c r="JSG68" i="7"/>
  <c r="JSH68" i="7"/>
  <c r="JSI68" i="7"/>
  <c r="JSJ68" i="7"/>
  <c r="JSK68" i="7"/>
  <c r="JSL68" i="7"/>
  <c r="JSM68" i="7"/>
  <c r="JSN68" i="7"/>
  <c r="JSO68" i="7"/>
  <c r="JSP68" i="7"/>
  <c r="JSQ68" i="7"/>
  <c r="JSR68" i="7"/>
  <c r="JSS68" i="7"/>
  <c r="JST68" i="7"/>
  <c r="JSU68" i="7"/>
  <c r="JSV68" i="7"/>
  <c r="JSW68" i="7"/>
  <c r="JSX68" i="7"/>
  <c r="JSY68" i="7"/>
  <c r="JSZ68" i="7"/>
  <c r="JTA68" i="7"/>
  <c r="JTB68" i="7"/>
  <c r="JTC68" i="7"/>
  <c r="JTD68" i="7"/>
  <c r="JTE68" i="7"/>
  <c r="JTF68" i="7"/>
  <c r="JTG68" i="7"/>
  <c r="JTH68" i="7"/>
  <c r="JTI68" i="7"/>
  <c r="JTJ68" i="7"/>
  <c r="JTK68" i="7"/>
  <c r="JTL68" i="7"/>
  <c r="JTM68" i="7"/>
  <c r="JTN68" i="7"/>
  <c r="JTO68" i="7"/>
  <c r="JTP68" i="7"/>
  <c r="JTQ68" i="7"/>
  <c r="JTR68" i="7"/>
  <c r="JTS68" i="7"/>
  <c r="JTT68" i="7"/>
  <c r="JTU68" i="7"/>
  <c r="JTV68" i="7"/>
  <c r="JTW68" i="7"/>
  <c r="JTX68" i="7"/>
  <c r="JTY68" i="7"/>
  <c r="JTZ68" i="7"/>
  <c r="JUA68" i="7"/>
  <c r="JUB68" i="7"/>
  <c r="JUC68" i="7"/>
  <c r="JUD68" i="7"/>
  <c r="JUE68" i="7"/>
  <c r="JUF68" i="7"/>
  <c r="JUG68" i="7"/>
  <c r="JUH68" i="7"/>
  <c r="JUI68" i="7"/>
  <c r="JUJ68" i="7"/>
  <c r="JUK68" i="7"/>
  <c r="JUL68" i="7"/>
  <c r="JUM68" i="7"/>
  <c r="JUN68" i="7"/>
  <c r="JUO68" i="7"/>
  <c r="JUP68" i="7"/>
  <c r="JUQ68" i="7"/>
  <c r="JUR68" i="7"/>
  <c r="JUS68" i="7"/>
  <c r="JUT68" i="7"/>
  <c r="JUU68" i="7"/>
  <c r="JUV68" i="7"/>
  <c r="JUW68" i="7"/>
  <c r="JUX68" i="7"/>
  <c r="JUY68" i="7"/>
  <c r="JUZ68" i="7"/>
  <c r="JVA68" i="7"/>
  <c r="JVB68" i="7"/>
  <c r="JVC68" i="7"/>
  <c r="JVD68" i="7"/>
  <c r="JVE68" i="7"/>
  <c r="JVF68" i="7"/>
  <c r="JVG68" i="7"/>
  <c r="JVH68" i="7"/>
  <c r="JVI68" i="7"/>
  <c r="JVJ68" i="7"/>
  <c r="JVK68" i="7"/>
  <c r="JVL68" i="7"/>
  <c r="JVM68" i="7"/>
  <c r="JVN68" i="7"/>
  <c r="JVO68" i="7"/>
  <c r="JVP68" i="7"/>
  <c r="JVQ68" i="7"/>
  <c r="JVR68" i="7"/>
  <c r="JVS68" i="7"/>
  <c r="JVT68" i="7"/>
  <c r="JVU68" i="7"/>
  <c r="JVV68" i="7"/>
  <c r="JVW68" i="7"/>
  <c r="JVX68" i="7"/>
  <c r="JVY68" i="7"/>
  <c r="JVZ68" i="7"/>
  <c r="JWA68" i="7"/>
  <c r="JWB68" i="7"/>
  <c r="JWC68" i="7"/>
  <c r="JWD68" i="7"/>
  <c r="JWE68" i="7"/>
  <c r="JWF68" i="7"/>
  <c r="JWG68" i="7"/>
  <c r="JWH68" i="7"/>
  <c r="JWI68" i="7"/>
  <c r="JWJ68" i="7"/>
  <c r="JWK68" i="7"/>
  <c r="JWL68" i="7"/>
  <c r="JWM68" i="7"/>
  <c r="JWN68" i="7"/>
  <c r="JWO68" i="7"/>
  <c r="JWP68" i="7"/>
  <c r="JWQ68" i="7"/>
  <c r="JWR68" i="7"/>
  <c r="JWS68" i="7"/>
  <c r="JWT68" i="7"/>
  <c r="JWU68" i="7"/>
  <c r="JWV68" i="7"/>
  <c r="JWW68" i="7"/>
  <c r="JWX68" i="7"/>
  <c r="JWY68" i="7"/>
  <c r="JWZ68" i="7"/>
  <c r="JXA68" i="7"/>
  <c r="JXB68" i="7"/>
  <c r="JXC68" i="7"/>
  <c r="JXD68" i="7"/>
  <c r="JXE68" i="7"/>
  <c r="JXF68" i="7"/>
  <c r="JXG68" i="7"/>
  <c r="JXH68" i="7"/>
  <c r="JXI68" i="7"/>
  <c r="JXJ68" i="7"/>
  <c r="JXK68" i="7"/>
  <c r="JXL68" i="7"/>
  <c r="JXM68" i="7"/>
  <c r="JXN68" i="7"/>
  <c r="JXO68" i="7"/>
  <c r="JXP68" i="7"/>
  <c r="JXQ68" i="7"/>
  <c r="JXR68" i="7"/>
  <c r="JXS68" i="7"/>
  <c r="JXT68" i="7"/>
  <c r="JXU68" i="7"/>
  <c r="JXV68" i="7"/>
  <c r="JXW68" i="7"/>
  <c r="JXX68" i="7"/>
  <c r="JXY68" i="7"/>
  <c r="JXZ68" i="7"/>
  <c r="JYA68" i="7"/>
  <c r="JYB68" i="7"/>
  <c r="JYC68" i="7"/>
  <c r="JYD68" i="7"/>
  <c r="JYE68" i="7"/>
  <c r="JYF68" i="7"/>
  <c r="JYG68" i="7"/>
  <c r="JYH68" i="7"/>
  <c r="JYI68" i="7"/>
  <c r="JYJ68" i="7"/>
  <c r="JYK68" i="7"/>
  <c r="JYL68" i="7"/>
  <c r="JYM68" i="7"/>
  <c r="JYN68" i="7"/>
  <c r="JYO68" i="7"/>
  <c r="JYP68" i="7"/>
  <c r="JYQ68" i="7"/>
  <c r="JYR68" i="7"/>
  <c r="JYS68" i="7"/>
  <c r="JYT68" i="7"/>
  <c r="JYU68" i="7"/>
  <c r="JYV68" i="7"/>
  <c r="JYW68" i="7"/>
  <c r="JYX68" i="7"/>
  <c r="JYY68" i="7"/>
  <c r="JYZ68" i="7"/>
  <c r="JZA68" i="7"/>
  <c r="JZB68" i="7"/>
  <c r="JZC68" i="7"/>
  <c r="JZD68" i="7"/>
  <c r="JZE68" i="7"/>
  <c r="JZF68" i="7"/>
  <c r="JZG68" i="7"/>
  <c r="JZH68" i="7"/>
  <c r="JZI68" i="7"/>
  <c r="JZJ68" i="7"/>
  <c r="JZK68" i="7"/>
  <c r="JZL68" i="7"/>
  <c r="JZM68" i="7"/>
  <c r="JZN68" i="7"/>
  <c r="JZO68" i="7"/>
  <c r="JZP68" i="7"/>
  <c r="JZQ68" i="7"/>
  <c r="JZR68" i="7"/>
  <c r="JZS68" i="7"/>
  <c r="JZT68" i="7"/>
  <c r="JZU68" i="7"/>
  <c r="JZV68" i="7"/>
  <c r="JZW68" i="7"/>
  <c r="JZX68" i="7"/>
  <c r="JZY68" i="7"/>
  <c r="JZZ68" i="7"/>
  <c r="KAA68" i="7"/>
  <c r="KAB68" i="7"/>
  <c r="KAC68" i="7"/>
  <c r="KAD68" i="7"/>
  <c r="KAE68" i="7"/>
  <c r="KAF68" i="7"/>
  <c r="KAG68" i="7"/>
  <c r="KAH68" i="7"/>
  <c r="KAI68" i="7"/>
  <c r="KAJ68" i="7"/>
  <c r="KAK68" i="7"/>
  <c r="KAL68" i="7"/>
  <c r="KAM68" i="7"/>
  <c r="KAN68" i="7"/>
  <c r="KAO68" i="7"/>
  <c r="KAP68" i="7"/>
  <c r="KAQ68" i="7"/>
  <c r="KAR68" i="7"/>
  <c r="KAS68" i="7"/>
  <c r="KAT68" i="7"/>
  <c r="KAU68" i="7"/>
  <c r="KAV68" i="7"/>
  <c r="KAW68" i="7"/>
  <c r="KAX68" i="7"/>
  <c r="KAY68" i="7"/>
  <c r="KAZ68" i="7"/>
  <c r="KBA68" i="7"/>
  <c r="KBB68" i="7"/>
  <c r="KBC68" i="7"/>
  <c r="KBD68" i="7"/>
  <c r="KBE68" i="7"/>
  <c r="KBF68" i="7"/>
  <c r="KBG68" i="7"/>
  <c r="KBH68" i="7"/>
  <c r="KBI68" i="7"/>
  <c r="KBJ68" i="7"/>
  <c r="KBK68" i="7"/>
  <c r="KBL68" i="7"/>
  <c r="KBM68" i="7"/>
  <c r="KBN68" i="7"/>
  <c r="KBO68" i="7"/>
  <c r="KBP68" i="7"/>
  <c r="KBQ68" i="7"/>
  <c r="KBR68" i="7"/>
  <c r="KBS68" i="7"/>
  <c r="KBT68" i="7"/>
  <c r="KBU68" i="7"/>
  <c r="KBV68" i="7"/>
  <c r="KBW68" i="7"/>
  <c r="KBX68" i="7"/>
  <c r="KBY68" i="7"/>
  <c r="KBZ68" i="7"/>
  <c r="KCA68" i="7"/>
  <c r="KCB68" i="7"/>
  <c r="KCC68" i="7"/>
  <c r="KCD68" i="7"/>
  <c r="KCE68" i="7"/>
  <c r="KCF68" i="7"/>
  <c r="KCG68" i="7"/>
  <c r="KCH68" i="7"/>
  <c r="KCI68" i="7"/>
  <c r="KCJ68" i="7"/>
  <c r="KCK68" i="7"/>
  <c r="KCL68" i="7"/>
  <c r="KCM68" i="7"/>
  <c r="KCN68" i="7"/>
  <c r="KCO68" i="7"/>
  <c r="KCP68" i="7"/>
  <c r="KCQ68" i="7"/>
  <c r="KCR68" i="7"/>
  <c r="KCS68" i="7"/>
  <c r="KCT68" i="7"/>
  <c r="KCU68" i="7"/>
  <c r="KCV68" i="7"/>
  <c r="KCW68" i="7"/>
  <c r="KCX68" i="7"/>
  <c r="KCY68" i="7"/>
  <c r="KCZ68" i="7"/>
  <c r="KDA68" i="7"/>
  <c r="KDB68" i="7"/>
  <c r="KDC68" i="7"/>
  <c r="KDD68" i="7"/>
  <c r="KDE68" i="7"/>
  <c r="KDF68" i="7"/>
  <c r="KDG68" i="7"/>
  <c r="KDH68" i="7"/>
  <c r="KDI68" i="7"/>
  <c r="KDJ68" i="7"/>
  <c r="KDK68" i="7"/>
  <c r="KDL68" i="7"/>
  <c r="KDM68" i="7"/>
  <c r="KDN68" i="7"/>
  <c r="KDO68" i="7"/>
  <c r="KDP68" i="7"/>
  <c r="KDQ68" i="7"/>
  <c r="KDR68" i="7"/>
  <c r="KDS68" i="7"/>
  <c r="KDT68" i="7"/>
  <c r="KDU68" i="7"/>
  <c r="KDV68" i="7"/>
  <c r="KDW68" i="7"/>
  <c r="KDX68" i="7"/>
  <c r="KDY68" i="7"/>
  <c r="KDZ68" i="7"/>
  <c r="KEA68" i="7"/>
  <c r="KEB68" i="7"/>
  <c r="KEC68" i="7"/>
  <c r="KED68" i="7"/>
  <c r="KEE68" i="7"/>
  <c r="KEF68" i="7"/>
  <c r="KEG68" i="7"/>
  <c r="KEH68" i="7"/>
  <c r="KEI68" i="7"/>
  <c r="KEJ68" i="7"/>
  <c r="KEK68" i="7"/>
  <c r="KEL68" i="7"/>
  <c r="KEM68" i="7"/>
  <c r="KEN68" i="7"/>
  <c r="KEO68" i="7"/>
  <c r="KEP68" i="7"/>
  <c r="KEQ68" i="7"/>
  <c r="KER68" i="7"/>
  <c r="KES68" i="7"/>
  <c r="KET68" i="7"/>
  <c r="KEU68" i="7"/>
  <c r="KEV68" i="7"/>
  <c r="KEW68" i="7"/>
  <c r="KEX68" i="7"/>
  <c r="KEY68" i="7"/>
  <c r="KEZ68" i="7"/>
  <c r="KFA68" i="7"/>
  <c r="KFB68" i="7"/>
  <c r="KFC68" i="7"/>
  <c r="KFD68" i="7"/>
  <c r="KFE68" i="7"/>
  <c r="KFF68" i="7"/>
  <c r="KFG68" i="7"/>
  <c r="KFH68" i="7"/>
  <c r="KFI68" i="7"/>
  <c r="KFJ68" i="7"/>
  <c r="KFK68" i="7"/>
  <c r="KFL68" i="7"/>
  <c r="KFM68" i="7"/>
  <c r="KFN68" i="7"/>
  <c r="KFO68" i="7"/>
  <c r="KFP68" i="7"/>
  <c r="KFQ68" i="7"/>
  <c r="KFR68" i="7"/>
  <c r="KFS68" i="7"/>
  <c r="KFT68" i="7"/>
  <c r="KFU68" i="7"/>
  <c r="KFV68" i="7"/>
  <c r="KFW68" i="7"/>
  <c r="KFX68" i="7"/>
  <c r="KFY68" i="7"/>
  <c r="KFZ68" i="7"/>
  <c r="KGA68" i="7"/>
  <c r="KGB68" i="7"/>
  <c r="KGC68" i="7"/>
  <c r="KGD68" i="7"/>
  <c r="KGE68" i="7"/>
  <c r="KGF68" i="7"/>
  <c r="KGG68" i="7"/>
  <c r="KGH68" i="7"/>
  <c r="KGI68" i="7"/>
  <c r="KGJ68" i="7"/>
  <c r="KGK68" i="7"/>
  <c r="KGL68" i="7"/>
  <c r="KGM68" i="7"/>
  <c r="KGN68" i="7"/>
  <c r="KGO68" i="7"/>
  <c r="KGP68" i="7"/>
  <c r="KGQ68" i="7"/>
  <c r="KGR68" i="7"/>
  <c r="KGS68" i="7"/>
  <c r="KGT68" i="7"/>
  <c r="KGU68" i="7"/>
  <c r="KGV68" i="7"/>
  <c r="KGW68" i="7"/>
  <c r="KGX68" i="7"/>
  <c r="KGY68" i="7"/>
  <c r="KGZ68" i="7"/>
  <c r="KHA68" i="7"/>
  <c r="KHB68" i="7"/>
  <c r="KHC68" i="7"/>
  <c r="KHD68" i="7"/>
  <c r="KHE68" i="7"/>
  <c r="KHF68" i="7"/>
  <c r="KHG68" i="7"/>
  <c r="KHH68" i="7"/>
  <c r="KHI68" i="7"/>
  <c r="KHJ68" i="7"/>
  <c r="KHK68" i="7"/>
  <c r="KHL68" i="7"/>
  <c r="KHM68" i="7"/>
  <c r="KHN68" i="7"/>
  <c r="KHO68" i="7"/>
  <c r="KHP68" i="7"/>
  <c r="KHQ68" i="7"/>
  <c r="KHR68" i="7"/>
  <c r="KHS68" i="7"/>
  <c r="KHT68" i="7"/>
  <c r="KHU68" i="7"/>
  <c r="KHV68" i="7"/>
  <c r="KHW68" i="7"/>
  <c r="KHX68" i="7"/>
  <c r="KHY68" i="7"/>
  <c r="KHZ68" i="7"/>
  <c r="KIA68" i="7"/>
  <c r="KIB68" i="7"/>
  <c r="KIC68" i="7"/>
  <c r="KID68" i="7"/>
  <c r="KIE68" i="7"/>
  <c r="KIF68" i="7"/>
  <c r="KIG68" i="7"/>
  <c r="KIH68" i="7"/>
  <c r="KII68" i="7"/>
  <c r="KIJ68" i="7"/>
  <c r="KIK68" i="7"/>
  <c r="KIL68" i="7"/>
  <c r="KIM68" i="7"/>
  <c r="KIN68" i="7"/>
  <c r="KIO68" i="7"/>
  <c r="KIP68" i="7"/>
  <c r="KIQ68" i="7"/>
  <c r="KIR68" i="7"/>
  <c r="KIS68" i="7"/>
  <c r="KIT68" i="7"/>
  <c r="KIU68" i="7"/>
  <c r="KIV68" i="7"/>
  <c r="KIW68" i="7"/>
  <c r="KIX68" i="7"/>
  <c r="KIY68" i="7"/>
  <c r="KIZ68" i="7"/>
  <c r="KJA68" i="7"/>
  <c r="KJB68" i="7"/>
  <c r="KJC68" i="7"/>
  <c r="KJD68" i="7"/>
  <c r="KJE68" i="7"/>
  <c r="KJF68" i="7"/>
  <c r="KJG68" i="7"/>
  <c r="KJH68" i="7"/>
  <c r="KJI68" i="7"/>
  <c r="KJJ68" i="7"/>
  <c r="KJK68" i="7"/>
  <c r="KJL68" i="7"/>
  <c r="KJM68" i="7"/>
  <c r="KJN68" i="7"/>
  <c r="KJO68" i="7"/>
  <c r="KJP68" i="7"/>
  <c r="KJQ68" i="7"/>
  <c r="KJR68" i="7"/>
  <c r="KJS68" i="7"/>
  <c r="KJT68" i="7"/>
  <c r="KJU68" i="7"/>
  <c r="KJV68" i="7"/>
  <c r="KJW68" i="7"/>
  <c r="KJX68" i="7"/>
  <c r="KJY68" i="7"/>
  <c r="KJZ68" i="7"/>
  <c r="KKA68" i="7"/>
  <c r="KKB68" i="7"/>
  <c r="KKC68" i="7"/>
  <c r="KKD68" i="7"/>
  <c r="KKE68" i="7"/>
  <c r="KKF68" i="7"/>
  <c r="KKG68" i="7"/>
  <c r="KKH68" i="7"/>
  <c r="KKI68" i="7"/>
  <c r="KKJ68" i="7"/>
  <c r="KKK68" i="7"/>
  <c r="KKL68" i="7"/>
  <c r="KKM68" i="7"/>
  <c r="KKN68" i="7"/>
  <c r="KKO68" i="7"/>
  <c r="KKP68" i="7"/>
  <c r="KKQ68" i="7"/>
  <c r="KKR68" i="7"/>
  <c r="KKS68" i="7"/>
  <c r="KKT68" i="7"/>
  <c r="KKU68" i="7"/>
  <c r="KKV68" i="7"/>
  <c r="KKW68" i="7"/>
  <c r="KKX68" i="7"/>
  <c r="KKY68" i="7"/>
  <c r="KKZ68" i="7"/>
  <c r="KLA68" i="7"/>
  <c r="KLB68" i="7"/>
  <c r="KLC68" i="7"/>
  <c r="KLD68" i="7"/>
  <c r="KLE68" i="7"/>
  <c r="KLF68" i="7"/>
  <c r="KLG68" i="7"/>
  <c r="KLH68" i="7"/>
  <c r="KLI68" i="7"/>
  <c r="KLJ68" i="7"/>
  <c r="KLK68" i="7"/>
  <c r="KLL68" i="7"/>
  <c r="KLM68" i="7"/>
  <c r="KLN68" i="7"/>
  <c r="KLO68" i="7"/>
  <c r="KLP68" i="7"/>
  <c r="KLQ68" i="7"/>
  <c r="KLR68" i="7"/>
  <c r="KLS68" i="7"/>
  <c r="KLT68" i="7"/>
  <c r="KLU68" i="7"/>
  <c r="KLV68" i="7"/>
  <c r="KLW68" i="7"/>
  <c r="KLX68" i="7"/>
  <c r="KLY68" i="7"/>
  <c r="KLZ68" i="7"/>
  <c r="KMA68" i="7"/>
  <c r="KMB68" i="7"/>
  <c r="KMC68" i="7"/>
  <c r="KMD68" i="7"/>
  <c r="KME68" i="7"/>
  <c r="KMF68" i="7"/>
  <c r="KMG68" i="7"/>
  <c r="KMH68" i="7"/>
  <c r="KMI68" i="7"/>
  <c r="KMJ68" i="7"/>
  <c r="KMK68" i="7"/>
  <c r="KML68" i="7"/>
  <c r="KMM68" i="7"/>
  <c r="KMN68" i="7"/>
  <c r="KMO68" i="7"/>
  <c r="KMP68" i="7"/>
  <c r="KMQ68" i="7"/>
  <c r="KMR68" i="7"/>
  <c r="KMS68" i="7"/>
  <c r="KMT68" i="7"/>
  <c r="KMU68" i="7"/>
  <c r="KMV68" i="7"/>
  <c r="KMW68" i="7"/>
  <c r="KMX68" i="7"/>
  <c r="KMY68" i="7"/>
  <c r="KMZ68" i="7"/>
  <c r="KNA68" i="7"/>
  <c r="KNB68" i="7"/>
  <c r="KNC68" i="7"/>
  <c r="KND68" i="7"/>
  <c r="KNE68" i="7"/>
  <c r="KNF68" i="7"/>
  <c r="KNG68" i="7"/>
  <c r="KNH68" i="7"/>
  <c r="KNI68" i="7"/>
  <c r="KNJ68" i="7"/>
  <c r="KNK68" i="7"/>
  <c r="KNL68" i="7"/>
  <c r="KNM68" i="7"/>
  <c r="KNN68" i="7"/>
  <c r="KNO68" i="7"/>
  <c r="KNP68" i="7"/>
  <c r="KNQ68" i="7"/>
  <c r="KNR68" i="7"/>
  <c r="KNS68" i="7"/>
  <c r="KNT68" i="7"/>
  <c r="KNU68" i="7"/>
  <c r="KNV68" i="7"/>
  <c r="KNW68" i="7"/>
  <c r="KNX68" i="7"/>
  <c r="KNY68" i="7"/>
  <c r="KNZ68" i="7"/>
  <c r="KOA68" i="7"/>
  <c r="KOB68" i="7"/>
  <c r="KOC68" i="7"/>
  <c r="KOD68" i="7"/>
  <c r="KOE68" i="7"/>
  <c r="KOF68" i="7"/>
  <c r="KOG68" i="7"/>
  <c r="KOH68" i="7"/>
  <c r="KOI68" i="7"/>
  <c r="KOJ68" i="7"/>
  <c r="KOK68" i="7"/>
  <c r="KOL68" i="7"/>
  <c r="KOM68" i="7"/>
  <c r="KON68" i="7"/>
  <c r="KOO68" i="7"/>
  <c r="KOP68" i="7"/>
  <c r="KOQ68" i="7"/>
  <c r="KOR68" i="7"/>
  <c r="KOS68" i="7"/>
  <c r="KOT68" i="7"/>
  <c r="KOU68" i="7"/>
  <c r="KOV68" i="7"/>
  <c r="KOW68" i="7"/>
  <c r="KOX68" i="7"/>
  <c r="KOY68" i="7"/>
  <c r="KOZ68" i="7"/>
  <c r="KPA68" i="7"/>
  <c r="KPB68" i="7"/>
  <c r="KPC68" i="7"/>
  <c r="KPD68" i="7"/>
  <c r="KPE68" i="7"/>
  <c r="KPF68" i="7"/>
  <c r="KPG68" i="7"/>
  <c r="KPH68" i="7"/>
  <c r="KPI68" i="7"/>
  <c r="KPJ68" i="7"/>
  <c r="KPK68" i="7"/>
  <c r="KPL68" i="7"/>
  <c r="KPM68" i="7"/>
  <c r="KPN68" i="7"/>
  <c r="KPO68" i="7"/>
  <c r="KPP68" i="7"/>
  <c r="KPQ68" i="7"/>
  <c r="KPR68" i="7"/>
  <c r="KPS68" i="7"/>
  <c r="KPT68" i="7"/>
  <c r="KPU68" i="7"/>
  <c r="KPV68" i="7"/>
  <c r="KPW68" i="7"/>
  <c r="KPX68" i="7"/>
  <c r="KPY68" i="7"/>
  <c r="KPZ68" i="7"/>
  <c r="KQA68" i="7"/>
  <c r="KQB68" i="7"/>
  <c r="KQC68" i="7"/>
  <c r="KQD68" i="7"/>
  <c r="KQE68" i="7"/>
  <c r="KQF68" i="7"/>
  <c r="KQG68" i="7"/>
  <c r="KQH68" i="7"/>
  <c r="KQI68" i="7"/>
  <c r="KQJ68" i="7"/>
  <c r="KQK68" i="7"/>
  <c r="KQL68" i="7"/>
  <c r="KQM68" i="7"/>
  <c r="KQN68" i="7"/>
  <c r="KQO68" i="7"/>
  <c r="KQP68" i="7"/>
  <c r="KQQ68" i="7"/>
  <c r="KQR68" i="7"/>
  <c r="KQS68" i="7"/>
  <c r="KQT68" i="7"/>
  <c r="KQU68" i="7"/>
  <c r="KQV68" i="7"/>
  <c r="KQW68" i="7"/>
  <c r="KQX68" i="7"/>
  <c r="KQY68" i="7"/>
  <c r="KQZ68" i="7"/>
  <c r="KRA68" i="7"/>
  <c r="KRB68" i="7"/>
  <c r="KRC68" i="7"/>
  <c r="KRD68" i="7"/>
  <c r="KRE68" i="7"/>
  <c r="KRF68" i="7"/>
  <c r="KRG68" i="7"/>
  <c r="KRH68" i="7"/>
  <c r="KRI68" i="7"/>
  <c r="KRJ68" i="7"/>
  <c r="KRK68" i="7"/>
  <c r="KRL68" i="7"/>
  <c r="KRM68" i="7"/>
  <c r="KRN68" i="7"/>
  <c r="KRO68" i="7"/>
  <c r="KRP68" i="7"/>
  <c r="KRQ68" i="7"/>
  <c r="KRR68" i="7"/>
  <c r="KRS68" i="7"/>
  <c r="KRT68" i="7"/>
  <c r="KRU68" i="7"/>
  <c r="KRV68" i="7"/>
  <c r="KRW68" i="7"/>
  <c r="KRX68" i="7"/>
  <c r="KRY68" i="7"/>
  <c r="KRZ68" i="7"/>
  <c r="KSA68" i="7"/>
  <c r="KSB68" i="7"/>
  <c r="KSC68" i="7"/>
  <c r="KSD68" i="7"/>
  <c r="KSE68" i="7"/>
  <c r="KSF68" i="7"/>
  <c r="KSG68" i="7"/>
  <c r="KSH68" i="7"/>
  <c r="KSI68" i="7"/>
  <c r="KSJ68" i="7"/>
  <c r="KSK68" i="7"/>
  <c r="KSL68" i="7"/>
  <c r="KSM68" i="7"/>
  <c r="KSN68" i="7"/>
  <c r="KSO68" i="7"/>
  <c r="KSP68" i="7"/>
  <c r="KSQ68" i="7"/>
  <c r="KSR68" i="7"/>
  <c r="KSS68" i="7"/>
  <c r="KST68" i="7"/>
  <c r="KSU68" i="7"/>
  <c r="KSV68" i="7"/>
  <c r="KSW68" i="7"/>
  <c r="KSX68" i="7"/>
  <c r="KSY68" i="7"/>
  <c r="KSZ68" i="7"/>
  <c r="KTA68" i="7"/>
  <c r="KTB68" i="7"/>
  <c r="KTC68" i="7"/>
  <c r="KTD68" i="7"/>
  <c r="KTE68" i="7"/>
  <c r="KTF68" i="7"/>
  <c r="KTG68" i="7"/>
  <c r="KTH68" i="7"/>
  <c r="KTI68" i="7"/>
  <c r="KTJ68" i="7"/>
  <c r="KTK68" i="7"/>
  <c r="KTL68" i="7"/>
  <c r="KTM68" i="7"/>
  <c r="KTN68" i="7"/>
  <c r="KTO68" i="7"/>
  <c r="KTP68" i="7"/>
  <c r="KTQ68" i="7"/>
  <c r="KTR68" i="7"/>
  <c r="KTS68" i="7"/>
  <c r="KTT68" i="7"/>
  <c r="KTU68" i="7"/>
  <c r="KTV68" i="7"/>
  <c r="KTW68" i="7"/>
  <c r="KTX68" i="7"/>
  <c r="KTY68" i="7"/>
  <c r="KTZ68" i="7"/>
  <c r="KUA68" i="7"/>
  <c r="KUB68" i="7"/>
  <c r="KUC68" i="7"/>
  <c r="KUD68" i="7"/>
  <c r="KUE68" i="7"/>
  <c r="KUF68" i="7"/>
  <c r="KUG68" i="7"/>
  <c r="KUH68" i="7"/>
  <c r="KUI68" i="7"/>
  <c r="KUJ68" i="7"/>
  <c r="KUK68" i="7"/>
  <c r="KUL68" i="7"/>
  <c r="KUM68" i="7"/>
  <c r="KUN68" i="7"/>
  <c r="KUO68" i="7"/>
  <c r="KUP68" i="7"/>
  <c r="KUQ68" i="7"/>
  <c r="KUR68" i="7"/>
  <c r="KUS68" i="7"/>
  <c r="KUT68" i="7"/>
  <c r="KUU68" i="7"/>
  <c r="KUV68" i="7"/>
  <c r="KUW68" i="7"/>
  <c r="KUX68" i="7"/>
  <c r="KUY68" i="7"/>
  <c r="KUZ68" i="7"/>
  <c r="KVA68" i="7"/>
  <c r="KVB68" i="7"/>
  <c r="KVC68" i="7"/>
  <c r="KVD68" i="7"/>
  <c r="KVE68" i="7"/>
  <c r="KVF68" i="7"/>
  <c r="KVG68" i="7"/>
  <c r="KVH68" i="7"/>
  <c r="KVI68" i="7"/>
  <c r="KVJ68" i="7"/>
  <c r="KVK68" i="7"/>
  <c r="KVL68" i="7"/>
  <c r="KVM68" i="7"/>
  <c r="KVN68" i="7"/>
  <c r="KVO68" i="7"/>
  <c r="KVP68" i="7"/>
  <c r="KVQ68" i="7"/>
  <c r="KVR68" i="7"/>
  <c r="KVS68" i="7"/>
  <c r="KVT68" i="7"/>
  <c r="KVU68" i="7"/>
  <c r="KVV68" i="7"/>
  <c r="KVW68" i="7"/>
  <c r="KVX68" i="7"/>
  <c r="KVY68" i="7"/>
  <c r="KVZ68" i="7"/>
  <c r="KWA68" i="7"/>
  <c r="KWB68" i="7"/>
  <c r="KWC68" i="7"/>
  <c r="KWD68" i="7"/>
  <c r="KWE68" i="7"/>
  <c r="KWF68" i="7"/>
  <c r="KWG68" i="7"/>
  <c r="KWH68" i="7"/>
  <c r="KWI68" i="7"/>
  <c r="KWJ68" i="7"/>
  <c r="KWK68" i="7"/>
  <c r="KWL68" i="7"/>
  <c r="KWM68" i="7"/>
  <c r="KWN68" i="7"/>
  <c r="KWO68" i="7"/>
  <c r="KWP68" i="7"/>
  <c r="KWQ68" i="7"/>
  <c r="KWR68" i="7"/>
  <c r="KWS68" i="7"/>
  <c r="KWT68" i="7"/>
  <c r="KWU68" i="7"/>
  <c r="KWV68" i="7"/>
  <c r="KWW68" i="7"/>
  <c r="KWX68" i="7"/>
  <c r="KWY68" i="7"/>
  <c r="KWZ68" i="7"/>
  <c r="KXA68" i="7"/>
  <c r="KXB68" i="7"/>
  <c r="KXC68" i="7"/>
  <c r="KXD68" i="7"/>
  <c r="KXE68" i="7"/>
  <c r="KXF68" i="7"/>
  <c r="KXG68" i="7"/>
  <c r="KXH68" i="7"/>
  <c r="KXI68" i="7"/>
  <c r="KXJ68" i="7"/>
  <c r="KXK68" i="7"/>
  <c r="KXL68" i="7"/>
  <c r="KXM68" i="7"/>
  <c r="KXN68" i="7"/>
  <c r="KXO68" i="7"/>
  <c r="KXP68" i="7"/>
  <c r="KXQ68" i="7"/>
  <c r="KXR68" i="7"/>
  <c r="KXS68" i="7"/>
  <c r="KXT68" i="7"/>
  <c r="KXU68" i="7"/>
  <c r="KXV68" i="7"/>
  <c r="KXW68" i="7"/>
  <c r="KXX68" i="7"/>
  <c r="KXY68" i="7"/>
  <c r="KXZ68" i="7"/>
  <c r="KYA68" i="7"/>
  <c r="KYB68" i="7"/>
  <c r="KYC68" i="7"/>
  <c r="KYD68" i="7"/>
  <c r="KYE68" i="7"/>
  <c r="KYF68" i="7"/>
  <c r="KYG68" i="7"/>
  <c r="KYH68" i="7"/>
  <c r="KYI68" i="7"/>
  <c r="KYJ68" i="7"/>
  <c r="KYK68" i="7"/>
  <c r="KYL68" i="7"/>
  <c r="KYM68" i="7"/>
  <c r="KYN68" i="7"/>
  <c r="KYO68" i="7"/>
  <c r="KYP68" i="7"/>
  <c r="KYQ68" i="7"/>
  <c r="KYR68" i="7"/>
  <c r="KYS68" i="7"/>
  <c r="KYT68" i="7"/>
  <c r="KYU68" i="7"/>
  <c r="KYV68" i="7"/>
  <c r="KYW68" i="7"/>
  <c r="KYX68" i="7"/>
  <c r="KYY68" i="7"/>
  <c r="KYZ68" i="7"/>
  <c r="KZA68" i="7"/>
  <c r="KZB68" i="7"/>
  <c r="KZC68" i="7"/>
  <c r="KZD68" i="7"/>
  <c r="KZE68" i="7"/>
  <c r="KZF68" i="7"/>
  <c r="KZG68" i="7"/>
  <c r="KZH68" i="7"/>
  <c r="KZI68" i="7"/>
  <c r="KZJ68" i="7"/>
  <c r="KZK68" i="7"/>
  <c r="KZL68" i="7"/>
  <c r="KZM68" i="7"/>
  <c r="KZN68" i="7"/>
  <c r="KZO68" i="7"/>
  <c r="KZP68" i="7"/>
  <c r="KZQ68" i="7"/>
  <c r="KZR68" i="7"/>
  <c r="KZS68" i="7"/>
  <c r="KZT68" i="7"/>
  <c r="KZU68" i="7"/>
  <c r="KZV68" i="7"/>
  <c r="KZW68" i="7"/>
  <c r="KZX68" i="7"/>
  <c r="KZY68" i="7"/>
  <c r="KZZ68" i="7"/>
  <c r="LAA68" i="7"/>
  <c r="LAB68" i="7"/>
  <c r="LAC68" i="7"/>
  <c r="LAD68" i="7"/>
  <c r="LAE68" i="7"/>
  <c r="LAF68" i="7"/>
  <c r="LAG68" i="7"/>
  <c r="LAH68" i="7"/>
  <c r="LAI68" i="7"/>
  <c r="LAJ68" i="7"/>
  <c r="LAK68" i="7"/>
  <c r="LAL68" i="7"/>
  <c r="LAM68" i="7"/>
  <c r="LAN68" i="7"/>
  <c r="LAO68" i="7"/>
  <c r="LAP68" i="7"/>
  <c r="LAQ68" i="7"/>
  <c r="LAR68" i="7"/>
  <c r="LAS68" i="7"/>
  <c r="LAT68" i="7"/>
  <c r="LAU68" i="7"/>
  <c r="LAV68" i="7"/>
  <c r="LAW68" i="7"/>
  <c r="LAX68" i="7"/>
  <c r="LAY68" i="7"/>
  <c r="LAZ68" i="7"/>
  <c r="LBA68" i="7"/>
  <c r="LBB68" i="7"/>
  <c r="LBC68" i="7"/>
  <c r="LBD68" i="7"/>
  <c r="LBE68" i="7"/>
  <c r="LBF68" i="7"/>
  <c r="LBG68" i="7"/>
  <c r="LBH68" i="7"/>
  <c r="LBI68" i="7"/>
  <c r="LBJ68" i="7"/>
  <c r="LBK68" i="7"/>
  <c r="LBL68" i="7"/>
  <c r="LBM68" i="7"/>
  <c r="LBN68" i="7"/>
  <c r="LBO68" i="7"/>
  <c r="LBP68" i="7"/>
  <c r="LBQ68" i="7"/>
  <c r="LBR68" i="7"/>
  <c r="LBS68" i="7"/>
  <c r="LBT68" i="7"/>
  <c r="LBU68" i="7"/>
  <c r="LBV68" i="7"/>
  <c r="LBW68" i="7"/>
  <c r="LBX68" i="7"/>
  <c r="LBY68" i="7"/>
  <c r="LBZ68" i="7"/>
  <c r="LCA68" i="7"/>
  <c r="LCB68" i="7"/>
  <c r="LCC68" i="7"/>
  <c r="LCD68" i="7"/>
  <c r="LCE68" i="7"/>
  <c r="LCF68" i="7"/>
  <c r="LCG68" i="7"/>
  <c r="LCH68" i="7"/>
  <c r="LCI68" i="7"/>
  <c r="LCJ68" i="7"/>
  <c r="LCK68" i="7"/>
  <c r="LCL68" i="7"/>
  <c r="LCM68" i="7"/>
  <c r="LCN68" i="7"/>
  <c r="LCO68" i="7"/>
  <c r="LCP68" i="7"/>
  <c r="LCQ68" i="7"/>
  <c r="LCR68" i="7"/>
  <c r="LCS68" i="7"/>
  <c r="LCT68" i="7"/>
  <c r="LCU68" i="7"/>
  <c r="LCV68" i="7"/>
  <c r="LCW68" i="7"/>
  <c r="LCX68" i="7"/>
  <c r="LCY68" i="7"/>
  <c r="LCZ68" i="7"/>
  <c r="LDA68" i="7"/>
  <c r="LDB68" i="7"/>
  <c r="LDC68" i="7"/>
  <c r="LDD68" i="7"/>
  <c r="LDE68" i="7"/>
  <c r="LDF68" i="7"/>
  <c r="LDG68" i="7"/>
  <c r="LDH68" i="7"/>
  <c r="LDI68" i="7"/>
  <c r="LDJ68" i="7"/>
  <c r="LDK68" i="7"/>
  <c r="LDL68" i="7"/>
  <c r="LDM68" i="7"/>
  <c r="LDN68" i="7"/>
  <c r="LDO68" i="7"/>
  <c r="LDP68" i="7"/>
  <c r="LDQ68" i="7"/>
  <c r="LDR68" i="7"/>
  <c r="LDS68" i="7"/>
  <c r="LDT68" i="7"/>
  <c r="LDU68" i="7"/>
  <c r="LDV68" i="7"/>
  <c r="LDW68" i="7"/>
  <c r="LDX68" i="7"/>
  <c r="LDY68" i="7"/>
  <c r="LDZ68" i="7"/>
  <c r="LEA68" i="7"/>
  <c r="LEB68" i="7"/>
  <c r="LEC68" i="7"/>
  <c r="LED68" i="7"/>
  <c r="LEE68" i="7"/>
  <c r="LEF68" i="7"/>
  <c r="LEG68" i="7"/>
  <c r="LEH68" i="7"/>
  <c r="LEI68" i="7"/>
  <c r="LEJ68" i="7"/>
  <c r="LEK68" i="7"/>
  <c r="LEL68" i="7"/>
  <c r="LEM68" i="7"/>
  <c r="LEN68" i="7"/>
  <c r="LEO68" i="7"/>
  <c r="LEP68" i="7"/>
  <c r="LEQ68" i="7"/>
  <c r="LER68" i="7"/>
  <c r="LES68" i="7"/>
  <c r="LET68" i="7"/>
  <c r="LEU68" i="7"/>
  <c r="LEV68" i="7"/>
  <c r="LEW68" i="7"/>
  <c r="LEX68" i="7"/>
  <c r="LEY68" i="7"/>
  <c r="LEZ68" i="7"/>
  <c r="LFA68" i="7"/>
  <c r="LFB68" i="7"/>
  <c r="LFC68" i="7"/>
  <c r="LFD68" i="7"/>
  <c r="LFE68" i="7"/>
  <c r="LFF68" i="7"/>
  <c r="LFG68" i="7"/>
  <c r="LFH68" i="7"/>
  <c r="LFI68" i="7"/>
  <c r="LFJ68" i="7"/>
  <c r="LFK68" i="7"/>
  <c r="LFL68" i="7"/>
  <c r="LFM68" i="7"/>
  <c r="LFN68" i="7"/>
  <c r="LFO68" i="7"/>
  <c r="LFP68" i="7"/>
  <c r="LFQ68" i="7"/>
  <c r="LFR68" i="7"/>
  <c r="LFS68" i="7"/>
  <c r="LFT68" i="7"/>
  <c r="LFU68" i="7"/>
  <c r="LFV68" i="7"/>
  <c r="LFW68" i="7"/>
  <c r="LFX68" i="7"/>
  <c r="LFY68" i="7"/>
  <c r="LFZ68" i="7"/>
  <c r="LGA68" i="7"/>
  <c r="LGB68" i="7"/>
  <c r="LGC68" i="7"/>
  <c r="LGD68" i="7"/>
  <c r="LGE68" i="7"/>
  <c r="LGF68" i="7"/>
  <c r="LGG68" i="7"/>
  <c r="LGH68" i="7"/>
  <c r="LGI68" i="7"/>
  <c r="LGJ68" i="7"/>
  <c r="LGK68" i="7"/>
  <c r="LGL68" i="7"/>
  <c r="LGM68" i="7"/>
  <c r="LGN68" i="7"/>
  <c r="LGO68" i="7"/>
  <c r="LGP68" i="7"/>
  <c r="LGQ68" i="7"/>
  <c r="LGR68" i="7"/>
  <c r="LGS68" i="7"/>
  <c r="LGT68" i="7"/>
  <c r="LGU68" i="7"/>
  <c r="LGV68" i="7"/>
  <c r="LGW68" i="7"/>
  <c r="LGX68" i="7"/>
  <c r="LGY68" i="7"/>
  <c r="LGZ68" i="7"/>
  <c r="LHA68" i="7"/>
  <c r="LHB68" i="7"/>
  <c r="LHC68" i="7"/>
  <c r="LHD68" i="7"/>
  <c r="LHE68" i="7"/>
  <c r="LHF68" i="7"/>
  <c r="LHG68" i="7"/>
  <c r="LHH68" i="7"/>
  <c r="LHI68" i="7"/>
  <c r="LHJ68" i="7"/>
  <c r="LHK68" i="7"/>
  <c r="LHL68" i="7"/>
  <c r="LHM68" i="7"/>
  <c r="LHN68" i="7"/>
  <c r="LHO68" i="7"/>
  <c r="LHP68" i="7"/>
  <c r="LHQ68" i="7"/>
  <c r="LHR68" i="7"/>
  <c r="LHS68" i="7"/>
  <c r="LHT68" i="7"/>
  <c r="LHU68" i="7"/>
  <c r="LHV68" i="7"/>
  <c r="LHW68" i="7"/>
  <c r="LHX68" i="7"/>
  <c r="LHY68" i="7"/>
  <c r="LHZ68" i="7"/>
  <c r="LIA68" i="7"/>
  <c r="LIB68" i="7"/>
  <c r="LIC68" i="7"/>
  <c r="LID68" i="7"/>
  <c r="LIE68" i="7"/>
  <c r="LIF68" i="7"/>
  <c r="LIG68" i="7"/>
  <c r="LIH68" i="7"/>
  <c r="LII68" i="7"/>
  <c r="LIJ68" i="7"/>
  <c r="LIK68" i="7"/>
  <c r="LIL68" i="7"/>
  <c r="LIM68" i="7"/>
  <c r="LIN68" i="7"/>
  <c r="LIO68" i="7"/>
  <c r="LIP68" i="7"/>
  <c r="LIQ68" i="7"/>
  <c r="LIR68" i="7"/>
  <c r="LIS68" i="7"/>
  <c r="LIT68" i="7"/>
  <c r="LIU68" i="7"/>
  <c r="LIV68" i="7"/>
  <c r="LIW68" i="7"/>
  <c r="LIX68" i="7"/>
  <c r="LIY68" i="7"/>
  <c r="LIZ68" i="7"/>
  <c r="LJA68" i="7"/>
  <c r="LJB68" i="7"/>
  <c r="LJC68" i="7"/>
  <c r="LJD68" i="7"/>
  <c r="LJE68" i="7"/>
  <c r="LJF68" i="7"/>
  <c r="LJG68" i="7"/>
  <c r="LJH68" i="7"/>
  <c r="LJI68" i="7"/>
  <c r="LJJ68" i="7"/>
  <c r="LJK68" i="7"/>
  <c r="LJL68" i="7"/>
  <c r="LJM68" i="7"/>
  <c r="LJN68" i="7"/>
  <c r="LJO68" i="7"/>
  <c r="LJP68" i="7"/>
  <c r="LJQ68" i="7"/>
  <c r="LJR68" i="7"/>
  <c r="LJS68" i="7"/>
  <c r="LJT68" i="7"/>
  <c r="LJU68" i="7"/>
  <c r="LJV68" i="7"/>
  <c r="LJW68" i="7"/>
  <c r="LJX68" i="7"/>
  <c r="LJY68" i="7"/>
  <c r="LJZ68" i="7"/>
  <c r="LKA68" i="7"/>
  <c r="LKB68" i="7"/>
  <c r="LKC68" i="7"/>
  <c r="LKD68" i="7"/>
  <c r="LKE68" i="7"/>
  <c r="LKF68" i="7"/>
  <c r="LKG68" i="7"/>
  <c r="LKH68" i="7"/>
  <c r="LKI68" i="7"/>
  <c r="LKJ68" i="7"/>
  <c r="LKK68" i="7"/>
  <c r="LKL68" i="7"/>
  <c r="LKM68" i="7"/>
  <c r="LKN68" i="7"/>
  <c r="LKO68" i="7"/>
  <c r="LKP68" i="7"/>
  <c r="LKQ68" i="7"/>
  <c r="LKR68" i="7"/>
  <c r="LKS68" i="7"/>
  <c r="LKT68" i="7"/>
  <c r="LKU68" i="7"/>
  <c r="LKV68" i="7"/>
  <c r="LKW68" i="7"/>
  <c r="LKX68" i="7"/>
  <c r="LKY68" i="7"/>
  <c r="LKZ68" i="7"/>
  <c r="LLA68" i="7"/>
  <c r="LLB68" i="7"/>
  <c r="LLC68" i="7"/>
  <c r="LLD68" i="7"/>
  <c r="LLE68" i="7"/>
  <c r="LLF68" i="7"/>
  <c r="LLG68" i="7"/>
  <c r="LLH68" i="7"/>
  <c r="LLI68" i="7"/>
  <c r="LLJ68" i="7"/>
  <c r="LLK68" i="7"/>
  <c r="LLL68" i="7"/>
  <c r="LLM68" i="7"/>
  <c r="LLN68" i="7"/>
  <c r="LLO68" i="7"/>
  <c r="LLP68" i="7"/>
  <c r="LLQ68" i="7"/>
  <c r="LLR68" i="7"/>
  <c r="LLS68" i="7"/>
  <c r="LLT68" i="7"/>
  <c r="LLU68" i="7"/>
  <c r="LLV68" i="7"/>
  <c r="LLW68" i="7"/>
  <c r="LLX68" i="7"/>
  <c r="LLY68" i="7"/>
  <c r="LLZ68" i="7"/>
  <c r="LMA68" i="7"/>
  <c r="LMB68" i="7"/>
  <c r="LMC68" i="7"/>
  <c r="LMD68" i="7"/>
  <c r="LME68" i="7"/>
  <c r="LMF68" i="7"/>
  <c r="LMG68" i="7"/>
  <c r="LMH68" i="7"/>
  <c r="LMI68" i="7"/>
  <c r="LMJ68" i="7"/>
  <c r="LMK68" i="7"/>
  <c r="LML68" i="7"/>
  <c r="LMM68" i="7"/>
  <c r="LMN68" i="7"/>
  <c r="LMO68" i="7"/>
  <c r="LMP68" i="7"/>
  <c r="LMQ68" i="7"/>
  <c r="LMR68" i="7"/>
  <c r="LMS68" i="7"/>
  <c r="LMT68" i="7"/>
  <c r="LMU68" i="7"/>
  <c r="LMV68" i="7"/>
  <c r="LMW68" i="7"/>
  <c r="LMX68" i="7"/>
  <c r="LMY68" i="7"/>
  <c r="LMZ68" i="7"/>
  <c r="LNA68" i="7"/>
  <c r="LNB68" i="7"/>
  <c r="LNC68" i="7"/>
  <c r="LND68" i="7"/>
  <c r="LNE68" i="7"/>
  <c r="LNF68" i="7"/>
  <c r="LNG68" i="7"/>
  <c r="LNH68" i="7"/>
  <c r="LNI68" i="7"/>
  <c r="LNJ68" i="7"/>
  <c r="LNK68" i="7"/>
  <c r="LNL68" i="7"/>
  <c r="LNM68" i="7"/>
  <c r="LNN68" i="7"/>
  <c r="LNO68" i="7"/>
  <c r="LNP68" i="7"/>
  <c r="LNQ68" i="7"/>
  <c r="LNR68" i="7"/>
  <c r="LNS68" i="7"/>
  <c r="LNT68" i="7"/>
  <c r="LNU68" i="7"/>
  <c r="LNV68" i="7"/>
  <c r="LNW68" i="7"/>
  <c r="LNX68" i="7"/>
  <c r="LNY68" i="7"/>
  <c r="LNZ68" i="7"/>
  <c r="LOA68" i="7"/>
  <c r="LOB68" i="7"/>
  <c r="LOC68" i="7"/>
  <c r="LOD68" i="7"/>
  <c r="LOE68" i="7"/>
  <c r="LOF68" i="7"/>
  <c r="LOG68" i="7"/>
  <c r="LOH68" i="7"/>
  <c r="LOI68" i="7"/>
  <c r="LOJ68" i="7"/>
  <c r="LOK68" i="7"/>
  <c r="LOL68" i="7"/>
  <c r="LOM68" i="7"/>
  <c r="LON68" i="7"/>
  <c r="LOO68" i="7"/>
  <c r="LOP68" i="7"/>
  <c r="LOQ68" i="7"/>
  <c r="LOR68" i="7"/>
  <c r="LOS68" i="7"/>
  <c r="LOT68" i="7"/>
  <c r="LOU68" i="7"/>
  <c r="LOV68" i="7"/>
  <c r="LOW68" i="7"/>
  <c r="LOX68" i="7"/>
  <c r="LOY68" i="7"/>
  <c r="LOZ68" i="7"/>
  <c r="LPA68" i="7"/>
  <c r="LPB68" i="7"/>
  <c r="LPC68" i="7"/>
  <c r="LPD68" i="7"/>
  <c r="LPE68" i="7"/>
  <c r="LPF68" i="7"/>
  <c r="LPG68" i="7"/>
  <c r="LPH68" i="7"/>
  <c r="LPI68" i="7"/>
  <c r="LPJ68" i="7"/>
  <c r="LPK68" i="7"/>
  <c r="LPL68" i="7"/>
  <c r="LPM68" i="7"/>
  <c r="LPN68" i="7"/>
  <c r="LPO68" i="7"/>
  <c r="LPP68" i="7"/>
  <c r="LPQ68" i="7"/>
  <c r="LPR68" i="7"/>
  <c r="LPS68" i="7"/>
  <c r="LPT68" i="7"/>
  <c r="LPU68" i="7"/>
  <c r="LPV68" i="7"/>
  <c r="LPW68" i="7"/>
  <c r="LPX68" i="7"/>
  <c r="LPY68" i="7"/>
  <c r="LPZ68" i="7"/>
  <c r="LQA68" i="7"/>
  <c r="LQB68" i="7"/>
  <c r="LQC68" i="7"/>
  <c r="LQD68" i="7"/>
  <c r="LQE68" i="7"/>
  <c r="LQF68" i="7"/>
  <c r="LQG68" i="7"/>
  <c r="LQH68" i="7"/>
  <c r="LQI68" i="7"/>
  <c r="LQJ68" i="7"/>
  <c r="LQK68" i="7"/>
  <c r="LQL68" i="7"/>
  <c r="LQM68" i="7"/>
  <c r="LQN68" i="7"/>
  <c r="LQO68" i="7"/>
  <c r="LQP68" i="7"/>
  <c r="LQQ68" i="7"/>
  <c r="LQR68" i="7"/>
  <c r="LQS68" i="7"/>
  <c r="LQT68" i="7"/>
  <c r="LQU68" i="7"/>
  <c r="LQV68" i="7"/>
  <c r="LQW68" i="7"/>
  <c r="LQX68" i="7"/>
  <c r="LQY68" i="7"/>
  <c r="LQZ68" i="7"/>
  <c r="LRA68" i="7"/>
  <c r="LRB68" i="7"/>
  <c r="LRC68" i="7"/>
  <c r="LRD68" i="7"/>
  <c r="LRE68" i="7"/>
  <c r="LRF68" i="7"/>
  <c r="LRG68" i="7"/>
  <c r="LRH68" i="7"/>
  <c r="LRI68" i="7"/>
  <c r="LRJ68" i="7"/>
  <c r="LRK68" i="7"/>
  <c r="LRL68" i="7"/>
  <c r="LRM68" i="7"/>
  <c r="LRN68" i="7"/>
  <c r="LRO68" i="7"/>
  <c r="LRP68" i="7"/>
  <c r="LRQ68" i="7"/>
  <c r="LRR68" i="7"/>
  <c r="LRS68" i="7"/>
  <c r="LRT68" i="7"/>
  <c r="LRU68" i="7"/>
  <c r="LRV68" i="7"/>
  <c r="LRW68" i="7"/>
  <c r="LRX68" i="7"/>
  <c r="LRY68" i="7"/>
  <c r="LRZ68" i="7"/>
  <c r="LSA68" i="7"/>
  <c r="LSB68" i="7"/>
  <c r="LSC68" i="7"/>
  <c r="LSD68" i="7"/>
  <c r="LSE68" i="7"/>
  <c r="LSF68" i="7"/>
  <c r="LSG68" i="7"/>
  <c r="LSH68" i="7"/>
  <c r="LSI68" i="7"/>
  <c r="LSJ68" i="7"/>
  <c r="LSK68" i="7"/>
  <c r="LSL68" i="7"/>
  <c r="LSM68" i="7"/>
  <c r="LSN68" i="7"/>
  <c r="LSO68" i="7"/>
  <c r="LSP68" i="7"/>
  <c r="LSQ68" i="7"/>
  <c r="LSR68" i="7"/>
  <c r="LSS68" i="7"/>
  <c r="LST68" i="7"/>
  <c r="LSU68" i="7"/>
  <c r="LSV68" i="7"/>
  <c r="LSW68" i="7"/>
  <c r="LSX68" i="7"/>
  <c r="LSY68" i="7"/>
  <c r="LSZ68" i="7"/>
  <c r="LTA68" i="7"/>
  <c r="LTB68" i="7"/>
  <c r="LTC68" i="7"/>
  <c r="LTD68" i="7"/>
  <c r="LTE68" i="7"/>
  <c r="LTF68" i="7"/>
  <c r="LTG68" i="7"/>
  <c r="LTH68" i="7"/>
  <c r="LTI68" i="7"/>
  <c r="LTJ68" i="7"/>
  <c r="LTK68" i="7"/>
  <c r="LTL68" i="7"/>
  <c r="LTM68" i="7"/>
  <c r="LTN68" i="7"/>
  <c r="LTO68" i="7"/>
  <c r="LTP68" i="7"/>
  <c r="LTQ68" i="7"/>
  <c r="LTR68" i="7"/>
  <c r="LTS68" i="7"/>
  <c r="LTT68" i="7"/>
  <c r="LTU68" i="7"/>
  <c r="LTV68" i="7"/>
  <c r="LTW68" i="7"/>
  <c r="LTX68" i="7"/>
  <c r="LTY68" i="7"/>
  <c r="LTZ68" i="7"/>
  <c r="LUA68" i="7"/>
  <c r="LUB68" i="7"/>
  <c r="LUC68" i="7"/>
  <c r="LUD68" i="7"/>
  <c r="LUE68" i="7"/>
  <c r="LUF68" i="7"/>
  <c r="LUG68" i="7"/>
  <c r="LUH68" i="7"/>
  <c r="LUI68" i="7"/>
  <c r="LUJ68" i="7"/>
  <c r="LUK68" i="7"/>
  <c r="LUL68" i="7"/>
  <c r="LUM68" i="7"/>
  <c r="LUN68" i="7"/>
  <c r="LUO68" i="7"/>
  <c r="LUP68" i="7"/>
  <c r="LUQ68" i="7"/>
  <c r="LUR68" i="7"/>
  <c r="LUS68" i="7"/>
  <c r="LUT68" i="7"/>
  <c r="LUU68" i="7"/>
  <c r="LUV68" i="7"/>
  <c r="LUW68" i="7"/>
  <c r="LUX68" i="7"/>
  <c r="LUY68" i="7"/>
  <c r="LUZ68" i="7"/>
  <c r="LVA68" i="7"/>
  <c r="LVB68" i="7"/>
  <c r="LVC68" i="7"/>
  <c r="LVD68" i="7"/>
  <c r="LVE68" i="7"/>
  <c r="LVF68" i="7"/>
  <c r="LVG68" i="7"/>
  <c r="LVH68" i="7"/>
  <c r="LVI68" i="7"/>
  <c r="LVJ68" i="7"/>
  <c r="LVK68" i="7"/>
  <c r="LVL68" i="7"/>
  <c r="LVM68" i="7"/>
  <c r="LVN68" i="7"/>
  <c r="LVO68" i="7"/>
  <c r="LVP68" i="7"/>
  <c r="LVQ68" i="7"/>
  <c r="LVR68" i="7"/>
  <c r="LVS68" i="7"/>
  <c r="LVT68" i="7"/>
  <c r="LVU68" i="7"/>
  <c r="LVV68" i="7"/>
  <c r="LVW68" i="7"/>
  <c r="LVX68" i="7"/>
  <c r="LVY68" i="7"/>
  <c r="LVZ68" i="7"/>
  <c r="LWA68" i="7"/>
  <c r="LWB68" i="7"/>
  <c r="LWC68" i="7"/>
  <c r="LWD68" i="7"/>
  <c r="LWE68" i="7"/>
  <c r="LWF68" i="7"/>
  <c r="LWG68" i="7"/>
  <c r="LWH68" i="7"/>
  <c r="LWI68" i="7"/>
  <c r="LWJ68" i="7"/>
  <c r="LWK68" i="7"/>
  <c r="LWL68" i="7"/>
  <c r="LWM68" i="7"/>
  <c r="LWN68" i="7"/>
  <c r="LWO68" i="7"/>
  <c r="LWP68" i="7"/>
  <c r="LWQ68" i="7"/>
  <c r="LWR68" i="7"/>
  <c r="LWS68" i="7"/>
  <c r="LWT68" i="7"/>
  <c r="LWU68" i="7"/>
  <c r="LWV68" i="7"/>
  <c r="LWW68" i="7"/>
  <c r="LWX68" i="7"/>
  <c r="LWY68" i="7"/>
  <c r="LWZ68" i="7"/>
  <c r="LXA68" i="7"/>
  <c r="LXB68" i="7"/>
  <c r="LXC68" i="7"/>
  <c r="LXD68" i="7"/>
  <c r="LXE68" i="7"/>
  <c r="LXF68" i="7"/>
  <c r="LXG68" i="7"/>
  <c r="LXH68" i="7"/>
  <c r="LXI68" i="7"/>
  <c r="LXJ68" i="7"/>
  <c r="LXK68" i="7"/>
  <c r="LXL68" i="7"/>
  <c r="LXM68" i="7"/>
  <c r="LXN68" i="7"/>
  <c r="LXO68" i="7"/>
  <c r="LXP68" i="7"/>
  <c r="LXQ68" i="7"/>
  <c r="LXR68" i="7"/>
  <c r="LXS68" i="7"/>
  <c r="LXT68" i="7"/>
  <c r="LXU68" i="7"/>
  <c r="LXV68" i="7"/>
  <c r="LXW68" i="7"/>
  <c r="LXX68" i="7"/>
  <c r="LXY68" i="7"/>
  <c r="LXZ68" i="7"/>
  <c r="LYA68" i="7"/>
  <c r="LYB68" i="7"/>
  <c r="LYC68" i="7"/>
  <c r="LYD68" i="7"/>
  <c r="LYE68" i="7"/>
  <c r="LYF68" i="7"/>
  <c r="LYG68" i="7"/>
  <c r="LYH68" i="7"/>
  <c r="LYI68" i="7"/>
  <c r="LYJ68" i="7"/>
  <c r="LYK68" i="7"/>
  <c r="LYL68" i="7"/>
  <c r="LYM68" i="7"/>
  <c r="LYN68" i="7"/>
  <c r="LYO68" i="7"/>
  <c r="LYP68" i="7"/>
  <c r="LYQ68" i="7"/>
  <c r="LYR68" i="7"/>
  <c r="LYS68" i="7"/>
  <c r="LYT68" i="7"/>
  <c r="LYU68" i="7"/>
  <c r="LYV68" i="7"/>
  <c r="LYW68" i="7"/>
  <c r="LYX68" i="7"/>
  <c r="LYY68" i="7"/>
  <c r="LYZ68" i="7"/>
  <c r="LZA68" i="7"/>
  <c r="LZB68" i="7"/>
  <c r="LZC68" i="7"/>
  <c r="LZD68" i="7"/>
  <c r="LZE68" i="7"/>
  <c r="LZF68" i="7"/>
  <c r="LZG68" i="7"/>
  <c r="LZH68" i="7"/>
  <c r="LZI68" i="7"/>
  <c r="LZJ68" i="7"/>
  <c r="LZK68" i="7"/>
  <c r="LZL68" i="7"/>
  <c r="LZM68" i="7"/>
  <c r="LZN68" i="7"/>
  <c r="LZO68" i="7"/>
  <c r="LZP68" i="7"/>
  <c r="LZQ68" i="7"/>
  <c r="LZR68" i="7"/>
  <c r="LZS68" i="7"/>
  <c r="LZT68" i="7"/>
  <c r="LZU68" i="7"/>
  <c r="LZV68" i="7"/>
  <c r="LZW68" i="7"/>
  <c r="LZX68" i="7"/>
  <c r="LZY68" i="7"/>
  <c r="LZZ68" i="7"/>
  <c r="MAA68" i="7"/>
  <c r="MAB68" i="7"/>
  <c r="MAC68" i="7"/>
  <c r="MAD68" i="7"/>
  <c r="MAE68" i="7"/>
  <c r="MAF68" i="7"/>
  <c r="MAG68" i="7"/>
  <c r="MAH68" i="7"/>
  <c r="MAI68" i="7"/>
  <c r="MAJ68" i="7"/>
  <c r="MAK68" i="7"/>
  <c r="MAL68" i="7"/>
  <c r="MAM68" i="7"/>
  <c r="MAN68" i="7"/>
  <c r="MAO68" i="7"/>
  <c r="MAP68" i="7"/>
  <c r="MAQ68" i="7"/>
  <c r="MAR68" i="7"/>
  <c r="MAS68" i="7"/>
  <c r="MAT68" i="7"/>
  <c r="MAU68" i="7"/>
  <c r="MAV68" i="7"/>
  <c r="MAW68" i="7"/>
  <c r="MAX68" i="7"/>
  <c r="MAY68" i="7"/>
  <c r="MAZ68" i="7"/>
  <c r="MBA68" i="7"/>
  <c r="MBB68" i="7"/>
  <c r="MBC68" i="7"/>
  <c r="MBD68" i="7"/>
  <c r="MBE68" i="7"/>
  <c r="MBF68" i="7"/>
  <c r="MBG68" i="7"/>
  <c r="MBH68" i="7"/>
  <c r="MBI68" i="7"/>
  <c r="MBJ68" i="7"/>
  <c r="MBK68" i="7"/>
  <c r="MBL68" i="7"/>
  <c r="MBM68" i="7"/>
  <c r="MBN68" i="7"/>
  <c r="MBO68" i="7"/>
  <c r="MBP68" i="7"/>
  <c r="MBQ68" i="7"/>
  <c r="MBR68" i="7"/>
  <c r="MBS68" i="7"/>
  <c r="MBT68" i="7"/>
  <c r="MBU68" i="7"/>
  <c r="MBV68" i="7"/>
  <c r="MBW68" i="7"/>
  <c r="MBX68" i="7"/>
  <c r="MBY68" i="7"/>
  <c r="MBZ68" i="7"/>
  <c r="MCA68" i="7"/>
  <c r="MCB68" i="7"/>
  <c r="MCC68" i="7"/>
  <c r="MCD68" i="7"/>
  <c r="MCE68" i="7"/>
  <c r="MCF68" i="7"/>
  <c r="MCG68" i="7"/>
  <c r="MCH68" i="7"/>
  <c r="MCI68" i="7"/>
  <c r="MCJ68" i="7"/>
  <c r="MCK68" i="7"/>
  <c r="MCL68" i="7"/>
  <c r="MCM68" i="7"/>
  <c r="MCN68" i="7"/>
  <c r="MCO68" i="7"/>
  <c r="MCP68" i="7"/>
  <c r="MCQ68" i="7"/>
  <c r="MCR68" i="7"/>
  <c r="MCS68" i="7"/>
  <c r="MCT68" i="7"/>
  <c r="MCU68" i="7"/>
  <c r="MCV68" i="7"/>
  <c r="MCW68" i="7"/>
  <c r="MCX68" i="7"/>
  <c r="MCY68" i="7"/>
  <c r="MCZ68" i="7"/>
  <c r="MDA68" i="7"/>
  <c r="MDB68" i="7"/>
  <c r="MDC68" i="7"/>
  <c r="MDD68" i="7"/>
  <c r="MDE68" i="7"/>
  <c r="MDF68" i="7"/>
  <c r="MDG68" i="7"/>
  <c r="MDH68" i="7"/>
  <c r="MDI68" i="7"/>
  <c r="MDJ68" i="7"/>
  <c r="MDK68" i="7"/>
  <c r="MDL68" i="7"/>
  <c r="MDM68" i="7"/>
  <c r="MDN68" i="7"/>
  <c r="MDO68" i="7"/>
  <c r="MDP68" i="7"/>
  <c r="MDQ68" i="7"/>
  <c r="MDR68" i="7"/>
  <c r="MDS68" i="7"/>
  <c r="MDT68" i="7"/>
  <c r="MDU68" i="7"/>
  <c r="MDV68" i="7"/>
  <c r="MDW68" i="7"/>
  <c r="MDX68" i="7"/>
  <c r="MDY68" i="7"/>
  <c r="MDZ68" i="7"/>
  <c r="MEA68" i="7"/>
  <c r="MEB68" i="7"/>
  <c r="MEC68" i="7"/>
  <c r="MED68" i="7"/>
  <c r="MEE68" i="7"/>
  <c r="MEF68" i="7"/>
  <c r="MEG68" i="7"/>
  <c r="MEH68" i="7"/>
  <c r="MEI68" i="7"/>
  <c r="MEJ68" i="7"/>
  <c r="MEK68" i="7"/>
  <c r="MEL68" i="7"/>
  <c r="MEM68" i="7"/>
  <c r="MEN68" i="7"/>
  <c r="MEO68" i="7"/>
  <c r="MEP68" i="7"/>
  <c r="MEQ68" i="7"/>
  <c r="MER68" i="7"/>
  <c r="MES68" i="7"/>
  <c r="MET68" i="7"/>
  <c r="MEU68" i="7"/>
  <c r="MEV68" i="7"/>
  <c r="MEW68" i="7"/>
  <c r="MEX68" i="7"/>
  <c r="MEY68" i="7"/>
  <c r="MEZ68" i="7"/>
  <c r="MFA68" i="7"/>
  <c r="MFB68" i="7"/>
  <c r="MFC68" i="7"/>
  <c r="MFD68" i="7"/>
  <c r="MFE68" i="7"/>
  <c r="MFF68" i="7"/>
  <c r="MFG68" i="7"/>
  <c r="MFH68" i="7"/>
  <c r="MFI68" i="7"/>
  <c r="MFJ68" i="7"/>
  <c r="MFK68" i="7"/>
  <c r="MFL68" i="7"/>
  <c r="MFM68" i="7"/>
  <c r="MFN68" i="7"/>
  <c r="MFO68" i="7"/>
  <c r="MFP68" i="7"/>
  <c r="MFQ68" i="7"/>
  <c r="MFR68" i="7"/>
  <c r="MFS68" i="7"/>
  <c r="MFT68" i="7"/>
  <c r="MFU68" i="7"/>
  <c r="MFV68" i="7"/>
  <c r="MFW68" i="7"/>
  <c r="MFX68" i="7"/>
  <c r="MFY68" i="7"/>
  <c r="MFZ68" i="7"/>
  <c r="MGA68" i="7"/>
  <c r="MGB68" i="7"/>
  <c r="MGC68" i="7"/>
  <c r="MGD68" i="7"/>
  <c r="MGE68" i="7"/>
  <c r="MGF68" i="7"/>
  <c r="MGG68" i="7"/>
  <c r="MGH68" i="7"/>
  <c r="MGI68" i="7"/>
  <c r="MGJ68" i="7"/>
  <c r="MGK68" i="7"/>
  <c r="MGL68" i="7"/>
  <c r="MGM68" i="7"/>
  <c r="MGN68" i="7"/>
  <c r="MGO68" i="7"/>
  <c r="MGP68" i="7"/>
  <c r="MGQ68" i="7"/>
  <c r="MGR68" i="7"/>
  <c r="MGS68" i="7"/>
  <c r="MGT68" i="7"/>
  <c r="MGU68" i="7"/>
  <c r="MGV68" i="7"/>
  <c r="MGW68" i="7"/>
  <c r="MGX68" i="7"/>
  <c r="MGY68" i="7"/>
  <c r="MGZ68" i="7"/>
  <c r="MHA68" i="7"/>
  <c r="MHB68" i="7"/>
  <c r="MHC68" i="7"/>
  <c r="MHD68" i="7"/>
  <c r="MHE68" i="7"/>
  <c r="MHF68" i="7"/>
  <c r="MHG68" i="7"/>
  <c r="MHH68" i="7"/>
  <c r="MHI68" i="7"/>
  <c r="MHJ68" i="7"/>
  <c r="MHK68" i="7"/>
  <c r="MHL68" i="7"/>
  <c r="MHM68" i="7"/>
  <c r="MHN68" i="7"/>
  <c r="MHO68" i="7"/>
  <c r="MHP68" i="7"/>
  <c r="MHQ68" i="7"/>
  <c r="MHR68" i="7"/>
  <c r="MHS68" i="7"/>
  <c r="MHT68" i="7"/>
  <c r="MHU68" i="7"/>
  <c r="MHV68" i="7"/>
  <c r="MHW68" i="7"/>
  <c r="MHX68" i="7"/>
  <c r="MHY68" i="7"/>
  <c r="MHZ68" i="7"/>
  <c r="MIA68" i="7"/>
  <c r="MIB68" i="7"/>
  <c r="MIC68" i="7"/>
  <c r="MID68" i="7"/>
  <c r="MIE68" i="7"/>
  <c r="MIF68" i="7"/>
  <c r="MIG68" i="7"/>
  <c r="MIH68" i="7"/>
  <c r="MII68" i="7"/>
  <c r="MIJ68" i="7"/>
  <c r="MIK68" i="7"/>
  <c r="MIL68" i="7"/>
  <c r="MIM68" i="7"/>
  <c r="MIN68" i="7"/>
  <c r="MIO68" i="7"/>
  <c r="MIP68" i="7"/>
  <c r="MIQ68" i="7"/>
  <c r="MIR68" i="7"/>
  <c r="MIS68" i="7"/>
  <c r="MIT68" i="7"/>
  <c r="MIU68" i="7"/>
  <c r="MIV68" i="7"/>
  <c r="MIW68" i="7"/>
  <c r="MIX68" i="7"/>
  <c r="MIY68" i="7"/>
  <c r="MIZ68" i="7"/>
  <c r="MJA68" i="7"/>
  <c r="MJB68" i="7"/>
  <c r="MJC68" i="7"/>
  <c r="MJD68" i="7"/>
  <c r="MJE68" i="7"/>
  <c r="MJF68" i="7"/>
  <c r="MJG68" i="7"/>
  <c r="MJH68" i="7"/>
  <c r="MJI68" i="7"/>
  <c r="MJJ68" i="7"/>
  <c r="MJK68" i="7"/>
  <c r="MJL68" i="7"/>
  <c r="MJM68" i="7"/>
  <c r="MJN68" i="7"/>
  <c r="MJO68" i="7"/>
  <c r="MJP68" i="7"/>
  <c r="MJQ68" i="7"/>
  <c r="MJR68" i="7"/>
  <c r="MJS68" i="7"/>
  <c r="MJT68" i="7"/>
  <c r="MJU68" i="7"/>
  <c r="MJV68" i="7"/>
  <c r="MJW68" i="7"/>
  <c r="MJX68" i="7"/>
  <c r="MJY68" i="7"/>
  <c r="MJZ68" i="7"/>
  <c r="MKA68" i="7"/>
  <c r="MKB68" i="7"/>
  <c r="MKC68" i="7"/>
  <c r="MKD68" i="7"/>
  <c r="MKE68" i="7"/>
  <c r="MKF68" i="7"/>
  <c r="MKG68" i="7"/>
  <c r="MKH68" i="7"/>
  <c r="MKI68" i="7"/>
  <c r="MKJ68" i="7"/>
  <c r="MKK68" i="7"/>
  <c r="MKL68" i="7"/>
  <c r="MKM68" i="7"/>
  <c r="MKN68" i="7"/>
  <c r="MKO68" i="7"/>
  <c r="MKP68" i="7"/>
  <c r="MKQ68" i="7"/>
  <c r="MKR68" i="7"/>
  <c r="MKS68" i="7"/>
  <c r="MKT68" i="7"/>
  <c r="MKU68" i="7"/>
  <c r="MKV68" i="7"/>
  <c r="MKW68" i="7"/>
  <c r="MKX68" i="7"/>
  <c r="MKY68" i="7"/>
  <c r="MKZ68" i="7"/>
  <c r="MLA68" i="7"/>
  <c r="MLB68" i="7"/>
  <c r="MLC68" i="7"/>
  <c r="MLD68" i="7"/>
  <c r="MLE68" i="7"/>
  <c r="MLF68" i="7"/>
  <c r="MLG68" i="7"/>
  <c r="MLH68" i="7"/>
  <c r="MLI68" i="7"/>
  <c r="MLJ68" i="7"/>
  <c r="MLK68" i="7"/>
  <c r="MLL68" i="7"/>
  <c r="MLM68" i="7"/>
  <c r="MLN68" i="7"/>
  <c r="MLO68" i="7"/>
  <c r="MLP68" i="7"/>
  <c r="MLQ68" i="7"/>
  <c r="MLR68" i="7"/>
  <c r="MLS68" i="7"/>
  <c r="MLT68" i="7"/>
  <c r="MLU68" i="7"/>
  <c r="MLV68" i="7"/>
  <c r="MLW68" i="7"/>
  <c r="MLX68" i="7"/>
  <c r="MLY68" i="7"/>
  <c r="MLZ68" i="7"/>
  <c r="MMA68" i="7"/>
  <c r="MMB68" i="7"/>
  <c r="MMC68" i="7"/>
  <c r="MMD68" i="7"/>
  <c r="MME68" i="7"/>
  <c r="MMF68" i="7"/>
  <c r="MMG68" i="7"/>
  <c r="MMH68" i="7"/>
  <c r="MMI68" i="7"/>
  <c r="MMJ68" i="7"/>
  <c r="MMK68" i="7"/>
  <c r="MML68" i="7"/>
  <c r="MMM68" i="7"/>
  <c r="MMN68" i="7"/>
  <c r="MMO68" i="7"/>
  <c r="MMP68" i="7"/>
  <c r="MMQ68" i="7"/>
  <c r="MMR68" i="7"/>
  <c r="MMS68" i="7"/>
  <c r="MMT68" i="7"/>
  <c r="MMU68" i="7"/>
  <c r="MMV68" i="7"/>
  <c r="MMW68" i="7"/>
  <c r="MMX68" i="7"/>
  <c r="MMY68" i="7"/>
  <c r="MMZ68" i="7"/>
  <c r="MNA68" i="7"/>
  <c r="MNB68" i="7"/>
  <c r="MNC68" i="7"/>
  <c r="MND68" i="7"/>
  <c r="MNE68" i="7"/>
  <c r="MNF68" i="7"/>
  <c r="MNG68" i="7"/>
  <c r="MNH68" i="7"/>
  <c r="MNI68" i="7"/>
  <c r="MNJ68" i="7"/>
  <c r="MNK68" i="7"/>
  <c r="MNL68" i="7"/>
  <c r="MNM68" i="7"/>
  <c r="MNN68" i="7"/>
  <c r="MNO68" i="7"/>
  <c r="MNP68" i="7"/>
  <c r="MNQ68" i="7"/>
  <c r="MNR68" i="7"/>
  <c r="MNS68" i="7"/>
  <c r="MNT68" i="7"/>
  <c r="MNU68" i="7"/>
  <c r="MNV68" i="7"/>
  <c r="MNW68" i="7"/>
  <c r="MNX68" i="7"/>
  <c r="MNY68" i="7"/>
  <c r="MNZ68" i="7"/>
  <c r="MOA68" i="7"/>
  <c r="MOB68" i="7"/>
  <c r="MOC68" i="7"/>
  <c r="MOD68" i="7"/>
  <c r="MOE68" i="7"/>
  <c r="MOF68" i="7"/>
  <c r="MOG68" i="7"/>
  <c r="MOH68" i="7"/>
  <c r="MOI68" i="7"/>
  <c r="MOJ68" i="7"/>
  <c r="MOK68" i="7"/>
  <c r="MOL68" i="7"/>
  <c r="MOM68" i="7"/>
  <c r="MON68" i="7"/>
  <c r="MOO68" i="7"/>
  <c r="MOP68" i="7"/>
  <c r="MOQ68" i="7"/>
  <c r="MOR68" i="7"/>
  <c r="MOS68" i="7"/>
  <c r="MOT68" i="7"/>
  <c r="MOU68" i="7"/>
  <c r="MOV68" i="7"/>
  <c r="MOW68" i="7"/>
  <c r="MOX68" i="7"/>
  <c r="MOY68" i="7"/>
  <c r="MOZ68" i="7"/>
  <c r="MPA68" i="7"/>
  <c r="MPB68" i="7"/>
  <c r="MPC68" i="7"/>
  <c r="MPD68" i="7"/>
  <c r="MPE68" i="7"/>
  <c r="MPF68" i="7"/>
  <c r="MPG68" i="7"/>
  <c r="MPH68" i="7"/>
  <c r="MPI68" i="7"/>
  <c r="MPJ68" i="7"/>
  <c r="MPK68" i="7"/>
  <c r="MPL68" i="7"/>
  <c r="MPM68" i="7"/>
  <c r="MPN68" i="7"/>
  <c r="MPO68" i="7"/>
  <c r="MPP68" i="7"/>
  <c r="MPQ68" i="7"/>
  <c r="MPR68" i="7"/>
  <c r="MPS68" i="7"/>
  <c r="MPT68" i="7"/>
  <c r="MPU68" i="7"/>
  <c r="MPV68" i="7"/>
  <c r="MPW68" i="7"/>
  <c r="MPX68" i="7"/>
  <c r="MPY68" i="7"/>
  <c r="MPZ68" i="7"/>
  <c r="MQA68" i="7"/>
  <c r="MQB68" i="7"/>
  <c r="MQC68" i="7"/>
  <c r="MQD68" i="7"/>
  <c r="MQE68" i="7"/>
  <c r="MQF68" i="7"/>
  <c r="MQG68" i="7"/>
  <c r="MQH68" i="7"/>
  <c r="MQI68" i="7"/>
  <c r="MQJ68" i="7"/>
  <c r="MQK68" i="7"/>
  <c r="MQL68" i="7"/>
  <c r="MQM68" i="7"/>
  <c r="MQN68" i="7"/>
  <c r="MQO68" i="7"/>
  <c r="MQP68" i="7"/>
  <c r="MQQ68" i="7"/>
  <c r="MQR68" i="7"/>
  <c r="MQS68" i="7"/>
  <c r="MQT68" i="7"/>
  <c r="MQU68" i="7"/>
  <c r="MQV68" i="7"/>
  <c r="MQW68" i="7"/>
  <c r="MQX68" i="7"/>
  <c r="MQY68" i="7"/>
  <c r="MQZ68" i="7"/>
  <c r="MRA68" i="7"/>
  <c r="MRB68" i="7"/>
  <c r="MRC68" i="7"/>
  <c r="MRD68" i="7"/>
  <c r="MRE68" i="7"/>
  <c r="MRF68" i="7"/>
  <c r="MRG68" i="7"/>
  <c r="MRH68" i="7"/>
  <c r="MRI68" i="7"/>
  <c r="MRJ68" i="7"/>
  <c r="MRK68" i="7"/>
  <c r="MRL68" i="7"/>
  <c r="MRM68" i="7"/>
  <c r="MRN68" i="7"/>
  <c r="MRO68" i="7"/>
  <c r="MRP68" i="7"/>
  <c r="MRQ68" i="7"/>
  <c r="MRR68" i="7"/>
  <c r="MRS68" i="7"/>
  <c r="MRT68" i="7"/>
  <c r="MRU68" i="7"/>
  <c r="MRV68" i="7"/>
  <c r="MRW68" i="7"/>
  <c r="MRX68" i="7"/>
  <c r="MRY68" i="7"/>
  <c r="MRZ68" i="7"/>
  <c r="MSA68" i="7"/>
  <c r="MSB68" i="7"/>
  <c r="MSC68" i="7"/>
  <c r="MSD68" i="7"/>
  <c r="MSE68" i="7"/>
  <c r="MSF68" i="7"/>
  <c r="MSG68" i="7"/>
  <c r="MSH68" i="7"/>
  <c r="MSI68" i="7"/>
  <c r="MSJ68" i="7"/>
  <c r="MSK68" i="7"/>
  <c r="MSL68" i="7"/>
  <c r="MSM68" i="7"/>
  <c r="MSN68" i="7"/>
  <c r="MSO68" i="7"/>
  <c r="MSP68" i="7"/>
  <c r="MSQ68" i="7"/>
  <c r="MSR68" i="7"/>
  <c r="MSS68" i="7"/>
  <c r="MST68" i="7"/>
  <c r="MSU68" i="7"/>
  <c r="MSV68" i="7"/>
  <c r="MSW68" i="7"/>
  <c r="MSX68" i="7"/>
  <c r="MSY68" i="7"/>
  <c r="MSZ68" i="7"/>
  <c r="MTA68" i="7"/>
  <c r="MTB68" i="7"/>
  <c r="MTC68" i="7"/>
  <c r="MTD68" i="7"/>
  <c r="MTE68" i="7"/>
  <c r="MTF68" i="7"/>
  <c r="MTG68" i="7"/>
  <c r="MTH68" i="7"/>
  <c r="MTI68" i="7"/>
  <c r="MTJ68" i="7"/>
  <c r="MTK68" i="7"/>
  <c r="MTL68" i="7"/>
  <c r="MTM68" i="7"/>
  <c r="MTN68" i="7"/>
  <c r="MTO68" i="7"/>
  <c r="MTP68" i="7"/>
  <c r="MTQ68" i="7"/>
  <c r="MTR68" i="7"/>
  <c r="MTS68" i="7"/>
  <c r="MTT68" i="7"/>
  <c r="MTU68" i="7"/>
  <c r="MTV68" i="7"/>
  <c r="MTW68" i="7"/>
  <c r="MTX68" i="7"/>
  <c r="MTY68" i="7"/>
  <c r="MTZ68" i="7"/>
  <c r="MUA68" i="7"/>
  <c r="MUB68" i="7"/>
  <c r="MUC68" i="7"/>
  <c r="MUD68" i="7"/>
  <c r="MUE68" i="7"/>
  <c r="MUF68" i="7"/>
  <c r="MUG68" i="7"/>
  <c r="MUH68" i="7"/>
  <c r="MUI68" i="7"/>
  <c r="MUJ68" i="7"/>
  <c r="MUK68" i="7"/>
  <c r="MUL68" i="7"/>
  <c r="MUM68" i="7"/>
  <c r="MUN68" i="7"/>
  <c r="MUO68" i="7"/>
  <c r="MUP68" i="7"/>
  <c r="MUQ68" i="7"/>
  <c r="MUR68" i="7"/>
  <c r="MUS68" i="7"/>
  <c r="MUT68" i="7"/>
  <c r="MUU68" i="7"/>
  <c r="MUV68" i="7"/>
  <c r="MUW68" i="7"/>
  <c r="MUX68" i="7"/>
  <c r="MUY68" i="7"/>
  <c r="MUZ68" i="7"/>
  <c r="MVA68" i="7"/>
  <c r="MVB68" i="7"/>
  <c r="MVC68" i="7"/>
  <c r="MVD68" i="7"/>
  <c r="MVE68" i="7"/>
  <c r="MVF68" i="7"/>
  <c r="MVG68" i="7"/>
  <c r="MVH68" i="7"/>
  <c r="MVI68" i="7"/>
  <c r="MVJ68" i="7"/>
  <c r="MVK68" i="7"/>
  <c r="MVL68" i="7"/>
  <c r="MVM68" i="7"/>
  <c r="MVN68" i="7"/>
  <c r="MVO68" i="7"/>
  <c r="MVP68" i="7"/>
  <c r="MVQ68" i="7"/>
  <c r="MVR68" i="7"/>
  <c r="MVS68" i="7"/>
  <c r="MVT68" i="7"/>
  <c r="MVU68" i="7"/>
  <c r="MVV68" i="7"/>
  <c r="MVW68" i="7"/>
  <c r="MVX68" i="7"/>
  <c r="MVY68" i="7"/>
  <c r="MVZ68" i="7"/>
  <c r="MWA68" i="7"/>
  <c r="MWB68" i="7"/>
  <c r="MWC68" i="7"/>
  <c r="MWD68" i="7"/>
  <c r="MWE68" i="7"/>
  <c r="MWF68" i="7"/>
  <c r="MWG68" i="7"/>
  <c r="MWH68" i="7"/>
  <c r="MWI68" i="7"/>
  <c r="MWJ68" i="7"/>
  <c r="MWK68" i="7"/>
  <c r="MWL68" i="7"/>
  <c r="MWM68" i="7"/>
  <c r="MWN68" i="7"/>
  <c r="MWO68" i="7"/>
  <c r="MWP68" i="7"/>
  <c r="MWQ68" i="7"/>
  <c r="MWR68" i="7"/>
  <c r="MWS68" i="7"/>
  <c r="MWT68" i="7"/>
  <c r="MWU68" i="7"/>
  <c r="MWV68" i="7"/>
  <c r="MWW68" i="7"/>
  <c r="MWX68" i="7"/>
  <c r="MWY68" i="7"/>
  <c r="MWZ68" i="7"/>
  <c r="MXA68" i="7"/>
  <c r="MXB68" i="7"/>
  <c r="MXC68" i="7"/>
  <c r="MXD68" i="7"/>
  <c r="MXE68" i="7"/>
  <c r="MXF68" i="7"/>
  <c r="MXG68" i="7"/>
  <c r="MXH68" i="7"/>
  <c r="MXI68" i="7"/>
  <c r="MXJ68" i="7"/>
  <c r="MXK68" i="7"/>
  <c r="MXL68" i="7"/>
  <c r="MXM68" i="7"/>
  <c r="MXN68" i="7"/>
  <c r="MXO68" i="7"/>
  <c r="MXP68" i="7"/>
  <c r="MXQ68" i="7"/>
  <c r="MXR68" i="7"/>
  <c r="MXS68" i="7"/>
  <c r="MXT68" i="7"/>
  <c r="MXU68" i="7"/>
  <c r="MXV68" i="7"/>
  <c r="MXW68" i="7"/>
  <c r="MXX68" i="7"/>
  <c r="MXY68" i="7"/>
  <c r="MXZ68" i="7"/>
  <c r="MYA68" i="7"/>
  <c r="MYB68" i="7"/>
  <c r="MYC68" i="7"/>
  <c r="MYD68" i="7"/>
  <c r="MYE68" i="7"/>
  <c r="MYF68" i="7"/>
  <c r="MYG68" i="7"/>
  <c r="MYH68" i="7"/>
  <c r="MYI68" i="7"/>
  <c r="MYJ68" i="7"/>
  <c r="MYK68" i="7"/>
  <c r="MYL68" i="7"/>
  <c r="MYM68" i="7"/>
  <c r="MYN68" i="7"/>
  <c r="MYO68" i="7"/>
  <c r="MYP68" i="7"/>
  <c r="MYQ68" i="7"/>
  <c r="MYR68" i="7"/>
  <c r="MYS68" i="7"/>
  <c r="MYT68" i="7"/>
  <c r="MYU68" i="7"/>
  <c r="MYV68" i="7"/>
  <c r="MYW68" i="7"/>
  <c r="MYX68" i="7"/>
  <c r="MYY68" i="7"/>
  <c r="MYZ68" i="7"/>
  <c r="MZA68" i="7"/>
  <c r="MZB68" i="7"/>
  <c r="MZC68" i="7"/>
  <c r="MZD68" i="7"/>
  <c r="MZE68" i="7"/>
  <c r="MZF68" i="7"/>
  <c r="MZG68" i="7"/>
  <c r="MZH68" i="7"/>
  <c r="MZI68" i="7"/>
  <c r="MZJ68" i="7"/>
  <c r="MZK68" i="7"/>
  <c r="MZL68" i="7"/>
  <c r="MZM68" i="7"/>
  <c r="MZN68" i="7"/>
  <c r="MZO68" i="7"/>
  <c r="MZP68" i="7"/>
  <c r="MZQ68" i="7"/>
  <c r="MZR68" i="7"/>
  <c r="MZS68" i="7"/>
  <c r="MZT68" i="7"/>
  <c r="MZU68" i="7"/>
  <c r="MZV68" i="7"/>
  <c r="MZW68" i="7"/>
  <c r="MZX68" i="7"/>
  <c r="MZY68" i="7"/>
  <c r="MZZ68" i="7"/>
  <c r="NAA68" i="7"/>
  <c r="NAB68" i="7"/>
  <c r="NAC68" i="7"/>
  <c r="NAD68" i="7"/>
  <c r="NAE68" i="7"/>
  <c r="NAF68" i="7"/>
  <c r="NAG68" i="7"/>
  <c r="NAH68" i="7"/>
  <c r="NAI68" i="7"/>
  <c r="NAJ68" i="7"/>
  <c r="NAK68" i="7"/>
  <c r="NAL68" i="7"/>
  <c r="NAM68" i="7"/>
  <c r="NAN68" i="7"/>
  <c r="NAO68" i="7"/>
  <c r="NAP68" i="7"/>
  <c r="NAQ68" i="7"/>
  <c r="NAR68" i="7"/>
  <c r="NAS68" i="7"/>
  <c r="NAT68" i="7"/>
  <c r="NAU68" i="7"/>
  <c r="NAV68" i="7"/>
  <c r="NAW68" i="7"/>
  <c r="NAX68" i="7"/>
  <c r="NAY68" i="7"/>
  <c r="NAZ68" i="7"/>
  <c r="NBA68" i="7"/>
  <c r="NBB68" i="7"/>
  <c r="NBC68" i="7"/>
  <c r="NBD68" i="7"/>
  <c r="NBE68" i="7"/>
  <c r="NBF68" i="7"/>
  <c r="NBG68" i="7"/>
  <c r="NBH68" i="7"/>
  <c r="NBI68" i="7"/>
  <c r="NBJ68" i="7"/>
  <c r="NBK68" i="7"/>
  <c r="NBL68" i="7"/>
  <c r="NBM68" i="7"/>
  <c r="NBN68" i="7"/>
  <c r="NBO68" i="7"/>
  <c r="NBP68" i="7"/>
  <c r="NBQ68" i="7"/>
  <c r="NBR68" i="7"/>
  <c r="NBS68" i="7"/>
  <c r="NBT68" i="7"/>
  <c r="NBU68" i="7"/>
  <c r="NBV68" i="7"/>
  <c r="NBW68" i="7"/>
  <c r="NBX68" i="7"/>
  <c r="NBY68" i="7"/>
  <c r="NBZ68" i="7"/>
  <c r="NCA68" i="7"/>
  <c r="NCB68" i="7"/>
  <c r="NCC68" i="7"/>
  <c r="NCD68" i="7"/>
  <c r="NCE68" i="7"/>
  <c r="NCF68" i="7"/>
  <c r="NCG68" i="7"/>
  <c r="NCH68" i="7"/>
  <c r="NCI68" i="7"/>
  <c r="NCJ68" i="7"/>
  <c r="NCK68" i="7"/>
  <c r="NCL68" i="7"/>
  <c r="NCM68" i="7"/>
  <c r="NCN68" i="7"/>
  <c r="NCO68" i="7"/>
  <c r="NCP68" i="7"/>
  <c r="NCQ68" i="7"/>
  <c r="NCR68" i="7"/>
  <c r="NCS68" i="7"/>
  <c r="NCT68" i="7"/>
  <c r="NCU68" i="7"/>
  <c r="NCV68" i="7"/>
  <c r="NCW68" i="7"/>
  <c r="NCX68" i="7"/>
  <c r="NCY68" i="7"/>
  <c r="NCZ68" i="7"/>
  <c r="NDA68" i="7"/>
  <c r="NDB68" i="7"/>
  <c r="NDC68" i="7"/>
  <c r="NDD68" i="7"/>
  <c r="NDE68" i="7"/>
  <c r="NDF68" i="7"/>
  <c r="NDG68" i="7"/>
  <c r="NDH68" i="7"/>
  <c r="NDI68" i="7"/>
  <c r="NDJ68" i="7"/>
  <c r="NDK68" i="7"/>
  <c r="NDL68" i="7"/>
  <c r="NDM68" i="7"/>
  <c r="NDN68" i="7"/>
  <c r="NDO68" i="7"/>
  <c r="NDP68" i="7"/>
  <c r="NDQ68" i="7"/>
  <c r="NDR68" i="7"/>
  <c r="NDS68" i="7"/>
  <c r="NDT68" i="7"/>
  <c r="NDU68" i="7"/>
  <c r="NDV68" i="7"/>
  <c r="NDW68" i="7"/>
  <c r="NDX68" i="7"/>
  <c r="NDY68" i="7"/>
  <c r="NDZ68" i="7"/>
  <c r="NEA68" i="7"/>
  <c r="NEB68" i="7"/>
  <c r="NEC68" i="7"/>
  <c r="NED68" i="7"/>
  <c r="NEE68" i="7"/>
  <c r="NEF68" i="7"/>
  <c r="NEG68" i="7"/>
  <c r="NEH68" i="7"/>
  <c r="NEI68" i="7"/>
  <c r="NEJ68" i="7"/>
  <c r="NEK68" i="7"/>
  <c r="NEL68" i="7"/>
  <c r="NEM68" i="7"/>
  <c r="NEN68" i="7"/>
  <c r="NEO68" i="7"/>
  <c r="NEP68" i="7"/>
  <c r="NEQ68" i="7"/>
  <c r="NER68" i="7"/>
  <c r="NES68" i="7"/>
  <c r="NET68" i="7"/>
  <c r="NEU68" i="7"/>
  <c r="NEV68" i="7"/>
  <c r="NEW68" i="7"/>
  <c r="NEX68" i="7"/>
  <c r="NEY68" i="7"/>
  <c r="NEZ68" i="7"/>
  <c r="NFA68" i="7"/>
  <c r="NFB68" i="7"/>
  <c r="NFC68" i="7"/>
  <c r="NFD68" i="7"/>
  <c r="NFE68" i="7"/>
  <c r="NFF68" i="7"/>
  <c r="NFG68" i="7"/>
  <c r="NFH68" i="7"/>
  <c r="NFI68" i="7"/>
  <c r="NFJ68" i="7"/>
  <c r="NFK68" i="7"/>
  <c r="NFL68" i="7"/>
  <c r="NFM68" i="7"/>
  <c r="NFN68" i="7"/>
  <c r="NFO68" i="7"/>
  <c r="NFP68" i="7"/>
  <c r="NFQ68" i="7"/>
  <c r="NFR68" i="7"/>
  <c r="NFS68" i="7"/>
  <c r="NFT68" i="7"/>
  <c r="NFU68" i="7"/>
  <c r="NFV68" i="7"/>
  <c r="NFW68" i="7"/>
  <c r="NFX68" i="7"/>
  <c r="NFY68" i="7"/>
  <c r="NFZ68" i="7"/>
  <c r="NGA68" i="7"/>
  <c r="NGB68" i="7"/>
  <c r="NGC68" i="7"/>
  <c r="NGD68" i="7"/>
  <c r="NGE68" i="7"/>
  <c r="NGF68" i="7"/>
  <c r="NGG68" i="7"/>
  <c r="NGH68" i="7"/>
  <c r="NGI68" i="7"/>
  <c r="NGJ68" i="7"/>
  <c r="NGK68" i="7"/>
  <c r="NGL68" i="7"/>
  <c r="NGM68" i="7"/>
  <c r="NGN68" i="7"/>
  <c r="NGO68" i="7"/>
  <c r="NGP68" i="7"/>
  <c r="NGQ68" i="7"/>
  <c r="NGR68" i="7"/>
  <c r="NGS68" i="7"/>
  <c r="NGT68" i="7"/>
  <c r="NGU68" i="7"/>
  <c r="NGV68" i="7"/>
  <c r="NGW68" i="7"/>
  <c r="NGX68" i="7"/>
  <c r="NGY68" i="7"/>
  <c r="NGZ68" i="7"/>
  <c r="NHA68" i="7"/>
  <c r="NHB68" i="7"/>
  <c r="NHC68" i="7"/>
  <c r="NHD68" i="7"/>
  <c r="NHE68" i="7"/>
  <c r="NHF68" i="7"/>
  <c r="NHG68" i="7"/>
  <c r="NHH68" i="7"/>
  <c r="NHI68" i="7"/>
  <c r="NHJ68" i="7"/>
  <c r="NHK68" i="7"/>
  <c r="NHL68" i="7"/>
  <c r="NHM68" i="7"/>
  <c r="NHN68" i="7"/>
  <c r="NHO68" i="7"/>
  <c r="NHP68" i="7"/>
  <c r="NHQ68" i="7"/>
  <c r="NHR68" i="7"/>
  <c r="NHS68" i="7"/>
  <c r="NHT68" i="7"/>
  <c r="NHU68" i="7"/>
  <c r="NHV68" i="7"/>
  <c r="NHW68" i="7"/>
  <c r="NHX68" i="7"/>
  <c r="NHY68" i="7"/>
  <c r="NHZ68" i="7"/>
  <c r="NIA68" i="7"/>
  <c r="NIB68" i="7"/>
  <c r="NIC68" i="7"/>
  <c r="NID68" i="7"/>
  <c r="NIE68" i="7"/>
  <c r="NIF68" i="7"/>
  <c r="NIG68" i="7"/>
  <c r="NIH68" i="7"/>
  <c r="NII68" i="7"/>
  <c r="NIJ68" i="7"/>
  <c r="NIK68" i="7"/>
  <c r="NIL68" i="7"/>
  <c r="NIM68" i="7"/>
  <c r="NIN68" i="7"/>
  <c r="NIO68" i="7"/>
  <c r="NIP68" i="7"/>
  <c r="NIQ68" i="7"/>
  <c r="NIR68" i="7"/>
  <c r="NIS68" i="7"/>
  <c r="NIT68" i="7"/>
  <c r="NIU68" i="7"/>
  <c r="NIV68" i="7"/>
  <c r="NIW68" i="7"/>
  <c r="NIX68" i="7"/>
  <c r="NIY68" i="7"/>
  <c r="NIZ68" i="7"/>
  <c r="NJA68" i="7"/>
  <c r="NJB68" i="7"/>
  <c r="NJC68" i="7"/>
  <c r="NJD68" i="7"/>
  <c r="NJE68" i="7"/>
  <c r="NJF68" i="7"/>
  <c r="NJG68" i="7"/>
  <c r="NJH68" i="7"/>
  <c r="NJI68" i="7"/>
  <c r="NJJ68" i="7"/>
  <c r="NJK68" i="7"/>
  <c r="NJL68" i="7"/>
  <c r="NJM68" i="7"/>
  <c r="NJN68" i="7"/>
  <c r="NJO68" i="7"/>
  <c r="NJP68" i="7"/>
  <c r="NJQ68" i="7"/>
  <c r="NJR68" i="7"/>
  <c r="NJS68" i="7"/>
  <c r="NJT68" i="7"/>
  <c r="NJU68" i="7"/>
  <c r="NJV68" i="7"/>
  <c r="NJW68" i="7"/>
  <c r="NJX68" i="7"/>
  <c r="NJY68" i="7"/>
  <c r="NJZ68" i="7"/>
  <c r="NKA68" i="7"/>
  <c r="NKB68" i="7"/>
  <c r="NKC68" i="7"/>
  <c r="NKD68" i="7"/>
  <c r="NKE68" i="7"/>
  <c r="NKF68" i="7"/>
  <c r="NKG68" i="7"/>
  <c r="NKH68" i="7"/>
  <c r="NKI68" i="7"/>
  <c r="NKJ68" i="7"/>
  <c r="NKK68" i="7"/>
  <c r="NKL68" i="7"/>
  <c r="NKM68" i="7"/>
  <c r="NKN68" i="7"/>
  <c r="NKO68" i="7"/>
  <c r="NKP68" i="7"/>
  <c r="NKQ68" i="7"/>
  <c r="NKR68" i="7"/>
  <c r="NKS68" i="7"/>
  <c r="NKT68" i="7"/>
  <c r="NKU68" i="7"/>
  <c r="NKV68" i="7"/>
  <c r="NKW68" i="7"/>
  <c r="NKX68" i="7"/>
  <c r="NKY68" i="7"/>
  <c r="NKZ68" i="7"/>
  <c r="NLA68" i="7"/>
  <c r="NLB68" i="7"/>
  <c r="NLC68" i="7"/>
  <c r="NLD68" i="7"/>
  <c r="NLE68" i="7"/>
  <c r="NLF68" i="7"/>
  <c r="NLG68" i="7"/>
  <c r="NLH68" i="7"/>
  <c r="NLI68" i="7"/>
  <c r="NLJ68" i="7"/>
  <c r="NLK68" i="7"/>
  <c r="NLL68" i="7"/>
  <c r="NLM68" i="7"/>
  <c r="NLN68" i="7"/>
  <c r="NLO68" i="7"/>
  <c r="NLP68" i="7"/>
  <c r="NLQ68" i="7"/>
  <c r="NLR68" i="7"/>
  <c r="NLS68" i="7"/>
  <c r="NLT68" i="7"/>
  <c r="NLU68" i="7"/>
  <c r="NLV68" i="7"/>
  <c r="NLW68" i="7"/>
  <c r="NLX68" i="7"/>
  <c r="NLY68" i="7"/>
  <c r="NLZ68" i="7"/>
  <c r="NMA68" i="7"/>
  <c r="NMB68" i="7"/>
  <c r="NMC68" i="7"/>
  <c r="NMD68" i="7"/>
  <c r="NME68" i="7"/>
  <c r="NMF68" i="7"/>
  <c r="NMG68" i="7"/>
  <c r="NMH68" i="7"/>
  <c r="NMI68" i="7"/>
  <c r="NMJ68" i="7"/>
  <c r="NMK68" i="7"/>
  <c r="NML68" i="7"/>
  <c r="NMM68" i="7"/>
  <c r="NMN68" i="7"/>
  <c r="NMO68" i="7"/>
  <c r="NMP68" i="7"/>
  <c r="NMQ68" i="7"/>
  <c r="NMR68" i="7"/>
  <c r="NMS68" i="7"/>
  <c r="NMT68" i="7"/>
  <c r="NMU68" i="7"/>
  <c r="NMV68" i="7"/>
  <c r="NMW68" i="7"/>
  <c r="NMX68" i="7"/>
  <c r="NMY68" i="7"/>
  <c r="NMZ68" i="7"/>
  <c r="NNA68" i="7"/>
  <c r="NNB68" i="7"/>
  <c r="NNC68" i="7"/>
  <c r="NND68" i="7"/>
  <c r="NNE68" i="7"/>
  <c r="NNF68" i="7"/>
  <c r="NNG68" i="7"/>
  <c r="NNH68" i="7"/>
  <c r="NNI68" i="7"/>
  <c r="NNJ68" i="7"/>
  <c r="NNK68" i="7"/>
  <c r="NNL68" i="7"/>
  <c r="NNM68" i="7"/>
  <c r="NNN68" i="7"/>
  <c r="NNO68" i="7"/>
  <c r="NNP68" i="7"/>
  <c r="NNQ68" i="7"/>
  <c r="NNR68" i="7"/>
  <c r="NNS68" i="7"/>
  <c r="NNT68" i="7"/>
  <c r="NNU68" i="7"/>
  <c r="NNV68" i="7"/>
  <c r="NNW68" i="7"/>
  <c r="NNX68" i="7"/>
  <c r="NNY68" i="7"/>
  <c r="NNZ68" i="7"/>
  <c r="NOA68" i="7"/>
  <c r="NOB68" i="7"/>
  <c r="NOC68" i="7"/>
  <c r="NOD68" i="7"/>
  <c r="NOE68" i="7"/>
  <c r="NOF68" i="7"/>
  <c r="NOG68" i="7"/>
  <c r="NOH68" i="7"/>
  <c r="NOI68" i="7"/>
  <c r="NOJ68" i="7"/>
  <c r="NOK68" i="7"/>
  <c r="NOL68" i="7"/>
  <c r="NOM68" i="7"/>
  <c r="NON68" i="7"/>
  <c r="NOO68" i="7"/>
  <c r="NOP68" i="7"/>
  <c r="NOQ68" i="7"/>
  <c r="NOR68" i="7"/>
  <c r="NOS68" i="7"/>
  <c r="NOT68" i="7"/>
  <c r="NOU68" i="7"/>
  <c r="NOV68" i="7"/>
  <c r="NOW68" i="7"/>
  <c r="NOX68" i="7"/>
  <c r="NOY68" i="7"/>
  <c r="NOZ68" i="7"/>
  <c r="NPA68" i="7"/>
  <c r="NPB68" i="7"/>
  <c r="NPC68" i="7"/>
  <c r="NPD68" i="7"/>
  <c r="NPE68" i="7"/>
  <c r="NPF68" i="7"/>
  <c r="NPG68" i="7"/>
  <c r="NPH68" i="7"/>
  <c r="NPI68" i="7"/>
  <c r="NPJ68" i="7"/>
  <c r="NPK68" i="7"/>
  <c r="NPL68" i="7"/>
  <c r="NPM68" i="7"/>
  <c r="NPN68" i="7"/>
  <c r="NPO68" i="7"/>
  <c r="NPP68" i="7"/>
  <c r="NPQ68" i="7"/>
  <c r="NPR68" i="7"/>
  <c r="NPS68" i="7"/>
  <c r="NPT68" i="7"/>
  <c r="NPU68" i="7"/>
  <c r="NPV68" i="7"/>
  <c r="NPW68" i="7"/>
  <c r="NPX68" i="7"/>
  <c r="NPY68" i="7"/>
  <c r="NPZ68" i="7"/>
  <c r="NQA68" i="7"/>
  <c r="NQB68" i="7"/>
  <c r="NQC68" i="7"/>
  <c r="NQD68" i="7"/>
  <c r="NQE68" i="7"/>
  <c r="NQF68" i="7"/>
  <c r="NQG68" i="7"/>
  <c r="NQH68" i="7"/>
  <c r="NQI68" i="7"/>
  <c r="NQJ68" i="7"/>
  <c r="NQK68" i="7"/>
  <c r="NQL68" i="7"/>
  <c r="NQM68" i="7"/>
  <c r="NQN68" i="7"/>
  <c r="NQO68" i="7"/>
  <c r="NQP68" i="7"/>
  <c r="NQQ68" i="7"/>
  <c r="NQR68" i="7"/>
  <c r="NQS68" i="7"/>
  <c r="NQT68" i="7"/>
  <c r="NQU68" i="7"/>
  <c r="NQV68" i="7"/>
  <c r="NQW68" i="7"/>
  <c r="NQX68" i="7"/>
  <c r="NQY68" i="7"/>
  <c r="NQZ68" i="7"/>
  <c r="NRA68" i="7"/>
  <c r="NRB68" i="7"/>
  <c r="NRC68" i="7"/>
  <c r="NRD68" i="7"/>
  <c r="NRE68" i="7"/>
  <c r="NRF68" i="7"/>
  <c r="NRG68" i="7"/>
  <c r="NRH68" i="7"/>
  <c r="NRI68" i="7"/>
  <c r="NRJ68" i="7"/>
  <c r="NRK68" i="7"/>
  <c r="NRL68" i="7"/>
  <c r="NRM68" i="7"/>
  <c r="NRN68" i="7"/>
  <c r="NRO68" i="7"/>
  <c r="NRP68" i="7"/>
  <c r="NRQ68" i="7"/>
  <c r="NRR68" i="7"/>
  <c r="NRS68" i="7"/>
  <c r="NRT68" i="7"/>
  <c r="NRU68" i="7"/>
  <c r="NRV68" i="7"/>
  <c r="NRW68" i="7"/>
  <c r="NRX68" i="7"/>
  <c r="NRY68" i="7"/>
  <c r="NRZ68" i="7"/>
  <c r="NSA68" i="7"/>
  <c r="NSB68" i="7"/>
  <c r="NSC68" i="7"/>
  <c r="NSD68" i="7"/>
  <c r="NSE68" i="7"/>
  <c r="NSF68" i="7"/>
  <c r="NSG68" i="7"/>
  <c r="NSH68" i="7"/>
  <c r="NSI68" i="7"/>
  <c r="NSJ68" i="7"/>
  <c r="NSK68" i="7"/>
  <c r="NSL68" i="7"/>
  <c r="NSM68" i="7"/>
  <c r="NSN68" i="7"/>
  <c r="NSO68" i="7"/>
  <c r="NSP68" i="7"/>
  <c r="NSQ68" i="7"/>
  <c r="NSR68" i="7"/>
  <c r="NSS68" i="7"/>
  <c r="NST68" i="7"/>
  <c r="NSU68" i="7"/>
  <c r="NSV68" i="7"/>
  <c r="NSW68" i="7"/>
  <c r="NSX68" i="7"/>
  <c r="NSY68" i="7"/>
  <c r="NSZ68" i="7"/>
  <c r="NTA68" i="7"/>
  <c r="NTB68" i="7"/>
  <c r="NTC68" i="7"/>
  <c r="NTD68" i="7"/>
  <c r="NTE68" i="7"/>
  <c r="NTF68" i="7"/>
  <c r="NTG68" i="7"/>
  <c r="NTH68" i="7"/>
  <c r="NTI68" i="7"/>
  <c r="NTJ68" i="7"/>
  <c r="NTK68" i="7"/>
  <c r="NTL68" i="7"/>
  <c r="NTM68" i="7"/>
  <c r="NTN68" i="7"/>
  <c r="NTO68" i="7"/>
  <c r="NTP68" i="7"/>
  <c r="NTQ68" i="7"/>
  <c r="NTR68" i="7"/>
  <c r="NTS68" i="7"/>
  <c r="NTT68" i="7"/>
  <c r="NTU68" i="7"/>
  <c r="NTV68" i="7"/>
  <c r="NTW68" i="7"/>
  <c r="NTX68" i="7"/>
  <c r="NTY68" i="7"/>
  <c r="NTZ68" i="7"/>
  <c r="NUA68" i="7"/>
  <c r="NUB68" i="7"/>
  <c r="NUC68" i="7"/>
  <c r="NUD68" i="7"/>
  <c r="NUE68" i="7"/>
  <c r="NUF68" i="7"/>
  <c r="NUG68" i="7"/>
  <c r="NUH68" i="7"/>
  <c r="NUI68" i="7"/>
  <c r="NUJ68" i="7"/>
  <c r="NUK68" i="7"/>
  <c r="NUL68" i="7"/>
  <c r="NUM68" i="7"/>
  <c r="NUN68" i="7"/>
  <c r="NUO68" i="7"/>
  <c r="NUP68" i="7"/>
  <c r="NUQ68" i="7"/>
  <c r="NUR68" i="7"/>
  <c r="NUS68" i="7"/>
  <c r="NUT68" i="7"/>
  <c r="NUU68" i="7"/>
  <c r="NUV68" i="7"/>
  <c r="NUW68" i="7"/>
  <c r="NUX68" i="7"/>
  <c r="NUY68" i="7"/>
  <c r="NUZ68" i="7"/>
  <c r="NVA68" i="7"/>
  <c r="NVB68" i="7"/>
  <c r="NVC68" i="7"/>
  <c r="NVD68" i="7"/>
  <c r="NVE68" i="7"/>
  <c r="NVF68" i="7"/>
  <c r="NVG68" i="7"/>
  <c r="NVH68" i="7"/>
  <c r="NVI68" i="7"/>
  <c r="NVJ68" i="7"/>
  <c r="NVK68" i="7"/>
  <c r="NVL68" i="7"/>
  <c r="NVM68" i="7"/>
  <c r="NVN68" i="7"/>
  <c r="NVO68" i="7"/>
  <c r="NVP68" i="7"/>
  <c r="NVQ68" i="7"/>
  <c r="NVR68" i="7"/>
  <c r="NVS68" i="7"/>
  <c r="NVT68" i="7"/>
  <c r="NVU68" i="7"/>
  <c r="NVV68" i="7"/>
  <c r="NVW68" i="7"/>
  <c r="NVX68" i="7"/>
  <c r="NVY68" i="7"/>
  <c r="NVZ68" i="7"/>
  <c r="NWA68" i="7"/>
  <c r="NWB68" i="7"/>
  <c r="NWC68" i="7"/>
  <c r="NWD68" i="7"/>
  <c r="NWE68" i="7"/>
  <c r="NWF68" i="7"/>
  <c r="NWG68" i="7"/>
  <c r="NWH68" i="7"/>
  <c r="NWI68" i="7"/>
  <c r="NWJ68" i="7"/>
  <c r="NWK68" i="7"/>
  <c r="NWL68" i="7"/>
  <c r="NWM68" i="7"/>
  <c r="NWN68" i="7"/>
  <c r="NWO68" i="7"/>
  <c r="NWP68" i="7"/>
  <c r="NWQ68" i="7"/>
  <c r="NWR68" i="7"/>
  <c r="NWS68" i="7"/>
  <c r="NWT68" i="7"/>
  <c r="NWU68" i="7"/>
  <c r="NWV68" i="7"/>
  <c r="NWW68" i="7"/>
  <c r="NWX68" i="7"/>
  <c r="NWY68" i="7"/>
  <c r="NWZ68" i="7"/>
  <c r="NXA68" i="7"/>
  <c r="NXB68" i="7"/>
  <c r="NXC68" i="7"/>
  <c r="NXD68" i="7"/>
  <c r="NXE68" i="7"/>
  <c r="NXF68" i="7"/>
  <c r="NXG68" i="7"/>
  <c r="NXH68" i="7"/>
  <c r="NXI68" i="7"/>
  <c r="NXJ68" i="7"/>
  <c r="NXK68" i="7"/>
  <c r="NXL68" i="7"/>
  <c r="NXM68" i="7"/>
  <c r="NXN68" i="7"/>
  <c r="NXO68" i="7"/>
  <c r="NXP68" i="7"/>
  <c r="NXQ68" i="7"/>
  <c r="NXR68" i="7"/>
  <c r="NXS68" i="7"/>
  <c r="NXT68" i="7"/>
  <c r="NXU68" i="7"/>
  <c r="NXV68" i="7"/>
  <c r="NXW68" i="7"/>
  <c r="NXX68" i="7"/>
  <c r="NXY68" i="7"/>
  <c r="NXZ68" i="7"/>
  <c r="NYA68" i="7"/>
  <c r="NYB68" i="7"/>
  <c r="NYC68" i="7"/>
  <c r="NYD68" i="7"/>
  <c r="NYE68" i="7"/>
  <c r="NYF68" i="7"/>
  <c r="NYG68" i="7"/>
  <c r="NYH68" i="7"/>
  <c r="NYI68" i="7"/>
  <c r="NYJ68" i="7"/>
  <c r="NYK68" i="7"/>
  <c r="NYL68" i="7"/>
  <c r="NYM68" i="7"/>
  <c r="NYN68" i="7"/>
  <c r="NYO68" i="7"/>
  <c r="NYP68" i="7"/>
  <c r="NYQ68" i="7"/>
  <c r="NYR68" i="7"/>
  <c r="NYS68" i="7"/>
  <c r="NYT68" i="7"/>
  <c r="NYU68" i="7"/>
  <c r="NYV68" i="7"/>
  <c r="NYW68" i="7"/>
  <c r="NYX68" i="7"/>
  <c r="NYY68" i="7"/>
  <c r="NYZ68" i="7"/>
  <c r="NZA68" i="7"/>
  <c r="NZB68" i="7"/>
  <c r="NZC68" i="7"/>
  <c r="NZD68" i="7"/>
  <c r="NZE68" i="7"/>
  <c r="NZF68" i="7"/>
  <c r="NZG68" i="7"/>
  <c r="NZH68" i="7"/>
  <c r="NZI68" i="7"/>
  <c r="NZJ68" i="7"/>
  <c r="NZK68" i="7"/>
  <c r="NZL68" i="7"/>
  <c r="NZM68" i="7"/>
  <c r="NZN68" i="7"/>
  <c r="NZO68" i="7"/>
  <c r="NZP68" i="7"/>
  <c r="NZQ68" i="7"/>
  <c r="NZR68" i="7"/>
  <c r="NZS68" i="7"/>
  <c r="NZT68" i="7"/>
  <c r="NZU68" i="7"/>
  <c r="NZV68" i="7"/>
  <c r="NZW68" i="7"/>
  <c r="NZX68" i="7"/>
  <c r="NZY68" i="7"/>
  <c r="NZZ68" i="7"/>
  <c r="OAA68" i="7"/>
  <c r="OAB68" i="7"/>
  <c r="OAC68" i="7"/>
  <c r="OAD68" i="7"/>
  <c r="OAE68" i="7"/>
  <c r="OAF68" i="7"/>
  <c r="OAG68" i="7"/>
  <c r="OAH68" i="7"/>
  <c r="OAI68" i="7"/>
  <c r="OAJ68" i="7"/>
  <c r="OAK68" i="7"/>
  <c r="OAL68" i="7"/>
  <c r="OAM68" i="7"/>
  <c r="OAN68" i="7"/>
  <c r="OAO68" i="7"/>
  <c r="OAP68" i="7"/>
  <c r="OAQ68" i="7"/>
  <c r="OAR68" i="7"/>
  <c r="OAS68" i="7"/>
  <c r="OAT68" i="7"/>
  <c r="OAU68" i="7"/>
  <c r="OAV68" i="7"/>
  <c r="OAW68" i="7"/>
  <c r="OAX68" i="7"/>
  <c r="OAY68" i="7"/>
  <c r="OAZ68" i="7"/>
  <c r="OBA68" i="7"/>
  <c r="OBB68" i="7"/>
  <c r="OBC68" i="7"/>
  <c r="OBD68" i="7"/>
  <c r="OBE68" i="7"/>
  <c r="OBF68" i="7"/>
  <c r="OBG68" i="7"/>
  <c r="OBH68" i="7"/>
  <c r="OBI68" i="7"/>
  <c r="OBJ68" i="7"/>
  <c r="OBK68" i="7"/>
  <c r="OBL68" i="7"/>
  <c r="OBM68" i="7"/>
  <c r="OBN68" i="7"/>
  <c r="OBO68" i="7"/>
  <c r="OBP68" i="7"/>
  <c r="OBQ68" i="7"/>
  <c r="OBR68" i="7"/>
  <c r="OBS68" i="7"/>
  <c r="OBT68" i="7"/>
  <c r="OBU68" i="7"/>
  <c r="OBV68" i="7"/>
  <c r="OBW68" i="7"/>
  <c r="OBX68" i="7"/>
  <c r="OBY68" i="7"/>
  <c r="OBZ68" i="7"/>
  <c r="OCA68" i="7"/>
  <c r="OCB68" i="7"/>
  <c r="OCC68" i="7"/>
  <c r="OCD68" i="7"/>
  <c r="OCE68" i="7"/>
  <c r="OCF68" i="7"/>
  <c r="OCG68" i="7"/>
  <c r="OCH68" i="7"/>
  <c r="OCI68" i="7"/>
  <c r="OCJ68" i="7"/>
  <c r="OCK68" i="7"/>
  <c r="OCL68" i="7"/>
  <c r="OCM68" i="7"/>
  <c r="OCN68" i="7"/>
  <c r="OCO68" i="7"/>
  <c r="OCP68" i="7"/>
  <c r="OCQ68" i="7"/>
  <c r="OCR68" i="7"/>
  <c r="OCS68" i="7"/>
  <c r="OCT68" i="7"/>
  <c r="OCU68" i="7"/>
  <c r="OCV68" i="7"/>
  <c r="OCW68" i="7"/>
  <c r="OCX68" i="7"/>
  <c r="OCY68" i="7"/>
  <c r="OCZ68" i="7"/>
  <c r="ODA68" i="7"/>
  <c r="ODB68" i="7"/>
  <c r="ODC68" i="7"/>
  <c r="ODD68" i="7"/>
  <c r="ODE68" i="7"/>
  <c r="ODF68" i="7"/>
  <c r="ODG68" i="7"/>
  <c r="ODH68" i="7"/>
  <c r="ODI68" i="7"/>
  <c r="ODJ68" i="7"/>
  <c r="ODK68" i="7"/>
  <c r="ODL68" i="7"/>
  <c r="ODM68" i="7"/>
  <c r="ODN68" i="7"/>
  <c r="ODO68" i="7"/>
  <c r="ODP68" i="7"/>
  <c r="ODQ68" i="7"/>
  <c r="ODR68" i="7"/>
  <c r="ODS68" i="7"/>
  <c r="ODT68" i="7"/>
  <c r="ODU68" i="7"/>
  <c r="ODV68" i="7"/>
  <c r="ODW68" i="7"/>
  <c r="ODX68" i="7"/>
  <c r="ODY68" i="7"/>
  <c r="ODZ68" i="7"/>
  <c r="OEA68" i="7"/>
  <c r="OEB68" i="7"/>
  <c r="OEC68" i="7"/>
  <c r="OED68" i="7"/>
  <c r="OEE68" i="7"/>
  <c r="OEF68" i="7"/>
  <c r="OEG68" i="7"/>
  <c r="OEH68" i="7"/>
  <c r="OEI68" i="7"/>
  <c r="OEJ68" i="7"/>
  <c r="OEK68" i="7"/>
  <c r="OEL68" i="7"/>
  <c r="OEM68" i="7"/>
  <c r="OEN68" i="7"/>
  <c r="OEO68" i="7"/>
  <c r="OEP68" i="7"/>
  <c r="OEQ68" i="7"/>
  <c r="OER68" i="7"/>
  <c r="OES68" i="7"/>
  <c r="OET68" i="7"/>
  <c r="OEU68" i="7"/>
  <c r="OEV68" i="7"/>
  <c r="OEW68" i="7"/>
  <c r="OEX68" i="7"/>
  <c r="OEY68" i="7"/>
  <c r="OEZ68" i="7"/>
  <c r="OFA68" i="7"/>
  <c r="OFB68" i="7"/>
  <c r="OFC68" i="7"/>
  <c r="OFD68" i="7"/>
  <c r="OFE68" i="7"/>
  <c r="OFF68" i="7"/>
  <c r="OFG68" i="7"/>
  <c r="OFH68" i="7"/>
  <c r="OFI68" i="7"/>
  <c r="OFJ68" i="7"/>
  <c r="OFK68" i="7"/>
  <c r="OFL68" i="7"/>
  <c r="OFM68" i="7"/>
  <c r="OFN68" i="7"/>
  <c r="OFO68" i="7"/>
  <c r="OFP68" i="7"/>
  <c r="OFQ68" i="7"/>
  <c r="OFR68" i="7"/>
  <c r="OFS68" i="7"/>
  <c r="OFT68" i="7"/>
  <c r="OFU68" i="7"/>
  <c r="OFV68" i="7"/>
  <c r="OFW68" i="7"/>
  <c r="OFX68" i="7"/>
  <c r="OFY68" i="7"/>
  <c r="OFZ68" i="7"/>
  <c r="OGA68" i="7"/>
  <c r="OGB68" i="7"/>
  <c r="OGC68" i="7"/>
  <c r="OGD68" i="7"/>
  <c r="OGE68" i="7"/>
  <c r="OGF68" i="7"/>
  <c r="OGG68" i="7"/>
  <c r="OGH68" i="7"/>
  <c r="OGI68" i="7"/>
  <c r="OGJ68" i="7"/>
  <c r="OGK68" i="7"/>
  <c r="OGL68" i="7"/>
  <c r="OGM68" i="7"/>
  <c r="OGN68" i="7"/>
  <c r="OGO68" i="7"/>
  <c r="OGP68" i="7"/>
  <c r="OGQ68" i="7"/>
  <c r="OGR68" i="7"/>
  <c r="OGS68" i="7"/>
  <c r="OGT68" i="7"/>
  <c r="OGU68" i="7"/>
  <c r="OGV68" i="7"/>
  <c r="OGW68" i="7"/>
  <c r="OGX68" i="7"/>
  <c r="OGY68" i="7"/>
  <c r="OGZ68" i="7"/>
  <c r="OHA68" i="7"/>
  <c r="OHB68" i="7"/>
  <c r="OHC68" i="7"/>
  <c r="OHD68" i="7"/>
  <c r="OHE68" i="7"/>
  <c r="OHF68" i="7"/>
  <c r="OHG68" i="7"/>
  <c r="OHH68" i="7"/>
  <c r="OHI68" i="7"/>
  <c r="OHJ68" i="7"/>
  <c r="OHK68" i="7"/>
  <c r="OHL68" i="7"/>
  <c r="OHM68" i="7"/>
  <c r="OHN68" i="7"/>
  <c r="OHO68" i="7"/>
  <c r="OHP68" i="7"/>
  <c r="OHQ68" i="7"/>
  <c r="OHR68" i="7"/>
  <c r="OHS68" i="7"/>
  <c r="OHT68" i="7"/>
  <c r="OHU68" i="7"/>
  <c r="OHV68" i="7"/>
  <c r="OHW68" i="7"/>
  <c r="OHX68" i="7"/>
  <c r="OHY68" i="7"/>
  <c r="OHZ68" i="7"/>
  <c r="OIA68" i="7"/>
  <c r="OIB68" i="7"/>
  <c r="OIC68" i="7"/>
  <c r="OID68" i="7"/>
  <c r="OIE68" i="7"/>
  <c r="OIF68" i="7"/>
  <c r="OIG68" i="7"/>
  <c r="OIH68" i="7"/>
  <c r="OII68" i="7"/>
  <c r="OIJ68" i="7"/>
  <c r="OIK68" i="7"/>
  <c r="OIL68" i="7"/>
  <c r="OIM68" i="7"/>
  <c r="OIN68" i="7"/>
  <c r="OIO68" i="7"/>
  <c r="OIP68" i="7"/>
  <c r="OIQ68" i="7"/>
  <c r="OIR68" i="7"/>
  <c r="OIS68" i="7"/>
  <c r="OIT68" i="7"/>
  <c r="OIU68" i="7"/>
  <c r="OIV68" i="7"/>
  <c r="OIW68" i="7"/>
  <c r="OIX68" i="7"/>
  <c r="OIY68" i="7"/>
  <c r="OIZ68" i="7"/>
  <c r="OJA68" i="7"/>
  <c r="OJB68" i="7"/>
  <c r="OJC68" i="7"/>
  <c r="OJD68" i="7"/>
  <c r="OJE68" i="7"/>
  <c r="OJF68" i="7"/>
  <c r="OJG68" i="7"/>
  <c r="OJH68" i="7"/>
  <c r="OJI68" i="7"/>
  <c r="OJJ68" i="7"/>
  <c r="OJK68" i="7"/>
  <c r="OJL68" i="7"/>
  <c r="OJM68" i="7"/>
  <c r="OJN68" i="7"/>
  <c r="OJO68" i="7"/>
  <c r="OJP68" i="7"/>
  <c r="OJQ68" i="7"/>
  <c r="OJR68" i="7"/>
  <c r="OJS68" i="7"/>
  <c r="OJT68" i="7"/>
  <c r="OJU68" i="7"/>
  <c r="OJV68" i="7"/>
  <c r="OJW68" i="7"/>
  <c r="OJX68" i="7"/>
  <c r="OJY68" i="7"/>
  <c r="OJZ68" i="7"/>
  <c r="OKA68" i="7"/>
  <c r="OKB68" i="7"/>
  <c r="OKC68" i="7"/>
  <c r="OKD68" i="7"/>
  <c r="OKE68" i="7"/>
  <c r="OKF68" i="7"/>
  <c r="OKG68" i="7"/>
  <c r="OKH68" i="7"/>
  <c r="OKI68" i="7"/>
  <c r="OKJ68" i="7"/>
  <c r="OKK68" i="7"/>
  <c r="OKL68" i="7"/>
  <c r="OKM68" i="7"/>
  <c r="OKN68" i="7"/>
  <c r="OKO68" i="7"/>
  <c r="OKP68" i="7"/>
  <c r="OKQ68" i="7"/>
  <c r="OKR68" i="7"/>
  <c r="OKS68" i="7"/>
  <c r="OKT68" i="7"/>
  <c r="OKU68" i="7"/>
  <c r="OKV68" i="7"/>
  <c r="OKW68" i="7"/>
  <c r="OKX68" i="7"/>
  <c r="OKY68" i="7"/>
  <c r="OKZ68" i="7"/>
  <c r="OLA68" i="7"/>
  <c r="OLB68" i="7"/>
  <c r="OLC68" i="7"/>
  <c r="OLD68" i="7"/>
  <c r="OLE68" i="7"/>
  <c r="OLF68" i="7"/>
  <c r="OLG68" i="7"/>
  <c r="OLH68" i="7"/>
  <c r="OLI68" i="7"/>
  <c r="OLJ68" i="7"/>
  <c r="OLK68" i="7"/>
  <c r="OLL68" i="7"/>
  <c r="OLM68" i="7"/>
  <c r="OLN68" i="7"/>
  <c r="OLO68" i="7"/>
  <c r="OLP68" i="7"/>
  <c r="OLQ68" i="7"/>
  <c r="OLR68" i="7"/>
  <c r="OLS68" i="7"/>
  <c r="OLT68" i="7"/>
  <c r="OLU68" i="7"/>
  <c r="OLV68" i="7"/>
  <c r="OLW68" i="7"/>
  <c r="OLX68" i="7"/>
  <c r="OLY68" i="7"/>
  <c r="OLZ68" i="7"/>
  <c r="OMA68" i="7"/>
  <c r="OMB68" i="7"/>
  <c r="OMC68" i="7"/>
  <c r="OMD68" i="7"/>
  <c r="OME68" i="7"/>
  <c r="OMF68" i="7"/>
  <c r="OMG68" i="7"/>
  <c r="OMH68" i="7"/>
  <c r="OMI68" i="7"/>
  <c r="OMJ68" i="7"/>
  <c r="OMK68" i="7"/>
  <c r="OML68" i="7"/>
  <c r="OMM68" i="7"/>
  <c r="OMN68" i="7"/>
  <c r="OMO68" i="7"/>
  <c r="OMP68" i="7"/>
  <c r="OMQ68" i="7"/>
  <c r="OMR68" i="7"/>
  <c r="OMS68" i="7"/>
  <c r="OMT68" i="7"/>
  <c r="OMU68" i="7"/>
  <c r="OMV68" i="7"/>
  <c r="OMW68" i="7"/>
  <c r="OMX68" i="7"/>
  <c r="OMY68" i="7"/>
  <c r="OMZ68" i="7"/>
  <c r="ONA68" i="7"/>
  <c r="ONB68" i="7"/>
  <c r="ONC68" i="7"/>
  <c r="OND68" i="7"/>
  <c r="ONE68" i="7"/>
  <c r="ONF68" i="7"/>
  <c r="ONG68" i="7"/>
  <c r="ONH68" i="7"/>
  <c r="ONI68" i="7"/>
  <c r="ONJ68" i="7"/>
  <c r="ONK68" i="7"/>
  <c r="ONL68" i="7"/>
  <c r="ONM68" i="7"/>
  <c r="ONN68" i="7"/>
  <c r="ONO68" i="7"/>
  <c r="ONP68" i="7"/>
  <c r="ONQ68" i="7"/>
  <c r="ONR68" i="7"/>
  <c r="ONS68" i="7"/>
  <c r="ONT68" i="7"/>
  <c r="ONU68" i="7"/>
  <c r="ONV68" i="7"/>
  <c r="ONW68" i="7"/>
  <c r="ONX68" i="7"/>
  <c r="ONY68" i="7"/>
  <c r="ONZ68" i="7"/>
  <c r="OOA68" i="7"/>
  <c r="OOB68" i="7"/>
  <c r="OOC68" i="7"/>
  <c r="OOD68" i="7"/>
  <c r="OOE68" i="7"/>
  <c r="OOF68" i="7"/>
  <c r="OOG68" i="7"/>
  <c r="OOH68" i="7"/>
  <c r="OOI68" i="7"/>
  <c r="OOJ68" i="7"/>
  <c r="OOK68" i="7"/>
  <c r="OOL68" i="7"/>
  <c r="OOM68" i="7"/>
  <c r="OON68" i="7"/>
  <c r="OOO68" i="7"/>
  <c r="OOP68" i="7"/>
  <c r="OOQ68" i="7"/>
  <c r="OOR68" i="7"/>
  <c r="OOS68" i="7"/>
  <c r="OOT68" i="7"/>
  <c r="OOU68" i="7"/>
  <c r="OOV68" i="7"/>
  <c r="OOW68" i="7"/>
  <c r="OOX68" i="7"/>
  <c r="OOY68" i="7"/>
  <c r="OOZ68" i="7"/>
  <c r="OPA68" i="7"/>
  <c r="OPB68" i="7"/>
  <c r="OPC68" i="7"/>
  <c r="OPD68" i="7"/>
  <c r="OPE68" i="7"/>
  <c r="OPF68" i="7"/>
  <c r="OPG68" i="7"/>
  <c r="OPH68" i="7"/>
  <c r="OPI68" i="7"/>
  <c r="OPJ68" i="7"/>
  <c r="OPK68" i="7"/>
  <c r="OPL68" i="7"/>
  <c r="OPM68" i="7"/>
  <c r="OPN68" i="7"/>
  <c r="OPO68" i="7"/>
  <c r="OPP68" i="7"/>
  <c r="OPQ68" i="7"/>
  <c r="OPR68" i="7"/>
  <c r="OPS68" i="7"/>
  <c r="OPT68" i="7"/>
  <c r="OPU68" i="7"/>
  <c r="OPV68" i="7"/>
  <c r="OPW68" i="7"/>
  <c r="OPX68" i="7"/>
  <c r="OPY68" i="7"/>
  <c r="OPZ68" i="7"/>
  <c r="OQA68" i="7"/>
  <c r="OQB68" i="7"/>
  <c r="OQC68" i="7"/>
  <c r="OQD68" i="7"/>
  <c r="OQE68" i="7"/>
  <c r="OQF68" i="7"/>
  <c r="OQG68" i="7"/>
  <c r="OQH68" i="7"/>
  <c r="OQI68" i="7"/>
  <c r="OQJ68" i="7"/>
  <c r="OQK68" i="7"/>
  <c r="OQL68" i="7"/>
  <c r="OQM68" i="7"/>
  <c r="OQN68" i="7"/>
  <c r="OQO68" i="7"/>
  <c r="OQP68" i="7"/>
  <c r="OQQ68" i="7"/>
  <c r="OQR68" i="7"/>
  <c r="OQS68" i="7"/>
  <c r="OQT68" i="7"/>
  <c r="OQU68" i="7"/>
  <c r="OQV68" i="7"/>
  <c r="OQW68" i="7"/>
  <c r="OQX68" i="7"/>
  <c r="OQY68" i="7"/>
  <c r="OQZ68" i="7"/>
  <c r="ORA68" i="7"/>
  <c r="ORB68" i="7"/>
  <c r="ORC68" i="7"/>
  <c r="ORD68" i="7"/>
  <c r="ORE68" i="7"/>
  <c r="ORF68" i="7"/>
  <c r="ORG68" i="7"/>
  <c r="ORH68" i="7"/>
  <c r="ORI68" i="7"/>
  <c r="ORJ68" i="7"/>
  <c r="ORK68" i="7"/>
  <c r="ORL68" i="7"/>
  <c r="ORM68" i="7"/>
  <c r="ORN68" i="7"/>
  <c r="ORO68" i="7"/>
  <c r="ORP68" i="7"/>
  <c r="ORQ68" i="7"/>
  <c r="ORR68" i="7"/>
  <c r="ORS68" i="7"/>
  <c r="ORT68" i="7"/>
  <c r="ORU68" i="7"/>
  <c r="ORV68" i="7"/>
  <c r="ORW68" i="7"/>
  <c r="ORX68" i="7"/>
  <c r="ORY68" i="7"/>
  <c r="ORZ68" i="7"/>
  <c r="OSA68" i="7"/>
  <c r="OSB68" i="7"/>
  <c r="OSC68" i="7"/>
  <c r="OSD68" i="7"/>
  <c r="OSE68" i="7"/>
  <c r="OSF68" i="7"/>
  <c r="OSG68" i="7"/>
  <c r="OSH68" i="7"/>
  <c r="OSI68" i="7"/>
  <c r="OSJ68" i="7"/>
  <c r="OSK68" i="7"/>
  <c r="OSL68" i="7"/>
  <c r="OSM68" i="7"/>
  <c r="OSN68" i="7"/>
  <c r="OSO68" i="7"/>
  <c r="OSP68" i="7"/>
  <c r="OSQ68" i="7"/>
  <c r="OSR68" i="7"/>
  <c r="OSS68" i="7"/>
  <c r="OST68" i="7"/>
  <c r="OSU68" i="7"/>
  <c r="OSV68" i="7"/>
  <c r="OSW68" i="7"/>
  <c r="OSX68" i="7"/>
  <c r="OSY68" i="7"/>
  <c r="OSZ68" i="7"/>
  <c r="OTA68" i="7"/>
  <c r="OTB68" i="7"/>
  <c r="OTC68" i="7"/>
  <c r="OTD68" i="7"/>
  <c r="OTE68" i="7"/>
  <c r="OTF68" i="7"/>
  <c r="OTG68" i="7"/>
  <c r="OTH68" i="7"/>
  <c r="OTI68" i="7"/>
  <c r="OTJ68" i="7"/>
  <c r="OTK68" i="7"/>
  <c r="OTL68" i="7"/>
  <c r="OTM68" i="7"/>
  <c r="OTN68" i="7"/>
  <c r="OTO68" i="7"/>
  <c r="OTP68" i="7"/>
  <c r="OTQ68" i="7"/>
  <c r="OTR68" i="7"/>
  <c r="OTS68" i="7"/>
  <c r="OTT68" i="7"/>
  <c r="OTU68" i="7"/>
  <c r="OTV68" i="7"/>
  <c r="OTW68" i="7"/>
  <c r="OTX68" i="7"/>
  <c r="OTY68" i="7"/>
  <c r="OTZ68" i="7"/>
  <c r="OUA68" i="7"/>
  <c r="OUB68" i="7"/>
  <c r="OUC68" i="7"/>
  <c r="OUD68" i="7"/>
  <c r="OUE68" i="7"/>
  <c r="OUF68" i="7"/>
  <c r="OUG68" i="7"/>
  <c r="OUH68" i="7"/>
  <c r="OUI68" i="7"/>
  <c r="OUJ68" i="7"/>
  <c r="OUK68" i="7"/>
  <c r="OUL68" i="7"/>
  <c r="OUM68" i="7"/>
  <c r="OUN68" i="7"/>
  <c r="OUO68" i="7"/>
  <c r="OUP68" i="7"/>
  <c r="OUQ68" i="7"/>
  <c r="OUR68" i="7"/>
  <c r="OUS68" i="7"/>
  <c r="OUT68" i="7"/>
  <c r="OUU68" i="7"/>
  <c r="OUV68" i="7"/>
  <c r="OUW68" i="7"/>
  <c r="OUX68" i="7"/>
  <c r="OUY68" i="7"/>
  <c r="OUZ68" i="7"/>
  <c r="OVA68" i="7"/>
  <c r="OVB68" i="7"/>
  <c r="OVC68" i="7"/>
  <c r="OVD68" i="7"/>
  <c r="OVE68" i="7"/>
  <c r="OVF68" i="7"/>
  <c r="OVG68" i="7"/>
  <c r="OVH68" i="7"/>
  <c r="OVI68" i="7"/>
  <c r="OVJ68" i="7"/>
  <c r="OVK68" i="7"/>
  <c r="OVL68" i="7"/>
  <c r="OVM68" i="7"/>
  <c r="OVN68" i="7"/>
  <c r="OVO68" i="7"/>
  <c r="OVP68" i="7"/>
  <c r="OVQ68" i="7"/>
  <c r="OVR68" i="7"/>
  <c r="OVS68" i="7"/>
  <c r="OVT68" i="7"/>
  <c r="OVU68" i="7"/>
  <c r="OVV68" i="7"/>
  <c r="OVW68" i="7"/>
  <c r="OVX68" i="7"/>
  <c r="OVY68" i="7"/>
  <c r="OVZ68" i="7"/>
  <c r="OWA68" i="7"/>
  <c r="OWB68" i="7"/>
  <c r="OWC68" i="7"/>
  <c r="OWD68" i="7"/>
  <c r="OWE68" i="7"/>
  <c r="OWF68" i="7"/>
  <c r="OWG68" i="7"/>
  <c r="OWH68" i="7"/>
  <c r="OWI68" i="7"/>
  <c r="OWJ68" i="7"/>
  <c r="OWK68" i="7"/>
  <c r="OWL68" i="7"/>
  <c r="OWM68" i="7"/>
  <c r="OWN68" i="7"/>
  <c r="OWO68" i="7"/>
  <c r="OWP68" i="7"/>
  <c r="OWQ68" i="7"/>
  <c r="OWR68" i="7"/>
  <c r="OWS68" i="7"/>
  <c r="OWT68" i="7"/>
  <c r="OWU68" i="7"/>
  <c r="OWV68" i="7"/>
  <c r="OWW68" i="7"/>
  <c r="OWX68" i="7"/>
  <c r="OWY68" i="7"/>
  <c r="OWZ68" i="7"/>
  <c r="OXA68" i="7"/>
  <c r="OXB68" i="7"/>
  <c r="OXC68" i="7"/>
  <c r="OXD68" i="7"/>
  <c r="OXE68" i="7"/>
  <c r="OXF68" i="7"/>
  <c r="OXG68" i="7"/>
  <c r="OXH68" i="7"/>
  <c r="OXI68" i="7"/>
  <c r="OXJ68" i="7"/>
  <c r="OXK68" i="7"/>
  <c r="OXL68" i="7"/>
  <c r="OXM68" i="7"/>
  <c r="OXN68" i="7"/>
  <c r="OXO68" i="7"/>
  <c r="OXP68" i="7"/>
  <c r="OXQ68" i="7"/>
  <c r="OXR68" i="7"/>
  <c r="OXS68" i="7"/>
  <c r="OXT68" i="7"/>
  <c r="OXU68" i="7"/>
  <c r="OXV68" i="7"/>
  <c r="OXW68" i="7"/>
  <c r="OXX68" i="7"/>
  <c r="OXY68" i="7"/>
  <c r="OXZ68" i="7"/>
  <c r="OYA68" i="7"/>
  <c r="OYB68" i="7"/>
  <c r="OYC68" i="7"/>
  <c r="OYD68" i="7"/>
  <c r="OYE68" i="7"/>
  <c r="OYF68" i="7"/>
  <c r="OYG68" i="7"/>
  <c r="OYH68" i="7"/>
  <c r="OYI68" i="7"/>
  <c r="OYJ68" i="7"/>
  <c r="OYK68" i="7"/>
  <c r="OYL68" i="7"/>
  <c r="OYM68" i="7"/>
  <c r="OYN68" i="7"/>
  <c r="OYO68" i="7"/>
  <c r="OYP68" i="7"/>
  <c r="OYQ68" i="7"/>
  <c r="OYR68" i="7"/>
  <c r="OYS68" i="7"/>
  <c r="OYT68" i="7"/>
  <c r="OYU68" i="7"/>
  <c r="OYV68" i="7"/>
  <c r="OYW68" i="7"/>
  <c r="OYX68" i="7"/>
  <c r="OYY68" i="7"/>
  <c r="OYZ68" i="7"/>
  <c r="OZA68" i="7"/>
  <c r="OZB68" i="7"/>
  <c r="OZC68" i="7"/>
  <c r="OZD68" i="7"/>
  <c r="OZE68" i="7"/>
  <c r="OZF68" i="7"/>
  <c r="OZG68" i="7"/>
  <c r="OZH68" i="7"/>
  <c r="OZI68" i="7"/>
  <c r="OZJ68" i="7"/>
  <c r="OZK68" i="7"/>
  <c r="OZL68" i="7"/>
  <c r="OZM68" i="7"/>
  <c r="OZN68" i="7"/>
  <c r="OZO68" i="7"/>
  <c r="OZP68" i="7"/>
  <c r="OZQ68" i="7"/>
  <c r="OZR68" i="7"/>
  <c r="OZS68" i="7"/>
  <c r="OZT68" i="7"/>
  <c r="OZU68" i="7"/>
  <c r="OZV68" i="7"/>
  <c r="OZW68" i="7"/>
  <c r="OZX68" i="7"/>
  <c r="OZY68" i="7"/>
  <c r="OZZ68" i="7"/>
  <c r="PAA68" i="7"/>
  <c r="PAB68" i="7"/>
  <c r="PAC68" i="7"/>
  <c r="PAD68" i="7"/>
  <c r="PAE68" i="7"/>
  <c r="PAF68" i="7"/>
  <c r="PAG68" i="7"/>
  <c r="PAH68" i="7"/>
  <c r="PAI68" i="7"/>
  <c r="PAJ68" i="7"/>
  <c r="PAK68" i="7"/>
  <c r="PAL68" i="7"/>
  <c r="PAM68" i="7"/>
  <c r="PAN68" i="7"/>
  <c r="PAO68" i="7"/>
  <c r="PAP68" i="7"/>
  <c r="PAQ68" i="7"/>
  <c r="PAR68" i="7"/>
  <c r="PAS68" i="7"/>
  <c r="PAT68" i="7"/>
  <c r="PAU68" i="7"/>
  <c r="PAV68" i="7"/>
  <c r="PAW68" i="7"/>
  <c r="PAX68" i="7"/>
  <c r="PAY68" i="7"/>
  <c r="PAZ68" i="7"/>
  <c r="PBA68" i="7"/>
  <c r="PBB68" i="7"/>
  <c r="PBC68" i="7"/>
  <c r="PBD68" i="7"/>
  <c r="PBE68" i="7"/>
  <c r="PBF68" i="7"/>
  <c r="PBG68" i="7"/>
  <c r="PBH68" i="7"/>
  <c r="PBI68" i="7"/>
  <c r="PBJ68" i="7"/>
  <c r="PBK68" i="7"/>
  <c r="PBL68" i="7"/>
  <c r="PBM68" i="7"/>
  <c r="PBN68" i="7"/>
  <c r="PBO68" i="7"/>
  <c r="PBP68" i="7"/>
  <c r="PBQ68" i="7"/>
  <c r="PBR68" i="7"/>
  <c r="PBS68" i="7"/>
  <c r="PBT68" i="7"/>
  <c r="PBU68" i="7"/>
  <c r="PBV68" i="7"/>
  <c r="PBW68" i="7"/>
  <c r="PBX68" i="7"/>
  <c r="PBY68" i="7"/>
  <c r="PBZ68" i="7"/>
  <c r="PCA68" i="7"/>
  <c r="PCB68" i="7"/>
  <c r="PCC68" i="7"/>
  <c r="PCD68" i="7"/>
  <c r="PCE68" i="7"/>
  <c r="PCF68" i="7"/>
  <c r="PCG68" i="7"/>
  <c r="PCH68" i="7"/>
  <c r="PCI68" i="7"/>
  <c r="PCJ68" i="7"/>
  <c r="PCK68" i="7"/>
  <c r="PCL68" i="7"/>
  <c r="PCM68" i="7"/>
  <c r="PCN68" i="7"/>
  <c r="PCO68" i="7"/>
  <c r="PCP68" i="7"/>
  <c r="PCQ68" i="7"/>
  <c r="PCR68" i="7"/>
  <c r="PCS68" i="7"/>
  <c r="PCT68" i="7"/>
  <c r="PCU68" i="7"/>
  <c r="PCV68" i="7"/>
  <c r="PCW68" i="7"/>
  <c r="PCX68" i="7"/>
  <c r="PCY68" i="7"/>
  <c r="PCZ68" i="7"/>
  <c r="PDA68" i="7"/>
  <c r="PDB68" i="7"/>
  <c r="PDC68" i="7"/>
  <c r="PDD68" i="7"/>
  <c r="PDE68" i="7"/>
  <c r="PDF68" i="7"/>
  <c r="PDG68" i="7"/>
  <c r="PDH68" i="7"/>
  <c r="PDI68" i="7"/>
  <c r="PDJ68" i="7"/>
  <c r="PDK68" i="7"/>
  <c r="PDL68" i="7"/>
  <c r="PDM68" i="7"/>
  <c r="PDN68" i="7"/>
  <c r="PDO68" i="7"/>
  <c r="PDP68" i="7"/>
  <c r="PDQ68" i="7"/>
  <c r="PDR68" i="7"/>
  <c r="PDS68" i="7"/>
  <c r="PDT68" i="7"/>
  <c r="PDU68" i="7"/>
  <c r="PDV68" i="7"/>
  <c r="PDW68" i="7"/>
  <c r="PDX68" i="7"/>
  <c r="PDY68" i="7"/>
  <c r="PDZ68" i="7"/>
  <c r="PEA68" i="7"/>
  <c r="PEB68" i="7"/>
  <c r="PEC68" i="7"/>
  <c r="PED68" i="7"/>
  <c r="PEE68" i="7"/>
  <c r="PEF68" i="7"/>
  <c r="PEG68" i="7"/>
  <c r="PEH68" i="7"/>
  <c r="PEI68" i="7"/>
  <c r="PEJ68" i="7"/>
  <c r="PEK68" i="7"/>
  <c r="PEL68" i="7"/>
  <c r="PEM68" i="7"/>
  <c r="PEN68" i="7"/>
  <c r="PEO68" i="7"/>
  <c r="PEP68" i="7"/>
  <c r="PEQ68" i="7"/>
  <c r="PER68" i="7"/>
  <c r="PES68" i="7"/>
  <c r="PET68" i="7"/>
  <c r="PEU68" i="7"/>
  <c r="PEV68" i="7"/>
  <c r="PEW68" i="7"/>
  <c r="PEX68" i="7"/>
  <c r="PEY68" i="7"/>
  <c r="PEZ68" i="7"/>
  <c r="PFA68" i="7"/>
  <c r="PFB68" i="7"/>
  <c r="PFC68" i="7"/>
  <c r="PFD68" i="7"/>
  <c r="PFE68" i="7"/>
  <c r="PFF68" i="7"/>
  <c r="PFG68" i="7"/>
  <c r="PFH68" i="7"/>
  <c r="PFI68" i="7"/>
  <c r="PFJ68" i="7"/>
  <c r="PFK68" i="7"/>
  <c r="PFL68" i="7"/>
  <c r="PFM68" i="7"/>
  <c r="PFN68" i="7"/>
  <c r="PFO68" i="7"/>
  <c r="PFP68" i="7"/>
  <c r="PFQ68" i="7"/>
  <c r="PFR68" i="7"/>
  <c r="PFS68" i="7"/>
  <c r="PFT68" i="7"/>
  <c r="PFU68" i="7"/>
  <c r="PFV68" i="7"/>
  <c r="PFW68" i="7"/>
  <c r="PFX68" i="7"/>
  <c r="PFY68" i="7"/>
  <c r="PFZ68" i="7"/>
  <c r="PGA68" i="7"/>
  <c r="PGB68" i="7"/>
  <c r="PGC68" i="7"/>
  <c r="PGD68" i="7"/>
  <c r="PGE68" i="7"/>
  <c r="PGF68" i="7"/>
  <c r="PGG68" i="7"/>
  <c r="PGH68" i="7"/>
  <c r="PGI68" i="7"/>
  <c r="PGJ68" i="7"/>
  <c r="PGK68" i="7"/>
  <c r="PGL68" i="7"/>
  <c r="PGM68" i="7"/>
  <c r="PGN68" i="7"/>
  <c r="PGO68" i="7"/>
  <c r="PGP68" i="7"/>
  <c r="PGQ68" i="7"/>
  <c r="PGR68" i="7"/>
  <c r="PGS68" i="7"/>
  <c r="PGT68" i="7"/>
  <c r="PGU68" i="7"/>
  <c r="PGV68" i="7"/>
  <c r="PGW68" i="7"/>
  <c r="PGX68" i="7"/>
  <c r="PGY68" i="7"/>
  <c r="PGZ68" i="7"/>
  <c r="PHA68" i="7"/>
  <c r="PHB68" i="7"/>
  <c r="PHC68" i="7"/>
  <c r="PHD68" i="7"/>
  <c r="PHE68" i="7"/>
  <c r="PHF68" i="7"/>
  <c r="PHG68" i="7"/>
  <c r="PHH68" i="7"/>
  <c r="PHI68" i="7"/>
  <c r="PHJ68" i="7"/>
  <c r="PHK68" i="7"/>
  <c r="PHL68" i="7"/>
  <c r="PHM68" i="7"/>
  <c r="PHN68" i="7"/>
  <c r="PHO68" i="7"/>
  <c r="PHP68" i="7"/>
  <c r="PHQ68" i="7"/>
  <c r="PHR68" i="7"/>
  <c r="PHS68" i="7"/>
  <c r="PHT68" i="7"/>
  <c r="PHU68" i="7"/>
  <c r="PHV68" i="7"/>
  <c r="PHW68" i="7"/>
  <c r="PHX68" i="7"/>
  <c r="PHY68" i="7"/>
  <c r="PHZ68" i="7"/>
  <c r="PIA68" i="7"/>
  <c r="PIB68" i="7"/>
  <c r="PIC68" i="7"/>
  <c r="PID68" i="7"/>
  <c r="PIE68" i="7"/>
  <c r="PIF68" i="7"/>
  <c r="PIG68" i="7"/>
  <c r="PIH68" i="7"/>
  <c r="PII68" i="7"/>
  <c r="PIJ68" i="7"/>
  <c r="PIK68" i="7"/>
  <c r="PIL68" i="7"/>
  <c r="PIM68" i="7"/>
  <c r="PIN68" i="7"/>
  <c r="PIO68" i="7"/>
  <c r="PIP68" i="7"/>
  <c r="PIQ68" i="7"/>
  <c r="PIR68" i="7"/>
  <c r="PIS68" i="7"/>
  <c r="PIT68" i="7"/>
  <c r="PIU68" i="7"/>
  <c r="PIV68" i="7"/>
  <c r="PIW68" i="7"/>
  <c r="PIX68" i="7"/>
  <c r="PIY68" i="7"/>
  <c r="PIZ68" i="7"/>
  <c r="PJA68" i="7"/>
  <c r="PJB68" i="7"/>
  <c r="PJC68" i="7"/>
  <c r="PJD68" i="7"/>
  <c r="PJE68" i="7"/>
  <c r="PJF68" i="7"/>
  <c r="PJG68" i="7"/>
  <c r="PJH68" i="7"/>
  <c r="PJI68" i="7"/>
  <c r="PJJ68" i="7"/>
  <c r="PJK68" i="7"/>
  <c r="PJL68" i="7"/>
  <c r="PJM68" i="7"/>
  <c r="PJN68" i="7"/>
  <c r="PJO68" i="7"/>
  <c r="PJP68" i="7"/>
  <c r="PJQ68" i="7"/>
  <c r="PJR68" i="7"/>
  <c r="PJS68" i="7"/>
  <c r="PJT68" i="7"/>
  <c r="PJU68" i="7"/>
  <c r="PJV68" i="7"/>
  <c r="PJW68" i="7"/>
  <c r="PJX68" i="7"/>
  <c r="PJY68" i="7"/>
  <c r="PJZ68" i="7"/>
  <c r="PKA68" i="7"/>
  <c r="PKB68" i="7"/>
  <c r="PKC68" i="7"/>
  <c r="PKD68" i="7"/>
  <c r="PKE68" i="7"/>
  <c r="PKF68" i="7"/>
  <c r="PKG68" i="7"/>
  <c r="PKH68" i="7"/>
  <c r="PKI68" i="7"/>
  <c r="PKJ68" i="7"/>
  <c r="PKK68" i="7"/>
  <c r="PKL68" i="7"/>
  <c r="PKM68" i="7"/>
  <c r="PKN68" i="7"/>
  <c r="PKO68" i="7"/>
  <c r="PKP68" i="7"/>
  <c r="PKQ68" i="7"/>
  <c r="PKR68" i="7"/>
  <c r="PKS68" i="7"/>
  <c r="PKT68" i="7"/>
  <c r="PKU68" i="7"/>
  <c r="PKV68" i="7"/>
  <c r="PKW68" i="7"/>
  <c r="PKX68" i="7"/>
  <c r="PKY68" i="7"/>
  <c r="PKZ68" i="7"/>
  <c r="PLA68" i="7"/>
  <c r="PLB68" i="7"/>
  <c r="PLC68" i="7"/>
  <c r="PLD68" i="7"/>
  <c r="PLE68" i="7"/>
  <c r="PLF68" i="7"/>
  <c r="PLG68" i="7"/>
  <c r="PLH68" i="7"/>
  <c r="PLI68" i="7"/>
  <c r="PLJ68" i="7"/>
  <c r="PLK68" i="7"/>
  <c r="PLL68" i="7"/>
  <c r="PLM68" i="7"/>
  <c r="PLN68" i="7"/>
  <c r="PLO68" i="7"/>
  <c r="PLP68" i="7"/>
  <c r="PLQ68" i="7"/>
  <c r="PLR68" i="7"/>
  <c r="PLS68" i="7"/>
  <c r="PLT68" i="7"/>
  <c r="PLU68" i="7"/>
  <c r="PLV68" i="7"/>
  <c r="PLW68" i="7"/>
  <c r="PLX68" i="7"/>
  <c r="PLY68" i="7"/>
  <c r="PLZ68" i="7"/>
  <c r="PMA68" i="7"/>
  <c r="PMB68" i="7"/>
  <c r="PMC68" i="7"/>
  <c r="PMD68" i="7"/>
  <c r="PME68" i="7"/>
  <c r="PMF68" i="7"/>
  <c r="PMG68" i="7"/>
  <c r="PMH68" i="7"/>
  <c r="PMI68" i="7"/>
  <c r="PMJ68" i="7"/>
  <c r="PMK68" i="7"/>
  <c r="PML68" i="7"/>
  <c r="PMM68" i="7"/>
  <c r="PMN68" i="7"/>
  <c r="PMO68" i="7"/>
  <c r="PMP68" i="7"/>
  <c r="PMQ68" i="7"/>
  <c r="PMR68" i="7"/>
  <c r="PMS68" i="7"/>
  <c r="PMT68" i="7"/>
  <c r="PMU68" i="7"/>
  <c r="PMV68" i="7"/>
  <c r="PMW68" i="7"/>
  <c r="PMX68" i="7"/>
  <c r="PMY68" i="7"/>
  <c r="PMZ68" i="7"/>
  <c r="PNA68" i="7"/>
  <c r="PNB68" i="7"/>
  <c r="PNC68" i="7"/>
  <c r="PND68" i="7"/>
  <c r="PNE68" i="7"/>
  <c r="PNF68" i="7"/>
  <c r="PNG68" i="7"/>
  <c r="PNH68" i="7"/>
  <c r="PNI68" i="7"/>
  <c r="PNJ68" i="7"/>
  <c r="PNK68" i="7"/>
  <c r="PNL68" i="7"/>
  <c r="PNM68" i="7"/>
  <c r="PNN68" i="7"/>
  <c r="PNO68" i="7"/>
  <c r="PNP68" i="7"/>
  <c r="PNQ68" i="7"/>
  <c r="PNR68" i="7"/>
  <c r="PNS68" i="7"/>
  <c r="PNT68" i="7"/>
  <c r="PNU68" i="7"/>
  <c r="PNV68" i="7"/>
  <c r="PNW68" i="7"/>
  <c r="PNX68" i="7"/>
  <c r="PNY68" i="7"/>
  <c r="PNZ68" i="7"/>
  <c r="POA68" i="7"/>
  <c r="POB68" i="7"/>
  <c r="POC68" i="7"/>
  <c r="POD68" i="7"/>
  <c r="POE68" i="7"/>
  <c r="POF68" i="7"/>
  <c r="POG68" i="7"/>
  <c r="POH68" i="7"/>
  <c r="POI68" i="7"/>
  <c r="POJ68" i="7"/>
  <c r="POK68" i="7"/>
  <c r="POL68" i="7"/>
  <c r="POM68" i="7"/>
  <c r="PON68" i="7"/>
  <c r="POO68" i="7"/>
  <c r="POP68" i="7"/>
  <c r="POQ68" i="7"/>
  <c r="POR68" i="7"/>
  <c r="POS68" i="7"/>
  <c r="POT68" i="7"/>
  <c r="POU68" i="7"/>
  <c r="POV68" i="7"/>
  <c r="POW68" i="7"/>
  <c r="POX68" i="7"/>
  <c r="POY68" i="7"/>
  <c r="POZ68" i="7"/>
  <c r="PPA68" i="7"/>
  <c r="PPB68" i="7"/>
  <c r="PPC68" i="7"/>
  <c r="PPD68" i="7"/>
  <c r="PPE68" i="7"/>
  <c r="PPF68" i="7"/>
  <c r="PPG68" i="7"/>
  <c r="PPH68" i="7"/>
  <c r="PPI68" i="7"/>
  <c r="PPJ68" i="7"/>
  <c r="PPK68" i="7"/>
  <c r="PPL68" i="7"/>
  <c r="PPM68" i="7"/>
  <c r="PPN68" i="7"/>
  <c r="PPO68" i="7"/>
  <c r="PPP68" i="7"/>
  <c r="PPQ68" i="7"/>
  <c r="PPR68" i="7"/>
  <c r="PPS68" i="7"/>
  <c r="PPT68" i="7"/>
  <c r="PPU68" i="7"/>
  <c r="PPV68" i="7"/>
  <c r="PPW68" i="7"/>
  <c r="PPX68" i="7"/>
  <c r="PPY68" i="7"/>
  <c r="PPZ68" i="7"/>
  <c r="PQA68" i="7"/>
  <c r="PQB68" i="7"/>
  <c r="PQC68" i="7"/>
  <c r="PQD68" i="7"/>
  <c r="PQE68" i="7"/>
  <c r="PQF68" i="7"/>
  <c r="PQG68" i="7"/>
  <c r="PQH68" i="7"/>
  <c r="PQI68" i="7"/>
  <c r="PQJ68" i="7"/>
  <c r="PQK68" i="7"/>
  <c r="PQL68" i="7"/>
  <c r="PQM68" i="7"/>
  <c r="PQN68" i="7"/>
  <c r="PQO68" i="7"/>
  <c r="PQP68" i="7"/>
  <c r="PQQ68" i="7"/>
  <c r="PQR68" i="7"/>
  <c r="PQS68" i="7"/>
  <c r="PQT68" i="7"/>
  <c r="PQU68" i="7"/>
  <c r="PQV68" i="7"/>
  <c r="PQW68" i="7"/>
  <c r="PQX68" i="7"/>
  <c r="PQY68" i="7"/>
  <c r="PQZ68" i="7"/>
  <c r="PRA68" i="7"/>
  <c r="PRB68" i="7"/>
  <c r="PRC68" i="7"/>
  <c r="PRD68" i="7"/>
  <c r="PRE68" i="7"/>
  <c r="PRF68" i="7"/>
  <c r="PRG68" i="7"/>
  <c r="PRH68" i="7"/>
  <c r="PRI68" i="7"/>
  <c r="PRJ68" i="7"/>
  <c r="PRK68" i="7"/>
  <c r="PRL68" i="7"/>
  <c r="PRM68" i="7"/>
  <c r="PRN68" i="7"/>
  <c r="PRO68" i="7"/>
  <c r="PRP68" i="7"/>
  <c r="PRQ68" i="7"/>
  <c r="PRR68" i="7"/>
  <c r="PRS68" i="7"/>
  <c r="PRT68" i="7"/>
  <c r="PRU68" i="7"/>
  <c r="PRV68" i="7"/>
  <c r="PRW68" i="7"/>
  <c r="PRX68" i="7"/>
  <c r="PRY68" i="7"/>
  <c r="PRZ68" i="7"/>
  <c r="PSA68" i="7"/>
  <c r="PSB68" i="7"/>
  <c r="PSC68" i="7"/>
  <c r="PSD68" i="7"/>
  <c r="PSE68" i="7"/>
  <c r="PSF68" i="7"/>
  <c r="PSG68" i="7"/>
  <c r="PSH68" i="7"/>
  <c r="PSI68" i="7"/>
  <c r="PSJ68" i="7"/>
  <c r="PSK68" i="7"/>
  <c r="PSL68" i="7"/>
  <c r="PSM68" i="7"/>
  <c r="PSN68" i="7"/>
  <c r="PSO68" i="7"/>
  <c r="PSP68" i="7"/>
  <c r="PSQ68" i="7"/>
  <c r="PSR68" i="7"/>
  <c r="PSS68" i="7"/>
  <c r="PST68" i="7"/>
  <c r="PSU68" i="7"/>
  <c r="PSV68" i="7"/>
  <c r="PSW68" i="7"/>
  <c r="PSX68" i="7"/>
  <c r="PSY68" i="7"/>
  <c r="PSZ68" i="7"/>
  <c r="PTA68" i="7"/>
  <c r="PTB68" i="7"/>
  <c r="PTC68" i="7"/>
  <c r="PTD68" i="7"/>
  <c r="PTE68" i="7"/>
  <c r="PTF68" i="7"/>
  <c r="PTG68" i="7"/>
  <c r="PTH68" i="7"/>
  <c r="PTI68" i="7"/>
  <c r="PTJ68" i="7"/>
  <c r="PTK68" i="7"/>
  <c r="PTL68" i="7"/>
  <c r="PTM68" i="7"/>
  <c r="PTN68" i="7"/>
  <c r="PTO68" i="7"/>
  <c r="PTP68" i="7"/>
  <c r="PTQ68" i="7"/>
  <c r="PTR68" i="7"/>
  <c r="PTS68" i="7"/>
  <c r="PTT68" i="7"/>
  <c r="PTU68" i="7"/>
  <c r="PTV68" i="7"/>
  <c r="PTW68" i="7"/>
  <c r="PTX68" i="7"/>
  <c r="PTY68" i="7"/>
  <c r="PTZ68" i="7"/>
  <c r="PUA68" i="7"/>
  <c r="PUB68" i="7"/>
  <c r="PUC68" i="7"/>
  <c r="PUD68" i="7"/>
  <c r="PUE68" i="7"/>
  <c r="PUF68" i="7"/>
  <c r="PUG68" i="7"/>
  <c r="PUH68" i="7"/>
  <c r="PUI68" i="7"/>
  <c r="PUJ68" i="7"/>
  <c r="PUK68" i="7"/>
  <c r="PUL68" i="7"/>
  <c r="PUM68" i="7"/>
  <c r="PUN68" i="7"/>
  <c r="PUO68" i="7"/>
  <c r="PUP68" i="7"/>
  <c r="PUQ68" i="7"/>
  <c r="PUR68" i="7"/>
  <c r="PUS68" i="7"/>
  <c r="PUT68" i="7"/>
  <c r="PUU68" i="7"/>
  <c r="PUV68" i="7"/>
  <c r="PUW68" i="7"/>
  <c r="PUX68" i="7"/>
  <c r="PUY68" i="7"/>
  <c r="PUZ68" i="7"/>
  <c r="PVA68" i="7"/>
  <c r="PVB68" i="7"/>
  <c r="PVC68" i="7"/>
  <c r="PVD68" i="7"/>
  <c r="PVE68" i="7"/>
  <c r="PVF68" i="7"/>
  <c r="PVG68" i="7"/>
  <c r="PVH68" i="7"/>
  <c r="PVI68" i="7"/>
  <c r="PVJ68" i="7"/>
  <c r="PVK68" i="7"/>
  <c r="PVL68" i="7"/>
  <c r="PVM68" i="7"/>
  <c r="PVN68" i="7"/>
  <c r="PVO68" i="7"/>
  <c r="PVP68" i="7"/>
  <c r="PVQ68" i="7"/>
  <c r="PVR68" i="7"/>
  <c r="PVS68" i="7"/>
  <c r="PVT68" i="7"/>
  <c r="PVU68" i="7"/>
  <c r="PVV68" i="7"/>
  <c r="PVW68" i="7"/>
  <c r="PVX68" i="7"/>
  <c r="PVY68" i="7"/>
  <c r="PVZ68" i="7"/>
  <c r="PWA68" i="7"/>
  <c r="PWB68" i="7"/>
  <c r="PWC68" i="7"/>
  <c r="PWD68" i="7"/>
  <c r="PWE68" i="7"/>
  <c r="PWF68" i="7"/>
  <c r="PWG68" i="7"/>
  <c r="PWH68" i="7"/>
  <c r="PWI68" i="7"/>
  <c r="PWJ68" i="7"/>
  <c r="PWK68" i="7"/>
  <c r="PWL68" i="7"/>
  <c r="PWM68" i="7"/>
  <c r="PWN68" i="7"/>
  <c r="PWO68" i="7"/>
  <c r="PWP68" i="7"/>
  <c r="PWQ68" i="7"/>
  <c r="PWR68" i="7"/>
  <c r="PWS68" i="7"/>
  <c r="PWT68" i="7"/>
  <c r="PWU68" i="7"/>
  <c r="PWV68" i="7"/>
  <c r="PWW68" i="7"/>
  <c r="PWX68" i="7"/>
  <c r="PWY68" i="7"/>
  <c r="PWZ68" i="7"/>
  <c r="PXA68" i="7"/>
  <c r="PXB68" i="7"/>
  <c r="PXC68" i="7"/>
  <c r="PXD68" i="7"/>
  <c r="PXE68" i="7"/>
  <c r="PXF68" i="7"/>
  <c r="PXG68" i="7"/>
  <c r="PXH68" i="7"/>
  <c r="PXI68" i="7"/>
  <c r="PXJ68" i="7"/>
  <c r="PXK68" i="7"/>
  <c r="PXL68" i="7"/>
  <c r="PXM68" i="7"/>
  <c r="PXN68" i="7"/>
  <c r="PXO68" i="7"/>
  <c r="PXP68" i="7"/>
  <c r="PXQ68" i="7"/>
  <c r="PXR68" i="7"/>
  <c r="PXS68" i="7"/>
  <c r="PXT68" i="7"/>
  <c r="PXU68" i="7"/>
  <c r="PXV68" i="7"/>
  <c r="PXW68" i="7"/>
  <c r="PXX68" i="7"/>
  <c r="PXY68" i="7"/>
  <c r="PXZ68" i="7"/>
  <c r="PYA68" i="7"/>
  <c r="PYB68" i="7"/>
  <c r="PYC68" i="7"/>
  <c r="PYD68" i="7"/>
  <c r="PYE68" i="7"/>
  <c r="PYF68" i="7"/>
  <c r="PYG68" i="7"/>
  <c r="PYH68" i="7"/>
  <c r="PYI68" i="7"/>
  <c r="PYJ68" i="7"/>
  <c r="PYK68" i="7"/>
  <c r="PYL68" i="7"/>
  <c r="PYM68" i="7"/>
  <c r="PYN68" i="7"/>
  <c r="PYO68" i="7"/>
  <c r="PYP68" i="7"/>
  <c r="PYQ68" i="7"/>
  <c r="PYR68" i="7"/>
  <c r="PYS68" i="7"/>
  <c r="PYT68" i="7"/>
  <c r="PYU68" i="7"/>
  <c r="PYV68" i="7"/>
  <c r="PYW68" i="7"/>
  <c r="PYX68" i="7"/>
  <c r="PYY68" i="7"/>
  <c r="PYZ68" i="7"/>
  <c r="PZA68" i="7"/>
  <c r="PZB68" i="7"/>
  <c r="PZC68" i="7"/>
  <c r="PZD68" i="7"/>
  <c r="PZE68" i="7"/>
  <c r="PZF68" i="7"/>
  <c r="PZG68" i="7"/>
  <c r="PZH68" i="7"/>
  <c r="PZI68" i="7"/>
  <c r="PZJ68" i="7"/>
  <c r="PZK68" i="7"/>
  <c r="PZL68" i="7"/>
  <c r="PZM68" i="7"/>
  <c r="PZN68" i="7"/>
  <c r="PZO68" i="7"/>
  <c r="PZP68" i="7"/>
  <c r="PZQ68" i="7"/>
  <c r="PZR68" i="7"/>
  <c r="PZS68" i="7"/>
  <c r="PZT68" i="7"/>
  <c r="PZU68" i="7"/>
  <c r="PZV68" i="7"/>
  <c r="PZW68" i="7"/>
  <c r="PZX68" i="7"/>
  <c r="PZY68" i="7"/>
  <c r="PZZ68" i="7"/>
  <c r="QAA68" i="7"/>
  <c r="QAB68" i="7"/>
  <c r="QAC68" i="7"/>
  <c r="QAD68" i="7"/>
  <c r="QAE68" i="7"/>
  <c r="QAF68" i="7"/>
  <c r="QAG68" i="7"/>
  <c r="QAH68" i="7"/>
  <c r="QAI68" i="7"/>
  <c r="QAJ68" i="7"/>
  <c r="QAK68" i="7"/>
  <c r="QAL68" i="7"/>
  <c r="QAM68" i="7"/>
  <c r="QAN68" i="7"/>
  <c r="QAO68" i="7"/>
  <c r="QAP68" i="7"/>
  <c r="QAQ68" i="7"/>
  <c r="QAR68" i="7"/>
  <c r="QAS68" i="7"/>
  <c r="QAT68" i="7"/>
  <c r="QAU68" i="7"/>
  <c r="QAV68" i="7"/>
  <c r="QAW68" i="7"/>
  <c r="QAX68" i="7"/>
  <c r="QAY68" i="7"/>
  <c r="QAZ68" i="7"/>
  <c r="QBA68" i="7"/>
  <c r="QBB68" i="7"/>
  <c r="QBC68" i="7"/>
  <c r="QBD68" i="7"/>
  <c r="QBE68" i="7"/>
  <c r="QBF68" i="7"/>
  <c r="QBG68" i="7"/>
  <c r="QBH68" i="7"/>
  <c r="QBI68" i="7"/>
  <c r="QBJ68" i="7"/>
  <c r="QBK68" i="7"/>
  <c r="QBL68" i="7"/>
  <c r="QBM68" i="7"/>
  <c r="QBN68" i="7"/>
  <c r="QBO68" i="7"/>
  <c r="QBP68" i="7"/>
  <c r="QBQ68" i="7"/>
  <c r="QBR68" i="7"/>
  <c r="QBS68" i="7"/>
  <c r="QBT68" i="7"/>
  <c r="QBU68" i="7"/>
  <c r="QBV68" i="7"/>
  <c r="QBW68" i="7"/>
  <c r="QBX68" i="7"/>
  <c r="QBY68" i="7"/>
  <c r="QBZ68" i="7"/>
  <c r="QCA68" i="7"/>
  <c r="QCB68" i="7"/>
  <c r="QCC68" i="7"/>
  <c r="QCD68" i="7"/>
  <c r="QCE68" i="7"/>
  <c r="QCF68" i="7"/>
  <c r="QCG68" i="7"/>
  <c r="QCH68" i="7"/>
  <c r="QCI68" i="7"/>
  <c r="QCJ68" i="7"/>
  <c r="QCK68" i="7"/>
  <c r="QCL68" i="7"/>
  <c r="QCM68" i="7"/>
  <c r="QCN68" i="7"/>
  <c r="QCO68" i="7"/>
  <c r="QCP68" i="7"/>
  <c r="QCQ68" i="7"/>
  <c r="QCR68" i="7"/>
  <c r="QCS68" i="7"/>
  <c r="QCT68" i="7"/>
  <c r="QCU68" i="7"/>
  <c r="QCV68" i="7"/>
  <c r="QCW68" i="7"/>
  <c r="QCX68" i="7"/>
  <c r="QCY68" i="7"/>
  <c r="QCZ68" i="7"/>
  <c r="QDA68" i="7"/>
  <c r="QDB68" i="7"/>
  <c r="QDC68" i="7"/>
  <c r="QDD68" i="7"/>
  <c r="QDE68" i="7"/>
  <c r="QDF68" i="7"/>
  <c r="QDG68" i="7"/>
  <c r="QDH68" i="7"/>
  <c r="QDI68" i="7"/>
  <c r="QDJ68" i="7"/>
  <c r="QDK68" i="7"/>
  <c r="QDL68" i="7"/>
  <c r="QDM68" i="7"/>
  <c r="QDN68" i="7"/>
  <c r="QDO68" i="7"/>
  <c r="QDP68" i="7"/>
  <c r="QDQ68" i="7"/>
  <c r="QDR68" i="7"/>
  <c r="QDS68" i="7"/>
  <c r="QDT68" i="7"/>
  <c r="QDU68" i="7"/>
  <c r="QDV68" i="7"/>
  <c r="QDW68" i="7"/>
  <c r="QDX68" i="7"/>
  <c r="QDY68" i="7"/>
  <c r="QDZ68" i="7"/>
  <c r="QEA68" i="7"/>
  <c r="QEB68" i="7"/>
  <c r="QEC68" i="7"/>
  <c r="QED68" i="7"/>
  <c r="QEE68" i="7"/>
  <c r="QEF68" i="7"/>
  <c r="QEG68" i="7"/>
  <c r="QEH68" i="7"/>
  <c r="QEI68" i="7"/>
  <c r="QEJ68" i="7"/>
  <c r="QEK68" i="7"/>
  <c r="QEL68" i="7"/>
  <c r="QEM68" i="7"/>
  <c r="QEN68" i="7"/>
  <c r="QEO68" i="7"/>
  <c r="QEP68" i="7"/>
  <c r="QEQ68" i="7"/>
  <c r="QER68" i="7"/>
  <c r="QES68" i="7"/>
  <c r="QET68" i="7"/>
  <c r="QEU68" i="7"/>
  <c r="QEV68" i="7"/>
  <c r="QEW68" i="7"/>
  <c r="QEX68" i="7"/>
  <c r="QEY68" i="7"/>
  <c r="QEZ68" i="7"/>
  <c r="QFA68" i="7"/>
  <c r="QFB68" i="7"/>
  <c r="QFC68" i="7"/>
  <c r="QFD68" i="7"/>
  <c r="QFE68" i="7"/>
  <c r="QFF68" i="7"/>
  <c r="QFG68" i="7"/>
  <c r="QFH68" i="7"/>
  <c r="QFI68" i="7"/>
  <c r="QFJ68" i="7"/>
  <c r="QFK68" i="7"/>
  <c r="QFL68" i="7"/>
  <c r="QFM68" i="7"/>
  <c r="QFN68" i="7"/>
  <c r="QFO68" i="7"/>
  <c r="QFP68" i="7"/>
  <c r="QFQ68" i="7"/>
  <c r="QFR68" i="7"/>
  <c r="QFS68" i="7"/>
  <c r="QFT68" i="7"/>
  <c r="QFU68" i="7"/>
  <c r="QFV68" i="7"/>
  <c r="QFW68" i="7"/>
  <c r="QFX68" i="7"/>
  <c r="QFY68" i="7"/>
  <c r="QFZ68" i="7"/>
  <c r="QGA68" i="7"/>
  <c r="QGB68" i="7"/>
  <c r="QGC68" i="7"/>
  <c r="QGD68" i="7"/>
  <c r="QGE68" i="7"/>
  <c r="QGF68" i="7"/>
  <c r="QGG68" i="7"/>
  <c r="QGH68" i="7"/>
  <c r="QGI68" i="7"/>
  <c r="QGJ68" i="7"/>
  <c r="QGK68" i="7"/>
  <c r="QGL68" i="7"/>
  <c r="QGM68" i="7"/>
  <c r="QGN68" i="7"/>
  <c r="QGO68" i="7"/>
  <c r="QGP68" i="7"/>
  <c r="QGQ68" i="7"/>
  <c r="QGR68" i="7"/>
  <c r="QGS68" i="7"/>
  <c r="QGT68" i="7"/>
  <c r="QGU68" i="7"/>
  <c r="QGV68" i="7"/>
  <c r="QGW68" i="7"/>
  <c r="QGX68" i="7"/>
  <c r="QGY68" i="7"/>
  <c r="QGZ68" i="7"/>
  <c r="QHA68" i="7"/>
  <c r="QHB68" i="7"/>
  <c r="QHC68" i="7"/>
  <c r="QHD68" i="7"/>
  <c r="QHE68" i="7"/>
  <c r="QHF68" i="7"/>
  <c r="QHG68" i="7"/>
  <c r="QHH68" i="7"/>
  <c r="QHI68" i="7"/>
  <c r="QHJ68" i="7"/>
  <c r="QHK68" i="7"/>
  <c r="QHL68" i="7"/>
  <c r="QHM68" i="7"/>
  <c r="QHN68" i="7"/>
  <c r="QHO68" i="7"/>
  <c r="QHP68" i="7"/>
  <c r="QHQ68" i="7"/>
  <c r="QHR68" i="7"/>
  <c r="QHS68" i="7"/>
  <c r="QHT68" i="7"/>
  <c r="QHU68" i="7"/>
  <c r="QHV68" i="7"/>
  <c r="QHW68" i="7"/>
  <c r="QHX68" i="7"/>
  <c r="QHY68" i="7"/>
  <c r="QHZ68" i="7"/>
  <c r="QIA68" i="7"/>
  <c r="QIB68" i="7"/>
  <c r="QIC68" i="7"/>
  <c r="QID68" i="7"/>
  <c r="QIE68" i="7"/>
  <c r="QIF68" i="7"/>
  <c r="QIG68" i="7"/>
  <c r="QIH68" i="7"/>
  <c r="QII68" i="7"/>
  <c r="QIJ68" i="7"/>
  <c r="QIK68" i="7"/>
  <c r="QIL68" i="7"/>
  <c r="QIM68" i="7"/>
  <c r="QIN68" i="7"/>
  <c r="QIO68" i="7"/>
  <c r="QIP68" i="7"/>
  <c r="QIQ68" i="7"/>
  <c r="QIR68" i="7"/>
  <c r="QIS68" i="7"/>
  <c r="QIT68" i="7"/>
  <c r="QIU68" i="7"/>
  <c r="QIV68" i="7"/>
  <c r="QIW68" i="7"/>
  <c r="QIX68" i="7"/>
  <c r="QIY68" i="7"/>
  <c r="QIZ68" i="7"/>
  <c r="QJA68" i="7"/>
  <c r="QJB68" i="7"/>
  <c r="QJC68" i="7"/>
  <c r="QJD68" i="7"/>
  <c r="QJE68" i="7"/>
  <c r="QJF68" i="7"/>
  <c r="QJG68" i="7"/>
  <c r="QJH68" i="7"/>
  <c r="QJI68" i="7"/>
  <c r="QJJ68" i="7"/>
  <c r="QJK68" i="7"/>
  <c r="QJL68" i="7"/>
  <c r="QJM68" i="7"/>
  <c r="QJN68" i="7"/>
  <c r="QJO68" i="7"/>
  <c r="QJP68" i="7"/>
  <c r="QJQ68" i="7"/>
  <c r="QJR68" i="7"/>
  <c r="QJS68" i="7"/>
  <c r="QJT68" i="7"/>
  <c r="QJU68" i="7"/>
  <c r="QJV68" i="7"/>
  <c r="QJW68" i="7"/>
  <c r="QJX68" i="7"/>
  <c r="QJY68" i="7"/>
  <c r="QJZ68" i="7"/>
  <c r="QKA68" i="7"/>
  <c r="QKB68" i="7"/>
  <c r="QKC68" i="7"/>
  <c r="QKD68" i="7"/>
  <c r="QKE68" i="7"/>
  <c r="QKF68" i="7"/>
  <c r="QKG68" i="7"/>
  <c r="QKH68" i="7"/>
  <c r="QKI68" i="7"/>
  <c r="QKJ68" i="7"/>
  <c r="QKK68" i="7"/>
  <c r="QKL68" i="7"/>
  <c r="QKM68" i="7"/>
  <c r="QKN68" i="7"/>
  <c r="QKO68" i="7"/>
  <c r="QKP68" i="7"/>
  <c r="QKQ68" i="7"/>
  <c r="QKR68" i="7"/>
  <c r="QKS68" i="7"/>
  <c r="QKT68" i="7"/>
  <c r="QKU68" i="7"/>
  <c r="QKV68" i="7"/>
  <c r="QKW68" i="7"/>
  <c r="QKX68" i="7"/>
  <c r="QKY68" i="7"/>
  <c r="QKZ68" i="7"/>
  <c r="QLA68" i="7"/>
  <c r="QLB68" i="7"/>
  <c r="QLC68" i="7"/>
  <c r="QLD68" i="7"/>
  <c r="QLE68" i="7"/>
  <c r="QLF68" i="7"/>
  <c r="QLG68" i="7"/>
  <c r="QLH68" i="7"/>
  <c r="QLI68" i="7"/>
  <c r="QLJ68" i="7"/>
  <c r="QLK68" i="7"/>
  <c r="QLL68" i="7"/>
  <c r="QLM68" i="7"/>
  <c r="QLN68" i="7"/>
  <c r="QLO68" i="7"/>
  <c r="QLP68" i="7"/>
  <c r="QLQ68" i="7"/>
  <c r="QLR68" i="7"/>
  <c r="QLS68" i="7"/>
  <c r="QLT68" i="7"/>
  <c r="QLU68" i="7"/>
  <c r="QLV68" i="7"/>
  <c r="QLW68" i="7"/>
  <c r="QLX68" i="7"/>
  <c r="QLY68" i="7"/>
  <c r="QLZ68" i="7"/>
  <c r="QMA68" i="7"/>
  <c r="QMB68" i="7"/>
  <c r="QMC68" i="7"/>
  <c r="QMD68" i="7"/>
  <c r="QME68" i="7"/>
  <c r="QMF68" i="7"/>
  <c r="QMG68" i="7"/>
  <c r="QMH68" i="7"/>
  <c r="QMI68" i="7"/>
  <c r="QMJ68" i="7"/>
  <c r="QMK68" i="7"/>
  <c r="QML68" i="7"/>
  <c r="QMM68" i="7"/>
  <c r="QMN68" i="7"/>
  <c r="QMO68" i="7"/>
  <c r="QMP68" i="7"/>
  <c r="QMQ68" i="7"/>
  <c r="QMR68" i="7"/>
  <c r="QMS68" i="7"/>
  <c r="QMT68" i="7"/>
  <c r="QMU68" i="7"/>
  <c r="QMV68" i="7"/>
  <c r="QMW68" i="7"/>
  <c r="QMX68" i="7"/>
  <c r="QMY68" i="7"/>
  <c r="QMZ68" i="7"/>
  <c r="QNA68" i="7"/>
  <c r="QNB68" i="7"/>
  <c r="QNC68" i="7"/>
  <c r="QND68" i="7"/>
  <c r="QNE68" i="7"/>
  <c r="QNF68" i="7"/>
  <c r="QNG68" i="7"/>
  <c r="QNH68" i="7"/>
  <c r="QNI68" i="7"/>
  <c r="QNJ68" i="7"/>
  <c r="QNK68" i="7"/>
  <c r="QNL68" i="7"/>
  <c r="QNM68" i="7"/>
  <c r="QNN68" i="7"/>
  <c r="QNO68" i="7"/>
  <c r="QNP68" i="7"/>
  <c r="QNQ68" i="7"/>
  <c r="QNR68" i="7"/>
  <c r="QNS68" i="7"/>
  <c r="QNT68" i="7"/>
  <c r="QNU68" i="7"/>
  <c r="QNV68" i="7"/>
  <c r="QNW68" i="7"/>
  <c r="QNX68" i="7"/>
  <c r="QNY68" i="7"/>
  <c r="QNZ68" i="7"/>
  <c r="QOA68" i="7"/>
  <c r="QOB68" i="7"/>
  <c r="QOC68" i="7"/>
  <c r="QOD68" i="7"/>
  <c r="QOE68" i="7"/>
  <c r="QOF68" i="7"/>
  <c r="QOG68" i="7"/>
  <c r="QOH68" i="7"/>
  <c r="QOI68" i="7"/>
  <c r="QOJ68" i="7"/>
  <c r="QOK68" i="7"/>
  <c r="QOL68" i="7"/>
  <c r="QOM68" i="7"/>
  <c r="QON68" i="7"/>
  <c r="QOO68" i="7"/>
  <c r="QOP68" i="7"/>
  <c r="QOQ68" i="7"/>
  <c r="QOR68" i="7"/>
  <c r="QOS68" i="7"/>
  <c r="QOT68" i="7"/>
  <c r="QOU68" i="7"/>
  <c r="QOV68" i="7"/>
  <c r="QOW68" i="7"/>
  <c r="QOX68" i="7"/>
  <c r="QOY68" i="7"/>
  <c r="QOZ68" i="7"/>
  <c r="QPA68" i="7"/>
  <c r="QPB68" i="7"/>
  <c r="QPC68" i="7"/>
  <c r="QPD68" i="7"/>
  <c r="QPE68" i="7"/>
  <c r="QPF68" i="7"/>
  <c r="QPG68" i="7"/>
  <c r="QPH68" i="7"/>
  <c r="QPI68" i="7"/>
  <c r="QPJ68" i="7"/>
  <c r="QPK68" i="7"/>
  <c r="QPL68" i="7"/>
  <c r="QPM68" i="7"/>
  <c r="QPN68" i="7"/>
  <c r="QPO68" i="7"/>
  <c r="QPP68" i="7"/>
  <c r="QPQ68" i="7"/>
  <c r="QPR68" i="7"/>
  <c r="QPS68" i="7"/>
  <c r="QPT68" i="7"/>
  <c r="QPU68" i="7"/>
  <c r="QPV68" i="7"/>
  <c r="QPW68" i="7"/>
  <c r="QPX68" i="7"/>
  <c r="QPY68" i="7"/>
  <c r="QPZ68" i="7"/>
  <c r="QQA68" i="7"/>
  <c r="QQB68" i="7"/>
  <c r="QQC68" i="7"/>
  <c r="QQD68" i="7"/>
  <c r="QQE68" i="7"/>
  <c r="QQF68" i="7"/>
  <c r="QQG68" i="7"/>
  <c r="QQH68" i="7"/>
  <c r="QQI68" i="7"/>
  <c r="QQJ68" i="7"/>
  <c r="QQK68" i="7"/>
  <c r="QQL68" i="7"/>
  <c r="QQM68" i="7"/>
  <c r="QQN68" i="7"/>
  <c r="QQO68" i="7"/>
  <c r="QQP68" i="7"/>
  <c r="QQQ68" i="7"/>
  <c r="QQR68" i="7"/>
  <c r="QQS68" i="7"/>
  <c r="QQT68" i="7"/>
  <c r="QQU68" i="7"/>
  <c r="QQV68" i="7"/>
  <c r="QQW68" i="7"/>
  <c r="QQX68" i="7"/>
  <c r="QQY68" i="7"/>
  <c r="QQZ68" i="7"/>
  <c r="QRA68" i="7"/>
  <c r="QRB68" i="7"/>
  <c r="QRC68" i="7"/>
  <c r="QRD68" i="7"/>
  <c r="QRE68" i="7"/>
  <c r="QRF68" i="7"/>
  <c r="QRG68" i="7"/>
  <c r="QRH68" i="7"/>
  <c r="QRI68" i="7"/>
  <c r="QRJ68" i="7"/>
  <c r="QRK68" i="7"/>
  <c r="QRL68" i="7"/>
  <c r="QRM68" i="7"/>
  <c r="QRN68" i="7"/>
  <c r="QRO68" i="7"/>
  <c r="QRP68" i="7"/>
  <c r="QRQ68" i="7"/>
  <c r="QRR68" i="7"/>
  <c r="QRS68" i="7"/>
  <c r="QRT68" i="7"/>
  <c r="QRU68" i="7"/>
  <c r="QRV68" i="7"/>
  <c r="QRW68" i="7"/>
  <c r="QRX68" i="7"/>
  <c r="QRY68" i="7"/>
  <c r="QRZ68" i="7"/>
  <c r="QSA68" i="7"/>
  <c r="QSB68" i="7"/>
  <c r="QSC68" i="7"/>
  <c r="QSD68" i="7"/>
  <c r="QSE68" i="7"/>
  <c r="QSF68" i="7"/>
  <c r="QSG68" i="7"/>
  <c r="QSH68" i="7"/>
  <c r="QSI68" i="7"/>
  <c r="QSJ68" i="7"/>
  <c r="QSK68" i="7"/>
  <c r="QSL68" i="7"/>
  <c r="QSM68" i="7"/>
  <c r="QSN68" i="7"/>
  <c r="QSO68" i="7"/>
  <c r="QSP68" i="7"/>
  <c r="QSQ68" i="7"/>
  <c r="QSR68" i="7"/>
  <c r="QSS68" i="7"/>
  <c r="QST68" i="7"/>
  <c r="QSU68" i="7"/>
  <c r="QSV68" i="7"/>
  <c r="QSW68" i="7"/>
  <c r="QSX68" i="7"/>
  <c r="QSY68" i="7"/>
  <c r="QSZ68" i="7"/>
  <c r="QTA68" i="7"/>
  <c r="QTB68" i="7"/>
  <c r="QTC68" i="7"/>
  <c r="QTD68" i="7"/>
  <c r="QTE68" i="7"/>
  <c r="QTF68" i="7"/>
  <c r="QTG68" i="7"/>
  <c r="QTH68" i="7"/>
  <c r="QTI68" i="7"/>
  <c r="QTJ68" i="7"/>
  <c r="QTK68" i="7"/>
  <c r="QTL68" i="7"/>
  <c r="QTM68" i="7"/>
  <c r="QTN68" i="7"/>
  <c r="QTO68" i="7"/>
  <c r="QTP68" i="7"/>
  <c r="QTQ68" i="7"/>
  <c r="QTR68" i="7"/>
  <c r="QTS68" i="7"/>
  <c r="QTT68" i="7"/>
  <c r="QTU68" i="7"/>
  <c r="QTV68" i="7"/>
  <c r="QTW68" i="7"/>
  <c r="QTX68" i="7"/>
  <c r="QTY68" i="7"/>
  <c r="QTZ68" i="7"/>
  <c r="QUA68" i="7"/>
  <c r="QUB68" i="7"/>
  <c r="QUC68" i="7"/>
  <c r="QUD68" i="7"/>
  <c r="QUE68" i="7"/>
  <c r="QUF68" i="7"/>
  <c r="QUG68" i="7"/>
  <c r="QUH68" i="7"/>
  <c r="QUI68" i="7"/>
  <c r="QUJ68" i="7"/>
  <c r="QUK68" i="7"/>
  <c r="QUL68" i="7"/>
  <c r="QUM68" i="7"/>
  <c r="QUN68" i="7"/>
  <c r="QUO68" i="7"/>
  <c r="QUP68" i="7"/>
  <c r="QUQ68" i="7"/>
  <c r="QUR68" i="7"/>
  <c r="QUS68" i="7"/>
  <c r="QUT68" i="7"/>
  <c r="QUU68" i="7"/>
  <c r="QUV68" i="7"/>
  <c r="QUW68" i="7"/>
  <c r="QUX68" i="7"/>
  <c r="QUY68" i="7"/>
  <c r="QUZ68" i="7"/>
  <c r="QVA68" i="7"/>
  <c r="QVB68" i="7"/>
  <c r="QVC68" i="7"/>
  <c r="QVD68" i="7"/>
  <c r="QVE68" i="7"/>
  <c r="QVF68" i="7"/>
  <c r="QVG68" i="7"/>
  <c r="QVH68" i="7"/>
  <c r="QVI68" i="7"/>
  <c r="QVJ68" i="7"/>
  <c r="QVK68" i="7"/>
  <c r="QVL68" i="7"/>
  <c r="QVM68" i="7"/>
  <c r="QVN68" i="7"/>
  <c r="QVO68" i="7"/>
  <c r="QVP68" i="7"/>
  <c r="QVQ68" i="7"/>
  <c r="QVR68" i="7"/>
  <c r="QVS68" i="7"/>
  <c r="QVT68" i="7"/>
  <c r="QVU68" i="7"/>
  <c r="QVV68" i="7"/>
  <c r="QVW68" i="7"/>
  <c r="QVX68" i="7"/>
  <c r="QVY68" i="7"/>
  <c r="QVZ68" i="7"/>
  <c r="QWA68" i="7"/>
  <c r="QWB68" i="7"/>
  <c r="QWC68" i="7"/>
  <c r="QWD68" i="7"/>
  <c r="QWE68" i="7"/>
  <c r="QWF68" i="7"/>
  <c r="QWG68" i="7"/>
  <c r="QWH68" i="7"/>
  <c r="QWI68" i="7"/>
  <c r="QWJ68" i="7"/>
  <c r="QWK68" i="7"/>
  <c r="QWL68" i="7"/>
  <c r="QWM68" i="7"/>
  <c r="QWN68" i="7"/>
  <c r="QWO68" i="7"/>
  <c r="QWP68" i="7"/>
  <c r="QWQ68" i="7"/>
  <c r="QWR68" i="7"/>
  <c r="QWS68" i="7"/>
  <c r="QWT68" i="7"/>
  <c r="QWU68" i="7"/>
  <c r="QWV68" i="7"/>
  <c r="QWW68" i="7"/>
  <c r="QWX68" i="7"/>
  <c r="QWY68" i="7"/>
  <c r="QWZ68" i="7"/>
  <c r="QXA68" i="7"/>
  <c r="QXB68" i="7"/>
  <c r="QXC68" i="7"/>
  <c r="QXD68" i="7"/>
  <c r="QXE68" i="7"/>
  <c r="QXF68" i="7"/>
  <c r="QXG68" i="7"/>
  <c r="QXH68" i="7"/>
  <c r="QXI68" i="7"/>
  <c r="QXJ68" i="7"/>
  <c r="QXK68" i="7"/>
  <c r="QXL68" i="7"/>
  <c r="QXM68" i="7"/>
  <c r="QXN68" i="7"/>
  <c r="QXO68" i="7"/>
  <c r="QXP68" i="7"/>
  <c r="QXQ68" i="7"/>
  <c r="QXR68" i="7"/>
  <c r="QXS68" i="7"/>
  <c r="QXT68" i="7"/>
  <c r="QXU68" i="7"/>
  <c r="QXV68" i="7"/>
  <c r="QXW68" i="7"/>
  <c r="QXX68" i="7"/>
  <c r="QXY68" i="7"/>
  <c r="QXZ68" i="7"/>
  <c r="QYA68" i="7"/>
  <c r="QYB68" i="7"/>
  <c r="QYC68" i="7"/>
  <c r="QYD68" i="7"/>
  <c r="QYE68" i="7"/>
  <c r="QYF68" i="7"/>
  <c r="QYG68" i="7"/>
  <c r="QYH68" i="7"/>
  <c r="QYI68" i="7"/>
  <c r="QYJ68" i="7"/>
  <c r="QYK68" i="7"/>
  <c r="QYL68" i="7"/>
  <c r="QYM68" i="7"/>
  <c r="QYN68" i="7"/>
  <c r="QYO68" i="7"/>
  <c r="QYP68" i="7"/>
  <c r="QYQ68" i="7"/>
  <c r="QYR68" i="7"/>
  <c r="QYS68" i="7"/>
  <c r="QYT68" i="7"/>
  <c r="QYU68" i="7"/>
  <c r="QYV68" i="7"/>
  <c r="QYW68" i="7"/>
  <c r="QYX68" i="7"/>
  <c r="QYY68" i="7"/>
  <c r="QYZ68" i="7"/>
  <c r="QZA68" i="7"/>
  <c r="QZB68" i="7"/>
  <c r="QZC68" i="7"/>
  <c r="QZD68" i="7"/>
  <c r="QZE68" i="7"/>
  <c r="QZF68" i="7"/>
  <c r="QZG68" i="7"/>
  <c r="QZH68" i="7"/>
  <c r="QZI68" i="7"/>
  <c r="QZJ68" i="7"/>
  <c r="QZK68" i="7"/>
  <c r="QZL68" i="7"/>
  <c r="QZM68" i="7"/>
  <c r="QZN68" i="7"/>
  <c r="QZO68" i="7"/>
  <c r="QZP68" i="7"/>
  <c r="QZQ68" i="7"/>
  <c r="QZR68" i="7"/>
  <c r="QZS68" i="7"/>
  <c r="QZT68" i="7"/>
  <c r="QZU68" i="7"/>
  <c r="QZV68" i="7"/>
  <c r="QZW68" i="7"/>
  <c r="QZX68" i="7"/>
  <c r="QZY68" i="7"/>
  <c r="QZZ68" i="7"/>
  <c r="RAA68" i="7"/>
  <c r="RAB68" i="7"/>
  <c r="RAC68" i="7"/>
  <c r="RAD68" i="7"/>
  <c r="RAE68" i="7"/>
  <c r="RAF68" i="7"/>
  <c r="RAG68" i="7"/>
  <c r="RAH68" i="7"/>
  <c r="RAI68" i="7"/>
  <c r="RAJ68" i="7"/>
  <c r="RAK68" i="7"/>
  <c r="RAL68" i="7"/>
  <c r="RAM68" i="7"/>
  <c r="RAN68" i="7"/>
  <c r="RAO68" i="7"/>
  <c r="RAP68" i="7"/>
  <c r="RAQ68" i="7"/>
  <c r="RAR68" i="7"/>
  <c r="RAS68" i="7"/>
  <c r="RAT68" i="7"/>
  <c r="RAU68" i="7"/>
  <c r="RAV68" i="7"/>
  <c r="RAW68" i="7"/>
  <c r="RAX68" i="7"/>
  <c r="RAY68" i="7"/>
  <c r="RAZ68" i="7"/>
  <c r="RBA68" i="7"/>
  <c r="RBB68" i="7"/>
  <c r="RBC68" i="7"/>
  <c r="RBD68" i="7"/>
  <c r="RBE68" i="7"/>
  <c r="RBF68" i="7"/>
  <c r="RBG68" i="7"/>
  <c r="RBH68" i="7"/>
  <c r="RBI68" i="7"/>
  <c r="RBJ68" i="7"/>
  <c r="RBK68" i="7"/>
  <c r="RBL68" i="7"/>
  <c r="RBM68" i="7"/>
  <c r="RBN68" i="7"/>
  <c r="RBO68" i="7"/>
  <c r="RBP68" i="7"/>
  <c r="RBQ68" i="7"/>
  <c r="RBR68" i="7"/>
  <c r="RBS68" i="7"/>
  <c r="RBT68" i="7"/>
  <c r="RBU68" i="7"/>
  <c r="RBV68" i="7"/>
  <c r="RBW68" i="7"/>
  <c r="RBX68" i="7"/>
  <c r="RBY68" i="7"/>
  <c r="RBZ68" i="7"/>
  <c r="RCA68" i="7"/>
  <c r="RCB68" i="7"/>
  <c r="RCC68" i="7"/>
  <c r="RCD68" i="7"/>
  <c r="RCE68" i="7"/>
  <c r="RCF68" i="7"/>
  <c r="RCG68" i="7"/>
  <c r="RCH68" i="7"/>
  <c r="RCI68" i="7"/>
  <c r="RCJ68" i="7"/>
  <c r="RCK68" i="7"/>
  <c r="RCL68" i="7"/>
  <c r="RCM68" i="7"/>
  <c r="RCN68" i="7"/>
  <c r="RCO68" i="7"/>
  <c r="RCP68" i="7"/>
  <c r="RCQ68" i="7"/>
  <c r="RCR68" i="7"/>
  <c r="RCS68" i="7"/>
  <c r="RCT68" i="7"/>
  <c r="RCU68" i="7"/>
  <c r="RCV68" i="7"/>
  <c r="RCW68" i="7"/>
  <c r="RCX68" i="7"/>
  <c r="RCY68" i="7"/>
  <c r="RCZ68" i="7"/>
  <c r="RDA68" i="7"/>
  <c r="RDB68" i="7"/>
  <c r="RDC68" i="7"/>
  <c r="RDD68" i="7"/>
  <c r="RDE68" i="7"/>
  <c r="RDF68" i="7"/>
  <c r="RDG68" i="7"/>
  <c r="RDH68" i="7"/>
  <c r="RDI68" i="7"/>
  <c r="RDJ68" i="7"/>
  <c r="RDK68" i="7"/>
  <c r="RDL68" i="7"/>
  <c r="RDM68" i="7"/>
  <c r="RDN68" i="7"/>
  <c r="RDO68" i="7"/>
  <c r="RDP68" i="7"/>
  <c r="RDQ68" i="7"/>
  <c r="RDR68" i="7"/>
  <c r="RDS68" i="7"/>
  <c r="RDT68" i="7"/>
  <c r="RDU68" i="7"/>
  <c r="RDV68" i="7"/>
  <c r="RDW68" i="7"/>
  <c r="RDX68" i="7"/>
  <c r="RDY68" i="7"/>
  <c r="RDZ68" i="7"/>
  <c r="REA68" i="7"/>
  <c r="REB68" i="7"/>
  <c r="REC68" i="7"/>
  <c r="RED68" i="7"/>
  <c r="REE68" i="7"/>
  <c r="REF68" i="7"/>
  <c r="REG68" i="7"/>
  <c r="REH68" i="7"/>
  <c r="REI68" i="7"/>
  <c r="REJ68" i="7"/>
  <c r="REK68" i="7"/>
  <c r="REL68" i="7"/>
  <c r="REM68" i="7"/>
  <c r="REN68" i="7"/>
  <c r="REO68" i="7"/>
  <c r="REP68" i="7"/>
  <c r="REQ68" i="7"/>
  <c r="RER68" i="7"/>
  <c r="RES68" i="7"/>
  <c r="RET68" i="7"/>
  <c r="REU68" i="7"/>
  <c r="REV68" i="7"/>
  <c r="REW68" i="7"/>
  <c r="REX68" i="7"/>
  <c r="REY68" i="7"/>
  <c r="REZ68" i="7"/>
  <c r="RFA68" i="7"/>
  <c r="RFB68" i="7"/>
  <c r="RFC68" i="7"/>
  <c r="RFD68" i="7"/>
  <c r="RFE68" i="7"/>
  <c r="RFF68" i="7"/>
  <c r="RFG68" i="7"/>
  <c r="RFH68" i="7"/>
  <c r="RFI68" i="7"/>
  <c r="RFJ68" i="7"/>
  <c r="RFK68" i="7"/>
  <c r="RFL68" i="7"/>
  <c r="RFM68" i="7"/>
  <c r="RFN68" i="7"/>
  <c r="RFO68" i="7"/>
  <c r="RFP68" i="7"/>
  <c r="RFQ68" i="7"/>
  <c r="RFR68" i="7"/>
  <c r="RFS68" i="7"/>
  <c r="RFT68" i="7"/>
  <c r="RFU68" i="7"/>
  <c r="RFV68" i="7"/>
  <c r="RFW68" i="7"/>
  <c r="RFX68" i="7"/>
  <c r="RFY68" i="7"/>
  <c r="RFZ68" i="7"/>
  <c r="RGA68" i="7"/>
  <c r="RGB68" i="7"/>
  <c r="RGC68" i="7"/>
  <c r="RGD68" i="7"/>
  <c r="RGE68" i="7"/>
  <c r="RGF68" i="7"/>
  <c r="RGG68" i="7"/>
  <c r="RGH68" i="7"/>
  <c r="RGI68" i="7"/>
  <c r="RGJ68" i="7"/>
  <c r="RGK68" i="7"/>
  <c r="RGL68" i="7"/>
  <c r="RGM68" i="7"/>
  <c r="RGN68" i="7"/>
  <c r="RGO68" i="7"/>
  <c r="RGP68" i="7"/>
  <c r="RGQ68" i="7"/>
  <c r="RGR68" i="7"/>
  <c r="RGS68" i="7"/>
  <c r="RGT68" i="7"/>
  <c r="RGU68" i="7"/>
  <c r="RGV68" i="7"/>
  <c r="RGW68" i="7"/>
  <c r="RGX68" i="7"/>
  <c r="RGY68" i="7"/>
  <c r="RGZ68" i="7"/>
  <c r="RHA68" i="7"/>
  <c r="RHB68" i="7"/>
  <c r="RHC68" i="7"/>
  <c r="RHD68" i="7"/>
  <c r="RHE68" i="7"/>
  <c r="RHF68" i="7"/>
  <c r="RHG68" i="7"/>
  <c r="RHH68" i="7"/>
  <c r="RHI68" i="7"/>
  <c r="RHJ68" i="7"/>
  <c r="RHK68" i="7"/>
  <c r="RHL68" i="7"/>
  <c r="RHM68" i="7"/>
  <c r="RHN68" i="7"/>
  <c r="RHO68" i="7"/>
  <c r="RHP68" i="7"/>
  <c r="RHQ68" i="7"/>
  <c r="RHR68" i="7"/>
  <c r="RHS68" i="7"/>
  <c r="RHT68" i="7"/>
  <c r="RHU68" i="7"/>
  <c r="RHV68" i="7"/>
  <c r="RHW68" i="7"/>
  <c r="RHX68" i="7"/>
  <c r="RHY68" i="7"/>
  <c r="RHZ68" i="7"/>
  <c r="RIA68" i="7"/>
  <c r="RIB68" i="7"/>
  <c r="RIC68" i="7"/>
  <c r="RID68" i="7"/>
  <c r="RIE68" i="7"/>
  <c r="RIF68" i="7"/>
  <c r="RIG68" i="7"/>
  <c r="RIH68" i="7"/>
  <c r="RII68" i="7"/>
  <c r="RIJ68" i="7"/>
  <c r="RIK68" i="7"/>
  <c r="RIL68" i="7"/>
  <c r="RIM68" i="7"/>
  <c r="RIN68" i="7"/>
  <c r="RIO68" i="7"/>
  <c r="RIP68" i="7"/>
  <c r="RIQ68" i="7"/>
  <c r="RIR68" i="7"/>
  <c r="RIS68" i="7"/>
  <c r="RIT68" i="7"/>
  <c r="RIU68" i="7"/>
  <c r="RIV68" i="7"/>
  <c r="RIW68" i="7"/>
  <c r="RIX68" i="7"/>
  <c r="RIY68" i="7"/>
  <c r="RIZ68" i="7"/>
  <c r="RJA68" i="7"/>
  <c r="RJB68" i="7"/>
  <c r="RJC68" i="7"/>
  <c r="RJD68" i="7"/>
  <c r="RJE68" i="7"/>
  <c r="RJF68" i="7"/>
  <c r="RJG68" i="7"/>
  <c r="RJH68" i="7"/>
  <c r="RJI68" i="7"/>
  <c r="RJJ68" i="7"/>
  <c r="RJK68" i="7"/>
  <c r="RJL68" i="7"/>
  <c r="RJM68" i="7"/>
  <c r="RJN68" i="7"/>
  <c r="RJO68" i="7"/>
  <c r="RJP68" i="7"/>
  <c r="RJQ68" i="7"/>
  <c r="RJR68" i="7"/>
  <c r="RJS68" i="7"/>
  <c r="RJT68" i="7"/>
  <c r="RJU68" i="7"/>
  <c r="RJV68" i="7"/>
  <c r="RJW68" i="7"/>
  <c r="RJX68" i="7"/>
  <c r="RJY68" i="7"/>
  <c r="RJZ68" i="7"/>
  <c r="RKA68" i="7"/>
  <c r="RKB68" i="7"/>
  <c r="RKC68" i="7"/>
  <c r="RKD68" i="7"/>
  <c r="RKE68" i="7"/>
  <c r="RKF68" i="7"/>
  <c r="RKG68" i="7"/>
  <c r="RKH68" i="7"/>
  <c r="RKI68" i="7"/>
  <c r="RKJ68" i="7"/>
  <c r="RKK68" i="7"/>
  <c r="RKL68" i="7"/>
  <c r="RKM68" i="7"/>
  <c r="RKN68" i="7"/>
  <c r="RKO68" i="7"/>
  <c r="RKP68" i="7"/>
  <c r="RKQ68" i="7"/>
  <c r="RKR68" i="7"/>
  <c r="RKS68" i="7"/>
  <c r="RKT68" i="7"/>
  <c r="RKU68" i="7"/>
  <c r="RKV68" i="7"/>
  <c r="RKW68" i="7"/>
  <c r="RKX68" i="7"/>
  <c r="RKY68" i="7"/>
  <c r="RKZ68" i="7"/>
  <c r="RLA68" i="7"/>
  <c r="RLB68" i="7"/>
  <c r="RLC68" i="7"/>
  <c r="RLD68" i="7"/>
  <c r="RLE68" i="7"/>
  <c r="RLF68" i="7"/>
  <c r="RLG68" i="7"/>
  <c r="RLH68" i="7"/>
  <c r="RLI68" i="7"/>
  <c r="RLJ68" i="7"/>
  <c r="RLK68" i="7"/>
  <c r="RLL68" i="7"/>
  <c r="RLM68" i="7"/>
  <c r="RLN68" i="7"/>
  <c r="RLO68" i="7"/>
  <c r="RLP68" i="7"/>
  <c r="RLQ68" i="7"/>
  <c r="RLR68" i="7"/>
  <c r="RLS68" i="7"/>
  <c r="RLT68" i="7"/>
  <c r="RLU68" i="7"/>
  <c r="RLV68" i="7"/>
  <c r="RLW68" i="7"/>
  <c r="RLX68" i="7"/>
  <c r="RLY68" i="7"/>
  <c r="RLZ68" i="7"/>
  <c r="RMA68" i="7"/>
  <c r="RMB68" i="7"/>
  <c r="RMC68" i="7"/>
  <c r="RMD68" i="7"/>
  <c r="RME68" i="7"/>
  <c r="RMF68" i="7"/>
  <c r="RMG68" i="7"/>
  <c r="RMH68" i="7"/>
  <c r="RMI68" i="7"/>
  <c r="RMJ68" i="7"/>
  <c r="RMK68" i="7"/>
  <c r="RML68" i="7"/>
  <c r="RMM68" i="7"/>
  <c r="RMN68" i="7"/>
  <c r="RMO68" i="7"/>
  <c r="RMP68" i="7"/>
  <c r="RMQ68" i="7"/>
  <c r="RMR68" i="7"/>
  <c r="RMS68" i="7"/>
  <c r="RMT68" i="7"/>
  <c r="RMU68" i="7"/>
  <c r="RMV68" i="7"/>
  <c r="RMW68" i="7"/>
  <c r="RMX68" i="7"/>
  <c r="RMY68" i="7"/>
  <c r="RMZ68" i="7"/>
  <c r="RNA68" i="7"/>
  <c r="RNB68" i="7"/>
  <c r="RNC68" i="7"/>
  <c r="RND68" i="7"/>
  <c r="RNE68" i="7"/>
  <c r="RNF68" i="7"/>
  <c r="RNG68" i="7"/>
  <c r="RNH68" i="7"/>
  <c r="RNI68" i="7"/>
  <c r="RNJ68" i="7"/>
  <c r="RNK68" i="7"/>
  <c r="RNL68" i="7"/>
  <c r="RNM68" i="7"/>
  <c r="RNN68" i="7"/>
  <c r="RNO68" i="7"/>
  <c r="RNP68" i="7"/>
  <c r="RNQ68" i="7"/>
  <c r="RNR68" i="7"/>
  <c r="RNS68" i="7"/>
  <c r="RNT68" i="7"/>
  <c r="RNU68" i="7"/>
  <c r="RNV68" i="7"/>
  <c r="RNW68" i="7"/>
  <c r="RNX68" i="7"/>
  <c r="RNY68" i="7"/>
  <c r="RNZ68" i="7"/>
  <c r="ROA68" i="7"/>
  <c r="ROB68" i="7"/>
  <c r="ROC68" i="7"/>
  <c r="ROD68" i="7"/>
  <c r="ROE68" i="7"/>
  <c r="ROF68" i="7"/>
  <c r="ROG68" i="7"/>
  <c r="ROH68" i="7"/>
  <c r="ROI68" i="7"/>
  <c r="ROJ68" i="7"/>
  <c r="ROK68" i="7"/>
  <c r="ROL68" i="7"/>
  <c r="ROM68" i="7"/>
  <c r="RON68" i="7"/>
  <c r="ROO68" i="7"/>
  <c r="ROP68" i="7"/>
  <c r="ROQ68" i="7"/>
  <c r="ROR68" i="7"/>
  <c r="ROS68" i="7"/>
  <c r="ROT68" i="7"/>
  <c r="ROU68" i="7"/>
  <c r="ROV68" i="7"/>
  <c r="ROW68" i="7"/>
  <c r="ROX68" i="7"/>
  <c r="ROY68" i="7"/>
  <c r="ROZ68" i="7"/>
  <c r="RPA68" i="7"/>
  <c r="RPB68" i="7"/>
  <c r="RPC68" i="7"/>
  <c r="RPD68" i="7"/>
  <c r="RPE68" i="7"/>
  <c r="RPF68" i="7"/>
  <c r="RPG68" i="7"/>
  <c r="RPH68" i="7"/>
  <c r="RPI68" i="7"/>
  <c r="RPJ68" i="7"/>
  <c r="RPK68" i="7"/>
  <c r="RPL68" i="7"/>
  <c r="RPM68" i="7"/>
  <c r="RPN68" i="7"/>
  <c r="RPO68" i="7"/>
  <c r="RPP68" i="7"/>
  <c r="RPQ68" i="7"/>
  <c r="RPR68" i="7"/>
  <c r="RPS68" i="7"/>
  <c r="RPT68" i="7"/>
  <c r="RPU68" i="7"/>
  <c r="RPV68" i="7"/>
  <c r="RPW68" i="7"/>
  <c r="RPX68" i="7"/>
  <c r="RPY68" i="7"/>
  <c r="RPZ68" i="7"/>
  <c r="RQA68" i="7"/>
  <c r="RQB68" i="7"/>
  <c r="RQC68" i="7"/>
  <c r="RQD68" i="7"/>
  <c r="RQE68" i="7"/>
  <c r="RQF68" i="7"/>
  <c r="RQG68" i="7"/>
  <c r="RQH68" i="7"/>
  <c r="RQI68" i="7"/>
  <c r="RQJ68" i="7"/>
  <c r="RQK68" i="7"/>
  <c r="RQL68" i="7"/>
  <c r="RQM68" i="7"/>
  <c r="RQN68" i="7"/>
  <c r="RQO68" i="7"/>
  <c r="RQP68" i="7"/>
  <c r="RQQ68" i="7"/>
  <c r="RQR68" i="7"/>
  <c r="RQS68" i="7"/>
  <c r="RQT68" i="7"/>
  <c r="RQU68" i="7"/>
  <c r="RQV68" i="7"/>
  <c r="RQW68" i="7"/>
  <c r="RQX68" i="7"/>
  <c r="RQY68" i="7"/>
  <c r="RQZ68" i="7"/>
  <c r="RRA68" i="7"/>
  <c r="RRB68" i="7"/>
  <c r="RRC68" i="7"/>
  <c r="RRD68" i="7"/>
  <c r="RRE68" i="7"/>
  <c r="RRF68" i="7"/>
  <c r="RRG68" i="7"/>
  <c r="RRH68" i="7"/>
  <c r="RRI68" i="7"/>
  <c r="RRJ68" i="7"/>
  <c r="RRK68" i="7"/>
  <c r="RRL68" i="7"/>
  <c r="RRM68" i="7"/>
  <c r="RRN68" i="7"/>
  <c r="RRO68" i="7"/>
  <c r="RRP68" i="7"/>
  <c r="RRQ68" i="7"/>
  <c r="RRR68" i="7"/>
  <c r="RRS68" i="7"/>
  <c r="RRT68" i="7"/>
  <c r="RRU68" i="7"/>
  <c r="RRV68" i="7"/>
  <c r="RRW68" i="7"/>
  <c r="RRX68" i="7"/>
  <c r="RRY68" i="7"/>
  <c r="RRZ68" i="7"/>
  <c r="RSA68" i="7"/>
  <c r="RSB68" i="7"/>
  <c r="RSC68" i="7"/>
  <c r="RSD68" i="7"/>
  <c r="RSE68" i="7"/>
  <c r="RSF68" i="7"/>
  <c r="RSG68" i="7"/>
  <c r="RSH68" i="7"/>
  <c r="RSI68" i="7"/>
  <c r="RSJ68" i="7"/>
  <c r="RSK68" i="7"/>
  <c r="RSL68" i="7"/>
  <c r="RSM68" i="7"/>
  <c r="RSN68" i="7"/>
  <c r="RSO68" i="7"/>
  <c r="RSP68" i="7"/>
  <c r="RSQ68" i="7"/>
  <c r="RSR68" i="7"/>
  <c r="RSS68" i="7"/>
  <c r="RST68" i="7"/>
  <c r="RSU68" i="7"/>
  <c r="RSV68" i="7"/>
  <c r="RSW68" i="7"/>
  <c r="RSX68" i="7"/>
  <c r="RSY68" i="7"/>
  <c r="RSZ68" i="7"/>
  <c r="RTA68" i="7"/>
  <c r="RTB68" i="7"/>
  <c r="RTC68" i="7"/>
  <c r="RTD68" i="7"/>
  <c r="RTE68" i="7"/>
  <c r="RTF68" i="7"/>
  <c r="RTG68" i="7"/>
  <c r="RTH68" i="7"/>
  <c r="RTI68" i="7"/>
  <c r="RTJ68" i="7"/>
  <c r="RTK68" i="7"/>
  <c r="RTL68" i="7"/>
  <c r="RTM68" i="7"/>
  <c r="RTN68" i="7"/>
  <c r="RTO68" i="7"/>
  <c r="RTP68" i="7"/>
  <c r="RTQ68" i="7"/>
  <c r="RTR68" i="7"/>
  <c r="RTS68" i="7"/>
  <c r="RTT68" i="7"/>
  <c r="RTU68" i="7"/>
  <c r="RTV68" i="7"/>
  <c r="RTW68" i="7"/>
  <c r="RTX68" i="7"/>
  <c r="RTY68" i="7"/>
  <c r="RTZ68" i="7"/>
  <c r="RUA68" i="7"/>
  <c r="RUB68" i="7"/>
  <c r="RUC68" i="7"/>
  <c r="RUD68" i="7"/>
  <c r="RUE68" i="7"/>
  <c r="RUF68" i="7"/>
  <c r="RUG68" i="7"/>
  <c r="RUH68" i="7"/>
  <c r="RUI68" i="7"/>
  <c r="RUJ68" i="7"/>
  <c r="RUK68" i="7"/>
  <c r="RUL68" i="7"/>
  <c r="RUM68" i="7"/>
  <c r="RUN68" i="7"/>
  <c r="RUO68" i="7"/>
  <c r="RUP68" i="7"/>
  <c r="RUQ68" i="7"/>
  <c r="RUR68" i="7"/>
  <c r="RUS68" i="7"/>
  <c r="RUT68" i="7"/>
  <c r="RUU68" i="7"/>
  <c r="RUV68" i="7"/>
  <c r="RUW68" i="7"/>
  <c r="RUX68" i="7"/>
  <c r="RUY68" i="7"/>
  <c r="RUZ68" i="7"/>
  <c r="RVA68" i="7"/>
  <c r="RVB68" i="7"/>
  <c r="RVC68" i="7"/>
  <c r="RVD68" i="7"/>
  <c r="RVE68" i="7"/>
  <c r="RVF68" i="7"/>
  <c r="RVG68" i="7"/>
  <c r="RVH68" i="7"/>
  <c r="RVI68" i="7"/>
  <c r="RVJ68" i="7"/>
  <c r="RVK68" i="7"/>
  <c r="RVL68" i="7"/>
  <c r="RVM68" i="7"/>
  <c r="RVN68" i="7"/>
  <c r="RVO68" i="7"/>
  <c r="RVP68" i="7"/>
  <c r="RVQ68" i="7"/>
  <c r="RVR68" i="7"/>
  <c r="RVS68" i="7"/>
  <c r="RVT68" i="7"/>
  <c r="RVU68" i="7"/>
  <c r="RVV68" i="7"/>
  <c r="RVW68" i="7"/>
  <c r="RVX68" i="7"/>
  <c r="RVY68" i="7"/>
  <c r="RVZ68" i="7"/>
  <c r="RWA68" i="7"/>
  <c r="RWB68" i="7"/>
  <c r="RWC68" i="7"/>
  <c r="RWD68" i="7"/>
  <c r="RWE68" i="7"/>
  <c r="RWF68" i="7"/>
  <c r="RWG68" i="7"/>
  <c r="RWH68" i="7"/>
  <c r="RWI68" i="7"/>
  <c r="RWJ68" i="7"/>
  <c r="RWK68" i="7"/>
  <c r="RWL68" i="7"/>
  <c r="RWM68" i="7"/>
  <c r="RWN68" i="7"/>
  <c r="RWO68" i="7"/>
  <c r="RWP68" i="7"/>
  <c r="RWQ68" i="7"/>
  <c r="RWR68" i="7"/>
  <c r="RWS68" i="7"/>
  <c r="RWT68" i="7"/>
  <c r="RWU68" i="7"/>
  <c r="RWV68" i="7"/>
  <c r="RWW68" i="7"/>
  <c r="RWX68" i="7"/>
  <c r="RWY68" i="7"/>
  <c r="RWZ68" i="7"/>
  <c r="RXA68" i="7"/>
  <c r="RXB68" i="7"/>
  <c r="RXC68" i="7"/>
  <c r="RXD68" i="7"/>
  <c r="RXE68" i="7"/>
  <c r="RXF68" i="7"/>
  <c r="RXG68" i="7"/>
  <c r="RXH68" i="7"/>
  <c r="RXI68" i="7"/>
  <c r="RXJ68" i="7"/>
  <c r="RXK68" i="7"/>
  <c r="RXL68" i="7"/>
  <c r="RXM68" i="7"/>
  <c r="RXN68" i="7"/>
  <c r="RXO68" i="7"/>
  <c r="RXP68" i="7"/>
  <c r="RXQ68" i="7"/>
  <c r="RXR68" i="7"/>
  <c r="RXS68" i="7"/>
  <c r="RXT68" i="7"/>
  <c r="RXU68" i="7"/>
  <c r="RXV68" i="7"/>
  <c r="RXW68" i="7"/>
  <c r="RXX68" i="7"/>
  <c r="RXY68" i="7"/>
  <c r="RXZ68" i="7"/>
  <c r="RYA68" i="7"/>
  <c r="RYB68" i="7"/>
  <c r="RYC68" i="7"/>
  <c r="RYD68" i="7"/>
  <c r="RYE68" i="7"/>
  <c r="RYF68" i="7"/>
  <c r="RYG68" i="7"/>
  <c r="RYH68" i="7"/>
  <c r="RYI68" i="7"/>
  <c r="RYJ68" i="7"/>
  <c r="RYK68" i="7"/>
  <c r="RYL68" i="7"/>
  <c r="RYM68" i="7"/>
  <c r="RYN68" i="7"/>
  <c r="RYO68" i="7"/>
  <c r="RYP68" i="7"/>
  <c r="RYQ68" i="7"/>
  <c r="RYR68" i="7"/>
  <c r="RYS68" i="7"/>
  <c r="RYT68" i="7"/>
  <c r="RYU68" i="7"/>
  <c r="RYV68" i="7"/>
  <c r="RYW68" i="7"/>
  <c r="RYX68" i="7"/>
  <c r="RYY68" i="7"/>
  <c r="RYZ68" i="7"/>
  <c r="RZA68" i="7"/>
  <c r="RZB68" i="7"/>
  <c r="RZC68" i="7"/>
  <c r="RZD68" i="7"/>
  <c r="RZE68" i="7"/>
  <c r="RZF68" i="7"/>
  <c r="RZG68" i="7"/>
  <c r="RZH68" i="7"/>
  <c r="RZI68" i="7"/>
  <c r="RZJ68" i="7"/>
  <c r="RZK68" i="7"/>
  <c r="RZL68" i="7"/>
  <c r="RZM68" i="7"/>
  <c r="RZN68" i="7"/>
  <c r="RZO68" i="7"/>
  <c r="RZP68" i="7"/>
  <c r="RZQ68" i="7"/>
  <c r="RZR68" i="7"/>
  <c r="RZS68" i="7"/>
  <c r="RZT68" i="7"/>
  <c r="RZU68" i="7"/>
  <c r="RZV68" i="7"/>
  <c r="RZW68" i="7"/>
  <c r="RZX68" i="7"/>
  <c r="RZY68" i="7"/>
  <c r="RZZ68" i="7"/>
  <c r="SAA68" i="7"/>
  <c r="SAB68" i="7"/>
  <c r="SAC68" i="7"/>
  <c r="SAD68" i="7"/>
  <c r="SAE68" i="7"/>
  <c r="SAF68" i="7"/>
  <c r="SAG68" i="7"/>
  <c r="SAH68" i="7"/>
  <c r="SAI68" i="7"/>
  <c r="SAJ68" i="7"/>
  <c r="SAK68" i="7"/>
  <c r="SAL68" i="7"/>
  <c r="SAM68" i="7"/>
  <c r="SAN68" i="7"/>
  <c r="SAO68" i="7"/>
  <c r="SAP68" i="7"/>
  <c r="SAQ68" i="7"/>
  <c r="SAR68" i="7"/>
  <c r="SAS68" i="7"/>
  <c r="SAT68" i="7"/>
  <c r="SAU68" i="7"/>
  <c r="SAV68" i="7"/>
  <c r="SAW68" i="7"/>
  <c r="SAX68" i="7"/>
  <c r="SAY68" i="7"/>
  <c r="SAZ68" i="7"/>
  <c r="SBA68" i="7"/>
  <c r="SBB68" i="7"/>
  <c r="SBC68" i="7"/>
  <c r="SBD68" i="7"/>
  <c r="SBE68" i="7"/>
  <c r="SBF68" i="7"/>
  <c r="SBG68" i="7"/>
  <c r="SBH68" i="7"/>
  <c r="SBI68" i="7"/>
  <c r="SBJ68" i="7"/>
  <c r="SBK68" i="7"/>
  <c r="SBL68" i="7"/>
  <c r="SBM68" i="7"/>
  <c r="SBN68" i="7"/>
  <c r="SBO68" i="7"/>
  <c r="SBP68" i="7"/>
  <c r="SBQ68" i="7"/>
  <c r="SBR68" i="7"/>
  <c r="SBS68" i="7"/>
  <c r="SBT68" i="7"/>
  <c r="SBU68" i="7"/>
  <c r="SBV68" i="7"/>
  <c r="SBW68" i="7"/>
  <c r="SBX68" i="7"/>
  <c r="SBY68" i="7"/>
  <c r="SBZ68" i="7"/>
  <c r="SCA68" i="7"/>
  <c r="SCB68" i="7"/>
  <c r="SCC68" i="7"/>
  <c r="SCD68" i="7"/>
  <c r="SCE68" i="7"/>
  <c r="SCF68" i="7"/>
  <c r="SCG68" i="7"/>
  <c r="SCH68" i="7"/>
  <c r="SCI68" i="7"/>
  <c r="SCJ68" i="7"/>
  <c r="SCK68" i="7"/>
  <c r="SCL68" i="7"/>
  <c r="SCM68" i="7"/>
  <c r="SCN68" i="7"/>
  <c r="SCO68" i="7"/>
  <c r="SCP68" i="7"/>
  <c r="SCQ68" i="7"/>
  <c r="SCR68" i="7"/>
  <c r="SCS68" i="7"/>
  <c r="SCT68" i="7"/>
  <c r="SCU68" i="7"/>
  <c r="SCV68" i="7"/>
  <c r="SCW68" i="7"/>
  <c r="SCX68" i="7"/>
  <c r="SCY68" i="7"/>
  <c r="SCZ68" i="7"/>
  <c r="SDA68" i="7"/>
  <c r="SDB68" i="7"/>
  <c r="SDC68" i="7"/>
  <c r="SDD68" i="7"/>
  <c r="SDE68" i="7"/>
  <c r="SDF68" i="7"/>
  <c r="SDG68" i="7"/>
  <c r="SDH68" i="7"/>
  <c r="SDI68" i="7"/>
  <c r="SDJ68" i="7"/>
  <c r="SDK68" i="7"/>
  <c r="SDL68" i="7"/>
  <c r="SDM68" i="7"/>
  <c r="SDN68" i="7"/>
  <c r="SDO68" i="7"/>
  <c r="SDP68" i="7"/>
  <c r="SDQ68" i="7"/>
  <c r="SDR68" i="7"/>
  <c r="SDS68" i="7"/>
  <c r="SDT68" i="7"/>
  <c r="SDU68" i="7"/>
  <c r="SDV68" i="7"/>
  <c r="SDW68" i="7"/>
  <c r="SDX68" i="7"/>
  <c r="SDY68" i="7"/>
  <c r="SDZ68" i="7"/>
  <c r="SEA68" i="7"/>
  <c r="SEB68" i="7"/>
  <c r="SEC68" i="7"/>
  <c r="SED68" i="7"/>
  <c r="SEE68" i="7"/>
  <c r="SEF68" i="7"/>
  <c r="SEG68" i="7"/>
  <c r="SEH68" i="7"/>
  <c r="SEI68" i="7"/>
  <c r="SEJ68" i="7"/>
  <c r="SEK68" i="7"/>
  <c r="SEL68" i="7"/>
  <c r="SEM68" i="7"/>
  <c r="SEN68" i="7"/>
  <c r="SEO68" i="7"/>
  <c r="SEP68" i="7"/>
  <c r="SEQ68" i="7"/>
  <c r="SER68" i="7"/>
  <c r="SES68" i="7"/>
  <c r="SET68" i="7"/>
  <c r="SEU68" i="7"/>
  <c r="SEV68" i="7"/>
  <c r="SEW68" i="7"/>
  <c r="SEX68" i="7"/>
  <c r="SEY68" i="7"/>
  <c r="SEZ68" i="7"/>
  <c r="SFA68" i="7"/>
  <c r="SFB68" i="7"/>
  <c r="SFC68" i="7"/>
  <c r="SFD68" i="7"/>
  <c r="SFE68" i="7"/>
  <c r="SFF68" i="7"/>
  <c r="SFG68" i="7"/>
  <c r="SFH68" i="7"/>
  <c r="SFI68" i="7"/>
  <c r="SFJ68" i="7"/>
  <c r="SFK68" i="7"/>
  <c r="SFL68" i="7"/>
  <c r="SFM68" i="7"/>
  <c r="SFN68" i="7"/>
  <c r="SFO68" i="7"/>
  <c r="SFP68" i="7"/>
  <c r="SFQ68" i="7"/>
  <c r="SFR68" i="7"/>
  <c r="SFS68" i="7"/>
  <c r="SFT68" i="7"/>
  <c r="SFU68" i="7"/>
  <c r="SFV68" i="7"/>
  <c r="SFW68" i="7"/>
  <c r="SFX68" i="7"/>
  <c r="SFY68" i="7"/>
  <c r="SFZ68" i="7"/>
  <c r="SGA68" i="7"/>
  <c r="SGB68" i="7"/>
  <c r="SGC68" i="7"/>
  <c r="SGD68" i="7"/>
  <c r="SGE68" i="7"/>
  <c r="SGF68" i="7"/>
  <c r="SGG68" i="7"/>
  <c r="SGH68" i="7"/>
  <c r="SGI68" i="7"/>
  <c r="SGJ68" i="7"/>
  <c r="SGK68" i="7"/>
  <c r="SGL68" i="7"/>
  <c r="SGM68" i="7"/>
  <c r="SGN68" i="7"/>
  <c r="SGO68" i="7"/>
  <c r="SGP68" i="7"/>
  <c r="SGQ68" i="7"/>
  <c r="SGR68" i="7"/>
  <c r="SGS68" i="7"/>
  <c r="SGT68" i="7"/>
  <c r="SGU68" i="7"/>
  <c r="SGV68" i="7"/>
  <c r="SGW68" i="7"/>
  <c r="SGX68" i="7"/>
  <c r="SGY68" i="7"/>
  <c r="SGZ68" i="7"/>
  <c r="SHA68" i="7"/>
  <c r="SHB68" i="7"/>
  <c r="SHC68" i="7"/>
  <c r="SHD68" i="7"/>
  <c r="SHE68" i="7"/>
  <c r="SHF68" i="7"/>
  <c r="SHG68" i="7"/>
  <c r="SHH68" i="7"/>
  <c r="SHI68" i="7"/>
  <c r="SHJ68" i="7"/>
  <c r="SHK68" i="7"/>
  <c r="SHL68" i="7"/>
  <c r="SHM68" i="7"/>
  <c r="SHN68" i="7"/>
  <c r="SHO68" i="7"/>
  <c r="SHP68" i="7"/>
  <c r="SHQ68" i="7"/>
  <c r="SHR68" i="7"/>
  <c r="SHS68" i="7"/>
  <c r="SHT68" i="7"/>
  <c r="SHU68" i="7"/>
  <c r="SHV68" i="7"/>
  <c r="SHW68" i="7"/>
  <c r="SHX68" i="7"/>
  <c r="SHY68" i="7"/>
  <c r="SHZ68" i="7"/>
  <c r="SIA68" i="7"/>
  <c r="SIB68" i="7"/>
  <c r="SIC68" i="7"/>
  <c r="SID68" i="7"/>
  <c r="SIE68" i="7"/>
  <c r="SIF68" i="7"/>
  <c r="SIG68" i="7"/>
  <c r="SIH68" i="7"/>
  <c r="SII68" i="7"/>
  <c r="SIJ68" i="7"/>
  <c r="SIK68" i="7"/>
  <c r="SIL68" i="7"/>
  <c r="SIM68" i="7"/>
  <c r="SIN68" i="7"/>
  <c r="SIO68" i="7"/>
  <c r="SIP68" i="7"/>
  <c r="SIQ68" i="7"/>
  <c r="SIR68" i="7"/>
  <c r="SIS68" i="7"/>
  <c r="SIT68" i="7"/>
  <c r="SIU68" i="7"/>
  <c r="SIV68" i="7"/>
  <c r="SIW68" i="7"/>
  <c r="SIX68" i="7"/>
  <c r="SIY68" i="7"/>
  <c r="SIZ68" i="7"/>
  <c r="SJA68" i="7"/>
  <c r="SJB68" i="7"/>
  <c r="SJC68" i="7"/>
  <c r="SJD68" i="7"/>
  <c r="SJE68" i="7"/>
  <c r="SJF68" i="7"/>
  <c r="SJG68" i="7"/>
  <c r="SJH68" i="7"/>
  <c r="SJI68" i="7"/>
  <c r="SJJ68" i="7"/>
  <c r="SJK68" i="7"/>
  <c r="SJL68" i="7"/>
  <c r="SJM68" i="7"/>
  <c r="SJN68" i="7"/>
  <c r="SJO68" i="7"/>
  <c r="SJP68" i="7"/>
  <c r="SJQ68" i="7"/>
  <c r="SJR68" i="7"/>
  <c r="SJS68" i="7"/>
  <c r="SJT68" i="7"/>
  <c r="SJU68" i="7"/>
  <c r="SJV68" i="7"/>
  <c r="SJW68" i="7"/>
  <c r="SJX68" i="7"/>
  <c r="SJY68" i="7"/>
  <c r="SJZ68" i="7"/>
  <c r="SKA68" i="7"/>
  <c r="SKB68" i="7"/>
  <c r="SKC68" i="7"/>
  <c r="SKD68" i="7"/>
  <c r="SKE68" i="7"/>
  <c r="SKF68" i="7"/>
  <c r="SKG68" i="7"/>
  <c r="SKH68" i="7"/>
  <c r="SKI68" i="7"/>
  <c r="SKJ68" i="7"/>
  <c r="SKK68" i="7"/>
  <c r="SKL68" i="7"/>
  <c r="SKM68" i="7"/>
  <c r="SKN68" i="7"/>
  <c r="SKO68" i="7"/>
  <c r="SKP68" i="7"/>
  <c r="SKQ68" i="7"/>
  <c r="SKR68" i="7"/>
  <c r="SKS68" i="7"/>
  <c r="SKT68" i="7"/>
  <c r="SKU68" i="7"/>
  <c r="SKV68" i="7"/>
  <c r="SKW68" i="7"/>
  <c r="SKX68" i="7"/>
  <c r="SKY68" i="7"/>
  <c r="SKZ68" i="7"/>
  <c r="SLA68" i="7"/>
  <c r="SLB68" i="7"/>
  <c r="SLC68" i="7"/>
  <c r="SLD68" i="7"/>
  <c r="SLE68" i="7"/>
  <c r="SLF68" i="7"/>
  <c r="SLG68" i="7"/>
  <c r="SLH68" i="7"/>
  <c r="SLI68" i="7"/>
  <c r="SLJ68" i="7"/>
  <c r="SLK68" i="7"/>
  <c r="SLL68" i="7"/>
  <c r="SLM68" i="7"/>
  <c r="SLN68" i="7"/>
  <c r="SLO68" i="7"/>
  <c r="SLP68" i="7"/>
  <c r="SLQ68" i="7"/>
  <c r="SLR68" i="7"/>
  <c r="SLS68" i="7"/>
  <c r="SLT68" i="7"/>
  <c r="SLU68" i="7"/>
  <c r="SLV68" i="7"/>
  <c r="SLW68" i="7"/>
  <c r="SLX68" i="7"/>
  <c r="SLY68" i="7"/>
  <c r="SLZ68" i="7"/>
  <c r="SMA68" i="7"/>
  <c r="SMB68" i="7"/>
  <c r="SMC68" i="7"/>
  <c r="SMD68" i="7"/>
  <c r="SME68" i="7"/>
  <c r="SMF68" i="7"/>
  <c r="SMG68" i="7"/>
  <c r="SMH68" i="7"/>
  <c r="SMI68" i="7"/>
  <c r="SMJ68" i="7"/>
  <c r="SMK68" i="7"/>
  <c r="SML68" i="7"/>
  <c r="SMM68" i="7"/>
  <c r="SMN68" i="7"/>
  <c r="SMO68" i="7"/>
  <c r="SMP68" i="7"/>
  <c r="SMQ68" i="7"/>
  <c r="SMR68" i="7"/>
  <c r="SMS68" i="7"/>
  <c r="SMT68" i="7"/>
  <c r="SMU68" i="7"/>
  <c r="SMV68" i="7"/>
  <c r="SMW68" i="7"/>
  <c r="SMX68" i="7"/>
  <c r="SMY68" i="7"/>
  <c r="SMZ68" i="7"/>
  <c r="SNA68" i="7"/>
  <c r="SNB68" i="7"/>
  <c r="SNC68" i="7"/>
  <c r="SND68" i="7"/>
  <c r="SNE68" i="7"/>
  <c r="SNF68" i="7"/>
  <c r="SNG68" i="7"/>
  <c r="SNH68" i="7"/>
  <c r="SNI68" i="7"/>
  <c r="SNJ68" i="7"/>
  <c r="SNK68" i="7"/>
  <c r="SNL68" i="7"/>
  <c r="SNM68" i="7"/>
  <c r="SNN68" i="7"/>
  <c r="SNO68" i="7"/>
  <c r="SNP68" i="7"/>
  <c r="SNQ68" i="7"/>
  <c r="SNR68" i="7"/>
  <c r="SNS68" i="7"/>
  <c r="SNT68" i="7"/>
  <c r="SNU68" i="7"/>
  <c r="SNV68" i="7"/>
  <c r="SNW68" i="7"/>
  <c r="SNX68" i="7"/>
  <c r="SNY68" i="7"/>
  <c r="SNZ68" i="7"/>
  <c r="SOA68" i="7"/>
  <c r="SOB68" i="7"/>
  <c r="SOC68" i="7"/>
  <c r="SOD68" i="7"/>
  <c r="SOE68" i="7"/>
  <c r="SOF68" i="7"/>
  <c r="SOG68" i="7"/>
  <c r="SOH68" i="7"/>
  <c r="SOI68" i="7"/>
  <c r="SOJ68" i="7"/>
  <c r="SOK68" i="7"/>
  <c r="SOL68" i="7"/>
  <c r="SOM68" i="7"/>
  <c r="SON68" i="7"/>
  <c r="SOO68" i="7"/>
  <c r="SOP68" i="7"/>
  <c r="SOQ68" i="7"/>
  <c r="SOR68" i="7"/>
  <c r="SOS68" i="7"/>
  <c r="SOT68" i="7"/>
  <c r="SOU68" i="7"/>
  <c r="SOV68" i="7"/>
  <c r="SOW68" i="7"/>
  <c r="SOX68" i="7"/>
  <c r="SOY68" i="7"/>
  <c r="SOZ68" i="7"/>
  <c r="SPA68" i="7"/>
  <c r="SPB68" i="7"/>
  <c r="SPC68" i="7"/>
  <c r="SPD68" i="7"/>
  <c r="SPE68" i="7"/>
  <c r="SPF68" i="7"/>
  <c r="SPG68" i="7"/>
  <c r="SPH68" i="7"/>
  <c r="SPI68" i="7"/>
  <c r="SPJ68" i="7"/>
  <c r="SPK68" i="7"/>
  <c r="SPL68" i="7"/>
  <c r="SPM68" i="7"/>
  <c r="SPN68" i="7"/>
  <c r="SPO68" i="7"/>
  <c r="SPP68" i="7"/>
  <c r="SPQ68" i="7"/>
  <c r="SPR68" i="7"/>
  <c r="SPS68" i="7"/>
  <c r="SPT68" i="7"/>
  <c r="SPU68" i="7"/>
  <c r="SPV68" i="7"/>
  <c r="SPW68" i="7"/>
  <c r="SPX68" i="7"/>
  <c r="SPY68" i="7"/>
  <c r="SPZ68" i="7"/>
  <c r="SQA68" i="7"/>
  <c r="SQB68" i="7"/>
  <c r="SQC68" i="7"/>
  <c r="SQD68" i="7"/>
  <c r="SQE68" i="7"/>
  <c r="SQF68" i="7"/>
  <c r="SQG68" i="7"/>
  <c r="SQH68" i="7"/>
  <c r="SQI68" i="7"/>
  <c r="SQJ68" i="7"/>
  <c r="SQK68" i="7"/>
  <c r="SQL68" i="7"/>
  <c r="SQM68" i="7"/>
  <c r="SQN68" i="7"/>
  <c r="SQO68" i="7"/>
  <c r="SQP68" i="7"/>
  <c r="SQQ68" i="7"/>
  <c r="SQR68" i="7"/>
  <c r="SQS68" i="7"/>
  <c r="SQT68" i="7"/>
  <c r="SQU68" i="7"/>
  <c r="SQV68" i="7"/>
  <c r="SQW68" i="7"/>
  <c r="SQX68" i="7"/>
  <c r="SQY68" i="7"/>
  <c r="SQZ68" i="7"/>
  <c r="SRA68" i="7"/>
  <c r="SRB68" i="7"/>
  <c r="SRC68" i="7"/>
  <c r="SRD68" i="7"/>
  <c r="SRE68" i="7"/>
  <c r="SRF68" i="7"/>
  <c r="SRG68" i="7"/>
  <c r="SRH68" i="7"/>
  <c r="SRI68" i="7"/>
  <c r="SRJ68" i="7"/>
  <c r="SRK68" i="7"/>
  <c r="SRL68" i="7"/>
  <c r="SRM68" i="7"/>
  <c r="SRN68" i="7"/>
  <c r="SRO68" i="7"/>
  <c r="SRP68" i="7"/>
  <c r="SRQ68" i="7"/>
  <c r="SRR68" i="7"/>
  <c r="SRS68" i="7"/>
  <c r="SRT68" i="7"/>
  <c r="SRU68" i="7"/>
  <c r="SRV68" i="7"/>
  <c r="SRW68" i="7"/>
  <c r="SRX68" i="7"/>
  <c r="SRY68" i="7"/>
  <c r="SRZ68" i="7"/>
  <c r="SSA68" i="7"/>
  <c r="SSB68" i="7"/>
  <c r="SSC68" i="7"/>
  <c r="SSD68" i="7"/>
  <c r="SSE68" i="7"/>
  <c r="SSF68" i="7"/>
  <c r="SSG68" i="7"/>
  <c r="SSH68" i="7"/>
  <c r="SSI68" i="7"/>
  <c r="SSJ68" i="7"/>
  <c r="SSK68" i="7"/>
  <c r="SSL68" i="7"/>
  <c r="SSM68" i="7"/>
  <c r="SSN68" i="7"/>
  <c r="SSO68" i="7"/>
  <c r="SSP68" i="7"/>
  <c r="SSQ68" i="7"/>
  <c r="SSR68" i="7"/>
  <c r="SSS68" i="7"/>
  <c r="SST68" i="7"/>
  <c r="SSU68" i="7"/>
  <c r="SSV68" i="7"/>
  <c r="SSW68" i="7"/>
  <c r="SSX68" i="7"/>
  <c r="SSY68" i="7"/>
  <c r="SSZ68" i="7"/>
  <c r="STA68" i="7"/>
  <c r="STB68" i="7"/>
  <c r="STC68" i="7"/>
  <c r="STD68" i="7"/>
  <c r="STE68" i="7"/>
  <c r="STF68" i="7"/>
  <c r="STG68" i="7"/>
  <c r="STH68" i="7"/>
  <c r="STI68" i="7"/>
  <c r="STJ68" i="7"/>
  <c r="STK68" i="7"/>
  <c r="STL68" i="7"/>
  <c r="STM68" i="7"/>
  <c r="STN68" i="7"/>
  <c r="STO68" i="7"/>
  <c r="STP68" i="7"/>
  <c r="STQ68" i="7"/>
  <c r="STR68" i="7"/>
  <c r="STS68" i="7"/>
  <c r="STT68" i="7"/>
  <c r="STU68" i="7"/>
  <c r="STV68" i="7"/>
  <c r="STW68" i="7"/>
  <c r="STX68" i="7"/>
  <c r="STY68" i="7"/>
  <c r="STZ68" i="7"/>
  <c r="SUA68" i="7"/>
  <c r="SUB68" i="7"/>
  <c r="SUC68" i="7"/>
  <c r="SUD68" i="7"/>
  <c r="SUE68" i="7"/>
  <c r="SUF68" i="7"/>
  <c r="SUG68" i="7"/>
  <c r="SUH68" i="7"/>
  <c r="SUI68" i="7"/>
  <c r="SUJ68" i="7"/>
  <c r="SUK68" i="7"/>
  <c r="SUL68" i="7"/>
  <c r="SUM68" i="7"/>
  <c r="SUN68" i="7"/>
  <c r="SUO68" i="7"/>
  <c r="SUP68" i="7"/>
  <c r="SUQ68" i="7"/>
  <c r="SUR68" i="7"/>
  <c r="SUS68" i="7"/>
  <c r="SUT68" i="7"/>
  <c r="SUU68" i="7"/>
  <c r="SUV68" i="7"/>
  <c r="SUW68" i="7"/>
  <c r="SUX68" i="7"/>
  <c r="SUY68" i="7"/>
  <c r="SUZ68" i="7"/>
  <c r="SVA68" i="7"/>
  <c r="SVB68" i="7"/>
  <c r="SVC68" i="7"/>
  <c r="SVD68" i="7"/>
  <c r="SVE68" i="7"/>
  <c r="SVF68" i="7"/>
  <c r="SVG68" i="7"/>
  <c r="SVH68" i="7"/>
  <c r="SVI68" i="7"/>
  <c r="SVJ68" i="7"/>
  <c r="SVK68" i="7"/>
  <c r="SVL68" i="7"/>
  <c r="SVM68" i="7"/>
  <c r="SVN68" i="7"/>
  <c r="SVO68" i="7"/>
  <c r="SVP68" i="7"/>
  <c r="SVQ68" i="7"/>
  <c r="SVR68" i="7"/>
  <c r="SVS68" i="7"/>
  <c r="SVT68" i="7"/>
  <c r="SVU68" i="7"/>
  <c r="SVV68" i="7"/>
  <c r="SVW68" i="7"/>
  <c r="SVX68" i="7"/>
  <c r="SVY68" i="7"/>
  <c r="SVZ68" i="7"/>
  <c r="SWA68" i="7"/>
  <c r="SWB68" i="7"/>
  <c r="SWC68" i="7"/>
  <c r="SWD68" i="7"/>
  <c r="SWE68" i="7"/>
  <c r="SWF68" i="7"/>
  <c r="SWG68" i="7"/>
  <c r="SWH68" i="7"/>
  <c r="SWI68" i="7"/>
  <c r="SWJ68" i="7"/>
  <c r="SWK68" i="7"/>
  <c r="SWL68" i="7"/>
  <c r="SWM68" i="7"/>
  <c r="SWN68" i="7"/>
  <c r="SWO68" i="7"/>
  <c r="SWP68" i="7"/>
  <c r="SWQ68" i="7"/>
  <c r="SWR68" i="7"/>
  <c r="SWS68" i="7"/>
  <c r="SWT68" i="7"/>
  <c r="SWU68" i="7"/>
  <c r="SWV68" i="7"/>
  <c r="SWW68" i="7"/>
  <c r="SWX68" i="7"/>
  <c r="SWY68" i="7"/>
  <c r="SWZ68" i="7"/>
  <c r="SXA68" i="7"/>
  <c r="SXB68" i="7"/>
  <c r="SXC68" i="7"/>
  <c r="SXD68" i="7"/>
  <c r="SXE68" i="7"/>
  <c r="SXF68" i="7"/>
  <c r="SXG68" i="7"/>
  <c r="SXH68" i="7"/>
  <c r="SXI68" i="7"/>
  <c r="SXJ68" i="7"/>
  <c r="SXK68" i="7"/>
  <c r="SXL68" i="7"/>
  <c r="SXM68" i="7"/>
  <c r="SXN68" i="7"/>
  <c r="SXO68" i="7"/>
  <c r="SXP68" i="7"/>
  <c r="SXQ68" i="7"/>
  <c r="SXR68" i="7"/>
  <c r="SXS68" i="7"/>
  <c r="SXT68" i="7"/>
  <c r="SXU68" i="7"/>
  <c r="SXV68" i="7"/>
  <c r="SXW68" i="7"/>
  <c r="SXX68" i="7"/>
  <c r="SXY68" i="7"/>
  <c r="SXZ68" i="7"/>
  <c r="SYA68" i="7"/>
  <c r="SYB68" i="7"/>
  <c r="SYC68" i="7"/>
  <c r="SYD68" i="7"/>
  <c r="SYE68" i="7"/>
  <c r="SYF68" i="7"/>
  <c r="SYG68" i="7"/>
  <c r="SYH68" i="7"/>
  <c r="SYI68" i="7"/>
  <c r="SYJ68" i="7"/>
  <c r="SYK68" i="7"/>
  <c r="SYL68" i="7"/>
  <c r="SYM68" i="7"/>
  <c r="SYN68" i="7"/>
  <c r="SYO68" i="7"/>
  <c r="SYP68" i="7"/>
  <c r="SYQ68" i="7"/>
  <c r="SYR68" i="7"/>
  <c r="SYS68" i="7"/>
  <c r="SYT68" i="7"/>
  <c r="SYU68" i="7"/>
  <c r="SYV68" i="7"/>
  <c r="SYW68" i="7"/>
  <c r="SYX68" i="7"/>
  <c r="SYY68" i="7"/>
  <c r="SYZ68" i="7"/>
  <c r="SZA68" i="7"/>
  <c r="SZB68" i="7"/>
  <c r="SZC68" i="7"/>
  <c r="SZD68" i="7"/>
  <c r="SZE68" i="7"/>
  <c r="SZF68" i="7"/>
  <c r="SZG68" i="7"/>
  <c r="SZH68" i="7"/>
  <c r="SZI68" i="7"/>
  <c r="SZJ68" i="7"/>
  <c r="SZK68" i="7"/>
  <c r="SZL68" i="7"/>
  <c r="SZM68" i="7"/>
  <c r="SZN68" i="7"/>
  <c r="SZO68" i="7"/>
  <c r="SZP68" i="7"/>
  <c r="SZQ68" i="7"/>
  <c r="SZR68" i="7"/>
  <c r="SZS68" i="7"/>
  <c r="SZT68" i="7"/>
  <c r="SZU68" i="7"/>
  <c r="SZV68" i="7"/>
  <c r="SZW68" i="7"/>
  <c r="SZX68" i="7"/>
  <c r="SZY68" i="7"/>
  <c r="SZZ68" i="7"/>
  <c r="TAA68" i="7"/>
  <c r="TAB68" i="7"/>
  <c r="TAC68" i="7"/>
  <c r="TAD68" i="7"/>
  <c r="TAE68" i="7"/>
  <c r="TAF68" i="7"/>
  <c r="TAG68" i="7"/>
  <c r="TAH68" i="7"/>
  <c r="TAI68" i="7"/>
  <c r="TAJ68" i="7"/>
  <c r="TAK68" i="7"/>
  <c r="TAL68" i="7"/>
  <c r="TAM68" i="7"/>
  <c r="TAN68" i="7"/>
  <c r="TAO68" i="7"/>
  <c r="TAP68" i="7"/>
  <c r="TAQ68" i="7"/>
  <c r="TAR68" i="7"/>
  <c r="TAS68" i="7"/>
  <c r="TAT68" i="7"/>
  <c r="TAU68" i="7"/>
  <c r="TAV68" i="7"/>
  <c r="TAW68" i="7"/>
  <c r="TAX68" i="7"/>
  <c r="TAY68" i="7"/>
  <c r="TAZ68" i="7"/>
  <c r="TBA68" i="7"/>
  <c r="TBB68" i="7"/>
  <c r="TBC68" i="7"/>
  <c r="TBD68" i="7"/>
  <c r="TBE68" i="7"/>
  <c r="TBF68" i="7"/>
  <c r="TBG68" i="7"/>
  <c r="TBH68" i="7"/>
  <c r="TBI68" i="7"/>
  <c r="TBJ68" i="7"/>
  <c r="TBK68" i="7"/>
  <c r="TBL68" i="7"/>
  <c r="TBM68" i="7"/>
  <c r="TBN68" i="7"/>
  <c r="TBO68" i="7"/>
  <c r="TBP68" i="7"/>
  <c r="TBQ68" i="7"/>
  <c r="TBR68" i="7"/>
  <c r="TBS68" i="7"/>
  <c r="TBT68" i="7"/>
  <c r="TBU68" i="7"/>
  <c r="TBV68" i="7"/>
  <c r="TBW68" i="7"/>
  <c r="TBX68" i="7"/>
  <c r="TBY68" i="7"/>
  <c r="TBZ68" i="7"/>
  <c r="TCA68" i="7"/>
  <c r="TCB68" i="7"/>
  <c r="TCC68" i="7"/>
  <c r="TCD68" i="7"/>
  <c r="TCE68" i="7"/>
  <c r="TCF68" i="7"/>
  <c r="TCG68" i="7"/>
  <c r="TCH68" i="7"/>
  <c r="TCI68" i="7"/>
  <c r="TCJ68" i="7"/>
  <c r="TCK68" i="7"/>
  <c r="TCL68" i="7"/>
  <c r="TCM68" i="7"/>
  <c r="TCN68" i="7"/>
  <c r="TCO68" i="7"/>
  <c r="TCP68" i="7"/>
  <c r="TCQ68" i="7"/>
  <c r="TCR68" i="7"/>
  <c r="TCS68" i="7"/>
  <c r="TCT68" i="7"/>
  <c r="TCU68" i="7"/>
  <c r="TCV68" i="7"/>
  <c r="TCW68" i="7"/>
  <c r="TCX68" i="7"/>
  <c r="TCY68" i="7"/>
  <c r="TCZ68" i="7"/>
  <c r="TDA68" i="7"/>
  <c r="TDB68" i="7"/>
  <c r="TDC68" i="7"/>
  <c r="TDD68" i="7"/>
  <c r="TDE68" i="7"/>
  <c r="TDF68" i="7"/>
  <c r="TDG68" i="7"/>
  <c r="TDH68" i="7"/>
  <c r="TDI68" i="7"/>
  <c r="TDJ68" i="7"/>
  <c r="TDK68" i="7"/>
  <c r="TDL68" i="7"/>
  <c r="TDM68" i="7"/>
  <c r="TDN68" i="7"/>
  <c r="TDO68" i="7"/>
  <c r="TDP68" i="7"/>
  <c r="TDQ68" i="7"/>
  <c r="TDR68" i="7"/>
  <c r="TDS68" i="7"/>
  <c r="TDT68" i="7"/>
  <c r="TDU68" i="7"/>
  <c r="TDV68" i="7"/>
  <c r="TDW68" i="7"/>
  <c r="TDX68" i="7"/>
  <c r="TDY68" i="7"/>
  <c r="TDZ68" i="7"/>
  <c r="TEA68" i="7"/>
  <c r="TEB68" i="7"/>
  <c r="TEC68" i="7"/>
  <c r="TED68" i="7"/>
  <c r="TEE68" i="7"/>
  <c r="TEF68" i="7"/>
  <c r="TEG68" i="7"/>
  <c r="TEH68" i="7"/>
  <c r="TEI68" i="7"/>
  <c r="TEJ68" i="7"/>
  <c r="TEK68" i="7"/>
  <c r="TEL68" i="7"/>
  <c r="TEM68" i="7"/>
  <c r="TEN68" i="7"/>
  <c r="TEO68" i="7"/>
  <c r="TEP68" i="7"/>
  <c r="TEQ68" i="7"/>
  <c r="TER68" i="7"/>
  <c r="TES68" i="7"/>
  <c r="TET68" i="7"/>
  <c r="TEU68" i="7"/>
  <c r="TEV68" i="7"/>
  <c r="TEW68" i="7"/>
  <c r="TEX68" i="7"/>
  <c r="TEY68" i="7"/>
  <c r="TEZ68" i="7"/>
  <c r="TFA68" i="7"/>
  <c r="TFB68" i="7"/>
  <c r="TFC68" i="7"/>
  <c r="TFD68" i="7"/>
  <c r="TFE68" i="7"/>
  <c r="TFF68" i="7"/>
  <c r="TFG68" i="7"/>
  <c r="TFH68" i="7"/>
  <c r="TFI68" i="7"/>
  <c r="TFJ68" i="7"/>
  <c r="TFK68" i="7"/>
  <c r="TFL68" i="7"/>
  <c r="TFM68" i="7"/>
  <c r="TFN68" i="7"/>
  <c r="TFO68" i="7"/>
  <c r="TFP68" i="7"/>
  <c r="TFQ68" i="7"/>
  <c r="TFR68" i="7"/>
  <c r="TFS68" i="7"/>
  <c r="TFT68" i="7"/>
  <c r="TFU68" i="7"/>
  <c r="TFV68" i="7"/>
  <c r="TFW68" i="7"/>
  <c r="TFX68" i="7"/>
  <c r="TFY68" i="7"/>
  <c r="TFZ68" i="7"/>
  <c r="TGA68" i="7"/>
  <c r="TGB68" i="7"/>
  <c r="TGC68" i="7"/>
  <c r="TGD68" i="7"/>
  <c r="TGE68" i="7"/>
  <c r="TGF68" i="7"/>
  <c r="TGG68" i="7"/>
  <c r="TGH68" i="7"/>
  <c r="TGI68" i="7"/>
  <c r="TGJ68" i="7"/>
  <c r="TGK68" i="7"/>
  <c r="TGL68" i="7"/>
  <c r="TGM68" i="7"/>
  <c r="TGN68" i="7"/>
  <c r="TGO68" i="7"/>
  <c r="TGP68" i="7"/>
  <c r="TGQ68" i="7"/>
  <c r="TGR68" i="7"/>
  <c r="TGS68" i="7"/>
  <c r="TGT68" i="7"/>
  <c r="TGU68" i="7"/>
  <c r="TGV68" i="7"/>
  <c r="TGW68" i="7"/>
  <c r="TGX68" i="7"/>
  <c r="TGY68" i="7"/>
  <c r="TGZ68" i="7"/>
  <c r="THA68" i="7"/>
  <c r="THB68" i="7"/>
  <c r="THC68" i="7"/>
  <c r="THD68" i="7"/>
  <c r="THE68" i="7"/>
  <c r="THF68" i="7"/>
  <c r="THG68" i="7"/>
  <c r="THH68" i="7"/>
  <c r="THI68" i="7"/>
  <c r="THJ68" i="7"/>
  <c r="THK68" i="7"/>
  <c r="THL68" i="7"/>
  <c r="THM68" i="7"/>
  <c r="THN68" i="7"/>
  <c r="THO68" i="7"/>
  <c r="THP68" i="7"/>
  <c r="THQ68" i="7"/>
  <c r="THR68" i="7"/>
  <c r="THS68" i="7"/>
  <c r="THT68" i="7"/>
  <c r="THU68" i="7"/>
  <c r="THV68" i="7"/>
  <c r="THW68" i="7"/>
  <c r="THX68" i="7"/>
  <c r="THY68" i="7"/>
  <c r="THZ68" i="7"/>
  <c r="TIA68" i="7"/>
  <c r="TIB68" i="7"/>
  <c r="TIC68" i="7"/>
  <c r="TID68" i="7"/>
  <c r="TIE68" i="7"/>
  <c r="TIF68" i="7"/>
  <c r="TIG68" i="7"/>
  <c r="TIH68" i="7"/>
  <c r="TII68" i="7"/>
  <c r="TIJ68" i="7"/>
  <c r="TIK68" i="7"/>
  <c r="TIL68" i="7"/>
  <c r="TIM68" i="7"/>
  <c r="TIN68" i="7"/>
  <c r="TIO68" i="7"/>
  <c r="TIP68" i="7"/>
  <c r="TIQ68" i="7"/>
  <c r="TIR68" i="7"/>
  <c r="TIS68" i="7"/>
  <c r="TIT68" i="7"/>
  <c r="TIU68" i="7"/>
  <c r="TIV68" i="7"/>
  <c r="TIW68" i="7"/>
  <c r="TIX68" i="7"/>
  <c r="TIY68" i="7"/>
  <c r="TIZ68" i="7"/>
  <c r="TJA68" i="7"/>
  <c r="TJB68" i="7"/>
  <c r="TJC68" i="7"/>
  <c r="TJD68" i="7"/>
  <c r="TJE68" i="7"/>
  <c r="TJF68" i="7"/>
  <c r="TJG68" i="7"/>
  <c r="TJH68" i="7"/>
  <c r="TJI68" i="7"/>
  <c r="TJJ68" i="7"/>
  <c r="TJK68" i="7"/>
  <c r="TJL68" i="7"/>
  <c r="TJM68" i="7"/>
  <c r="TJN68" i="7"/>
  <c r="TJO68" i="7"/>
  <c r="TJP68" i="7"/>
  <c r="TJQ68" i="7"/>
  <c r="TJR68" i="7"/>
  <c r="TJS68" i="7"/>
  <c r="TJT68" i="7"/>
  <c r="TJU68" i="7"/>
  <c r="TJV68" i="7"/>
  <c r="TJW68" i="7"/>
  <c r="TJX68" i="7"/>
  <c r="TJY68" i="7"/>
  <c r="TJZ68" i="7"/>
  <c r="TKA68" i="7"/>
  <c r="TKB68" i="7"/>
  <c r="TKC68" i="7"/>
  <c r="TKD68" i="7"/>
  <c r="TKE68" i="7"/>
  <c r="TKF68" i="7"/>
  <c r="TKG68" i="7"/>
  <c r="TKH68" i="7"/>
  <c r="TKI68" i="7"/>
  <c r="TKJ68" i="7"/>
  <c r="TKK68" i="7"/>
  <c r="TKL68" i="7"/>
  <c r="TKM68" i="7"/>
  <c r="TKN68" i="7"/>
  <c r="TKO68" i="7"/>
  <c r="TKP68" i="7"/>
  <c r="TKQ68" i="7"/>
  <c r="TKR68" i="7"/>
  <c r="TKS68" i="7"/>
  <c r="TKT68" i="7"/>
  <c r="TKU68" i="7"/>
  <c r="TKV68" i="7"/>
  <c r="TKW68" i="7"/>
  <c r="TKX68" i="7"/>
  <c r="TKY68" i="7"/>
  <c r="TKZ68" i="7"/>
  <c r="TLA68" i="7"/>
  <c r="TLB68" i="7"/>
  <c r="TLC68" i="7"/>
  <c r="TLD68" i="7"/>
  <c r="TLE68" i="7"/>
  <c r="TLF68" i="7"/>
  <c r="TLG68" i="7"/>
  <c r="TLH68" i="7"/>
  <c r="TLI68" i="7"/>
  <c r="TLJ68" i="7"/>
  <c r="TLK68" i="7"/>
  <c r="TLL68" i="7"/>
  <c r="TLM68" i="7"/>
  <c r="TLN68" i="7"/>
  <c r="TLO68" i="7"/>
  <c r="TLP68" i="7"/>
  <c r="TLQ68" i="7"/>
  <c r="TLR68" i="7"/>
  <c r="TLS68" i="7"/>
  <c r="TLT68" i="7"/>
  <c r="TLU68" i="7"/>
  <c r="TLV68" i="7"/>
  <c r="TLW68" i="7"/>
  <c r="TLX68" i="7"/>
  <c r="TLY68" i="7"/>
  <c r="TLZ68" i="7"/>
  <c r="TMA68" i="7"/>
  <c r="TMB68" i="7"/>
  <c r="TMC68" i="7"/>
  <c r="TMD68" i="7"/>
  <c r="TME68" i="7"/>
  <c r="TMF68" i="7"/>
  <c r="TMG68" i="7"/>
  <c r="TMH68" i="7"/>
  <c r="TMI68" i="7"/>
  <c r="TMJ68" i="7"/>
  <c r="TMK68" i="7"/>
  <c r="TML68" i="7"/>
  <c r="TMM68" i="7"/>
  <c r="TMN68" i="7"/>
  <c r="TMO68" i="7"/>
  <c r="TMP68" i="7"/>
  <c r="TMQ68" i="7"/>
  <c r="TMR68" i="7"/>
  <c r="TMS68" i="7"/>
  <c r="TMT68" i="7"/>
  <c r="TMU68" i="7"/>
  <c r="TMV68" i="7"/>
  <c r="TMW68" i="7"/>
  <c r="TMX68" i="7"/>
  <c r="TMY68" i="7"/>
  <c r="TMZ68" i="7"/>
  <c r="TNA68" i="7"/>
  <c r="TNB68" i="7"/>
  <c r="TNC68" i="7"/>
  <c r="TND68" i="7"/>
  <c r="TNE68" i="7"/>
  <c r="TNF68" i="7"/>
  <c r="TNG68" i="7"/>
  <c r="TNH68" i="7"/>
  <c r="TNI68" i="7"/>
  <c r="TNJ68" i="7"/>
  <c r="TNK68" i="7"/>
  <c r="TNL68" i="7"/>
  <c r="TNM68" i="7"/>
  <c r="TNN68" i="7"/>
  <c r="TNO68" i="7"/>
  <c r="TNP68" i="7"/>
  <c r="TNQ68" i="7"/>
  <c r="TNR68" i="7"/>
  <c r="TNS68" i="7"/>
  <c r="TNT68" i="7"/>
  <c r="TNU68" i="7"/>
  <c r="TNV68" i="7"/>
  <c r="TNW68" i="7"/>
  <c r="TNX68" i="7"/>
  <c r="TNY68" i="7"/>
  <c r="TNZ68" i="7"/>
  <c r="TOA68" i="7"/>
  <c r="TOB68" i="7"/>
  <c r="TOC68" i="7"/>
  <c r="TOD68" i="7"/>
  <c r="TOE68" i="7"/>
  <c r="TOF68" i="7"/>
  <c r="TOG68" i="7"/>
  <c r="TOH68" i="7"/>
  <c r="TOI68" i="7"/>
  <c r="TOJ68" i="7"/>
  <c r="TOK68" i="7"/>
  <c r="TOL68" i="7"/>
  <c r="TOM68" i="7"/>
  <c r="TON68" i="7"/>
  <c r="TOO68" i="7"/>
  <c r="TOP68" i="7"/>
  <c r="TOQ68" i="7"/>
  <c r="TOR68" i="7"/>
  <c r="TOS68" i="7"/>
  <c r="TOT68" i="7"/>
  <c r="TOU68" i="7"/>
  <c r="TOV68" i="7"/>
  <c r="TOW68" i="7"/>
  <c r="TOX68" i="7"/>
  <c r="TOY68" i="7"/>
  <c r="TOZ68" i="7"/>
  <c r="TPA68" i="7"/>
  <c r="TPB68" i="7"/>
  <c r="TPC68" i="7"/>
  <c r="TPD68" i="7"/>
  <c r="TPE68" i="7"/>
  <c r="TPF68" i="7"/>
  <c r="TPG68" i="7"/>
  <c r="TPH68" i="7"/>
  <c r="TPI68" i="7"/>
  <c r="TPJ68" i="7"/>
  <c r="TPK68" i="7"/>
  <c r="TPL68" i="7"/>
  <c r="TPM68" i="7"/>
  <c r="TPN68" i="7"/>
  <c r="TPO68" i="7"/>
  <c r="TPP68" i="7"/>
  <c r="TPQ68" i="7"/>
  <c r="TPR68" i="7"/>
  <c r="TPS68" i="7"/>
  <c r="TPT68" i="7"/>
  <c r="TPU68" i="7"/>
  <c r="TPV68" i="7"/>
  <c r="TPW68" i="7"/>
  <c r="TPX68" i="7"/>
  <c r="TPY68" i="7"/>
  <c r="TPZ68" i="7"/>
  <c r="TQA68" i="7"/>
  <c r="TQB68" i="7"/>
  <c r="TQC68" i="7"/>
  <c r="TQD68" i="7"/>
  <c r="TQE68" i="7"/>
  <c r="TQF68" i="7"/>
  <c r="TQG68" i="7"/>
  <c r="TQH68" i="7"/>
  <c r="TQI68" i="7"/>
  <c r="TQJ68" i="7"/>
  <c r="TQK68" i="7"/>
  <c r="TQL68" i="7"/>
  <c r="TQM68" i="7"/>
  <c r="TQN68" i="7"/>
  <c r="TQO68" i="7"/>
  <c r="TQP68" i="7"/>
  <c r="TQQ68" i="7"/>
  <c r="TQR68" i="7"/>
  <c r="TQS68" i="7"/>
  <c r="TQT68" i="7"/>
  <c r="TQU68" i="7"/>
  <c r="TQV68" i="7"/>
  <c r="TQW68" i="7"/>
  <c r="TQX68" i="7"/>
  <c r="TQY68" i="7"/>
  <c r="TQZ68" i="7"/>
  <c r="TRA68" i="7"/>
  <c r="TRB68" i="7"/>
  <c r="TRC68" i="7"/>
  <c r="TRD68" i="7"/>
  <c r="TRE68" i="7"/>
  <c r="TRF68" i="7"/>
  <c r="TRG68" i="7"/>
  <c r="TRH68" i="7"/>
  <c r="TRI68" i="7"/>
  <c r="TRJ68" i="7"/>
  <c r="TRK68" i="7"/>
  <c r="TRL68" i="7"/>
  <c r="TRM68" i="7"/>
  <c r="TRN68" i="7"/>
  <c r="TRO68" i="7"/>
  <c r="TRP68" i="7"/>
  <c r="TRQ68" i="7"/>
  <c r="TRR68" i="7"/>
  <c r="TRS68" i="7"/>
  <c r="TRT68" i="7"/>
  <c r="TRU68" i="7"/>
  <c r="TRV68" i="7"/>
  <c r="TRW68" i="7"/>
  <c r="TRX68" i="7"/>
  <c r="TRY68" i="7"/>
  <c r="TRZ68" i="7"/>
  <c r="TSA68" i="7"/>
  <c r="TSB68" i="7"/>
  <c r="TSC68" i="7"/>
  <c r="TSD68" i="7"/>
  <c r="TSE68" i="7"/>
  <c r="TSF68" i="7"/>
  <c r="TSG68" i="7"/>
  <c r="TSH68" i="7"/>
  <c r="TSI68" i="7"/>
  <c r="TSJ68" i="7"/>
  <c r="TSK68" i="7"/>
  <c r="TSL68" i="7"/>
  <c r="TSM68" i="7"/>
  <c r="TSN68" i="7"/>
  <c r="TSO68" i="7"/>
  <c r="TSP68" i="7"/>
  <c r="TSQ68" i="7"/>
  <c r="TSR68" i="7"/>
  <c r="TSS68" i="7"/>
  <c r="TST68" i="7"/>
  <c r="TSU68" i="7"/>
  <c r="TSV68" i="7"/>
  <c r="TSW68" i="7"/>
  <c r="TSX68" i="7"/>
  <c r="TSY68" i="7"/>
  <c r="TSZ68" i="7"/>
  <c r="TTA68" i="7"/>
  <c r="TTB68" i="7"/>
  <c r="TTC68" i="7"/>
  <c r="TTD68" i="7"/>
  <c r="TTE68" i="7"/>
  <c r="TTF68" i="7"/>
  <c r="TTG68" i="7"/>
  <c r="TTH68" i="7"/>
  <c r="TTI68" i="7"/>
  <c r="TTJ68" i="7"/>
  <c r="TTK68" i="7"/>
  <c r="TTL68" i="7"/>
  <c r="TTM68" i="7"/>
  <c r="TTN68" i="7"/>
  <c r="TTO68" i="7"/>
  <c r="TTP68" i="7"/>
  <c r="TTQ68" i="7"/>
  <c r="TTR68" i="7"/>
  <c r="TTS68" i="7"/>
  <c r="TTT68" i="7"/>
  <c r="TTU68" i="7"/>
  <c r="TTV68" i="7"/>
  <c r="TTW68" i="7"/>
  <c r="TTX68" i="7"/>
  <c r="TTY68" i="7"/>
  <c r="TTZ68" i="7"/>
  <c r="TUA68" i="7"/>
  <c r="TUB68" i="7"/>
  <c r="TUC68" i="7"/>
  <c r="TUD68" i="7"/>
  <c r="TUE68" i="7"/>
  <c r="TUF68" i="7"/>
  <c r="TUG68" i="7"/>
  <c r="TUH68" i="7"/>
  <c r="TUI68" i="7"/>
  <c r="TUJ68" i="7"/>
  <c r="TUK68" i="7"/>
  <c r="TUL68" i="7"/>
  <c r="TUM68" i="7"/>
  <c r="TUN68" i="7"/>
  <c r="TUO68" i="7"/>
  <c r="TUP68" i="7"/>
  <c r="TUQ68" i="7"/>
  <c r="TUR68" i="7"/>
  <c r="TUS68" i="7"/>
  <c r="TUT68" i="7"/>
  <c r="TUU68" i="7"/>
  <c r="TUV68" i="7"/>
  <c r="TUW68" i="7"/>
  <c r="TUX68" i="7"/>
  <c r="TUY68" i="7"/>
  <c r="TUZ68" i="7"/>
  <c r="TVA68" i="7"/>
  <c r="TVB68" i="7"/>
  <c r="TVC68" i="7"/>
  <c r="TVD68" i="7"/>
  <c r="TVE68" i="7"/>
  <c r="TVF68" i="7"/>
  <c r="TVG68" i="7"/>
  <c r="TVH68" i="7"/>
  <c r="TVI68" i="7"/>
  <c r="TVJ68" i="7"/>
  <c r="TVK68" i="7"/>
  <c r="TVL68" i="7"/>
  <c r="TVM68" i="7"/>
  <c r="TVN68" i="7"/>
  <c r="TVO68" i="7"/>
  <c r="TVP68" i="7"/>
  <c r="TVQ68" i="7"/>
  <c r="TVR68" i="7"/>
  <c r="TVS68" i="7"/>
  <c r="TVT68" i="7"/>
  <c r="TVU68" i="7"/>
  <c r="TVV68" i="7"/>
  <c r="TVW68" i="7"/>
  <c r="TVX68" i="7"/>
  <c r="TVY68" i="7"/>
  <c r="TVZ68" i="7"/>
  <c r="TWA68" i="7"/>
  <c r="TWB68" i="7"/>
  <c r="TWC68" i="7"/>
  <c r="TWD68" i="7"/>
  <c r="TWE68" i="7"/>
  <c r="TWF68" i="7"/>
  <c r="TWG68" i="7"/>
  <c r="TWH68" i="7"/>
  <c r="TWI68" i="7"/>
  <c r="TWJ68" i="7"/>
  <c r="TWK68" i="7"/>
  <c r="TWL68" i="7"/>
  <c r="TWM68" i="7"/>
  <c r="TWN68" i="7"/>
  <c r="TWO68" i="7"/>
  <c r="TWP68" i="7"/>
  <c r="TWQ68" i="7"/>
  <c r="TWR68" i="7"/>
  <c r="TWS68" i="7"/>
  <c r="TWT68" i="7"/>
  <c r="TWU68" i="7"/>
  <c r="TWV68" i="7"/>
  <c r="TWW68" i="7"/>
  <c r="TWX68" i="7"/>
  <c r="TWY68" i="7"/>
  <c r="TWZ68" i="7"/>
  <c r="TXA68" i="7"/>
  <c r="TXB68" i="7"/>
  <c r="TXC68" i="7"/>
  <c r="TXD68" i="7"/>
  <c r="TXE68" i="7"/>
  <c r="TXF68" i="7"/>
  <c r="TXG68" i="7"/>
  <c r="TXH68" i="7"/>
  <c r="TXI68" i="7"/>
  <c r="TXJ68" i="7"/>
  <c r="TXK68" i="7"/>
  <c r="TXL68" i="7"/>
  <c r="TXM68" i="7"/>
  <c r="TXN68" i="7"/>
  <c r="TXO68" i="7"/>
  <c r="TXP68" i="7"/>
  <c r="TXQ68" i="7"/>
  <c r="TXR68" i="7"/>
  <c r="TXS68" i="7"/>
  <c r="TXT68" i="7"/>
  <c r="TXU68" i="7"/>
  <c r="TXV68" i="7"/>
  <c r="TXW68" i="7"/>
  <c r="TXX68" i="7"/>
  <c r="TXY68" i="7"/>
  <c r="TXZ68" i="7"/>
  <c r="TYA68" i="7"/>
  <c r="TYB68" i="7"/>
  <c r="TYC68" i="7"/>
  <c r="TYD68" i="7"/>
  <c r="TYE68" i="7"/>
  <c r="TYF68" i="7"/>
  <c r="TYG68" i="7"/>
  <c r="TYH68" i="7"/>
  <c r="TYI68" i="7"/>
  <c r="TYJ68" i="7"/>
  <c r="TYK68" i="7"/>
  <c r="TYL68" i="7"/>
  <c r="TYM68" i="7"/>
  <c r="TYN68" i="7"/>
  <c r="TYO68" i="7"/>
  <c r="TYP68" i="7"/>
  <c r="TYQ68" i="7"/>
  <c r="TYR68" i="7"/>
  <c r="TYS68" i="7"/>
  <c r="TYT68" i="7"/>
  <c r="TYU68" i="7"/>
  <c r="TYV68" i="7"/>
  <c r="TYW68" i="7"/>
  <c r="TYX68" i="7"/>
  <c r="TYY68" i="7"/>
  <c r="TYZ68" i="7"/>
  <c r="TZA68" i="7"/>
  <c r="TZB68" i="7"/>
  <c r="TZC68" i="7"/>
  <c r="TZD68" i="7"/>
  <c r="TZE68" i="7"/>
  <c r="TZF68" i="7"/>
  <c r="TZG68" i="7"/>
  <c r="TZH68" i="7"/>
  <c r="TZI68" i="7"/>
  <c r="TZJ68" i="7"/>
  <c r="TZK68" i="7"/>
  <c r="TZL68" i="7"/>
  <c r="TZM68" i="7"/>
  <c r="TZN68" i="7"/>
  <c r="TZO68" i="7"/>
  <c r="TZP68" i="7"/>
  <c r="TZQ68" i="7"/>
  <c r="TZR68" i="7"/>
  <c r="TZS68" i="7"/>
  <c r="TZT68" i="7"/>
  <c r="TZU68" i="7"/>
  <c r="TZV68" i="7"/>
  <c r="TZW68" i="7"/>
  <c r="TZX68" i="7"/>
  <c r="TZY68" i="7"/>
  <c r="TZZ68" i="7"/>
  <c r="UAA68" i="7"/>
  <c r="UAB68" i="7"/>
  <c r="UAC68" i="7"/>
  <c r="UAD68" i="7"/>
  <c r="UAE68" i="7"/>
  <c r="UAF68" i="7"/>
  <c r="UAG68" i="7"/>
  <c r="UAH68" i="7"/>
  <c r="UAI68" i="7"/>
  <c r="UAJ68" i="7"/>
  <c r="UAK68" i="7"/>
  <c r="UAL68" i="7"/>
  <c r="UAM68" i="7"/>
  <c r="UAN68" i="7"/>
  <c r="UAO68" i="7"/>
  <c r="UAP68" i="7"/>
  <c r="UAQ68" i="7"/>
  <c r="UAR68" i="7"/>
  <c r="UAS68" i="7"/>
  <c r="UAT68" i="7"/>
  <c r="UAU68" i="7"/>
  <c r="UAV68" i="7"/>
  <c r="UAW68" i="7"/>
  <c r="UAX68" i="7"/>
  <c r="UAY68" i="7"/>
  <c r="UAZ68" i="7"/>
  <c r="UBA68" i="7"/>
  <c r="UBB68" i="7"/>
  <c r="UBC68" i="7"/>
  <c r="UBD68" i="7"/>
  <c r="UBE68" i="7"/>
  <c r="UBF68" i="7"/>
  <c r="UBG68" i="7"/>
  <c r="UBH68" i="7"/>
  <c r="UBI68" i="7"/>
  <c r="UBJ68" i="7"/>
  <c r="UBK68" i="7"/>
  <c r="UBL68" i="7"/>
  <c r="UBM68" i="7"/>
  <c r="UBN68" i="7"/>
  <c r="UBO68" i="7"/>
  <c r="UBP68" i="7"/>
  <c r="UBQ68" i="7"/>
  <c r="UBR68" i="7"/>
  <c r="UBS68" i="7"/>
  <c r="UBT68" i="7"/>
  <c r="UBU68" i="7"/>
  <c r="UBV68" i="7"/>
  <c r="UBW68" i="7"/>
  <c r="UBX68" i="7"/>
  <c r="UBY68" i="7"/>
  <c r="UBZ68" i="7"/>
  <c r="UCA68" i="7"/>
  <c r="UCB68" i="7"/>
  <c r="UCC68" i="7"/>
  <c r="UCD68" i="7"/>
  <c r="UCE68" i="7"/>
  <c r="UCF68" i="7"/>
  <c r="UCG68" i="7"/>
  <c r="UCH68" i="7"/>
  <c r="UCI68" i="7"/>
  <c r="UCJ68" i="7"/>
  <c r="UCK68" i="7"/>
  <c r="UCL68" i="7"/>
  <c r="UCM68" i="7"/>
  <c r="UCN68" i="7"/>
  <c r="UCO68" i="7"/>
  <c r="UCP68" i="7"/>
  <c r="UCQ68" i="7"/>
  <c r="UCR68" i="7"/>
  <c r="UCS68" i="7"/>
  <c r="UCT68" i="7"/>
  <c r="UCU68" i="7"/>
  <c r="UCV68" i="7"/>
  <c r="UCW68" i="7"/>
  <c r="UCX68" i="7"/>
  <c r="UCY68" i="7"/>
  <c r="UCZ68" i="7"/>
  <c r="UDA68" i="7"/>
  <c r="UDB68" i="7"/>
  <c r="UDC68" i="7"/>
  <c r="UDD68" i="7"/>
  <c r="UDE68" i="7"/>
  <c r="UDF68" i="7"/>
  <c r="UDG68" i="7"/>
  <c r="UDH68" i="7"/>
  <c r="UDI68" i="7"/>
  <c r="UDJ68" i="7"/>
  <c r="UDK68" i="7"/>
  <c r="UDL68" i="7"/>
  <c r="UDM68" i="7"/>
  <c r="UDN68" i="7"/>
  <c r="UDO68" i="7"/>
  <c r="UDP68" i="7"/>
  <c r="UDQ68" i="7"/>
  <c r="UDR68" i="7"/>
  <c r="UDS68" i="7"/>
  <c r="UDT68" i="7"/>
  <c r="UDU68" i="7"/>
  <c r="UDV68" i="7"/>
  <c r="UDW68" i="7"/>
  <c r="UDX68" i="7"/>
  <c r="UDY68" i="7"/>
  <c r="UDZ68" i="7"/>
  <c r="UEA68" i="7"/>
  <c r="UEB68" i="7"/>
  <c r="UEC68" i="7"/>
  <c r="UED68" i="7"/>
  <c r="UEE68" i="7"/>
  <c r="UEF68" i="7"/>
  <c r="UEG68" i="7"/>
  <c r="UEH68" i="7"/>
  <c r="UEI68" i="7"/>
  <c r="UEJ68" i="7"/>
  <c r="UEK68" i="7"/>
  <c r="UEL68" i="7"/>
  <c r="UEM68" i="7"/>
  <c r="UEN68" i="7"/>
  <c r="UEO68" i="7"/>
  <c r="UEP68" i="7"/>
  <c r="UEQ68" i="7"/>
  <c r="UER68" i="7"/>
  <c r="UES68" i="7"/>
  <c r="UET68" i="7"/>
  <c r="UEU68" i="7"/>
  <c r="UEV68" i="7"/>
  <c r="UEW68" i="7"/>
  <c r="UEX68" i="7"/>
  <c r="UEY68" i="7"/>
  <c r="UEZ68" i="7"/>
  <c r="UFA68" i="7"/>
  <c r="UFB68" i="7"/>
  <c r="UFC68" i="7"/>
  <c r="UFD68" i="7"/>
  <c r="UFE68" i="7"/>
  <c r="UFF68" i="7"/>
  <c r="UFG68" i="7"/>
  <c r="UFH68" i="7"/>
  <c r="UFI68" i="7"/>
  <c r="UFJ68" i="7"/>
  <c r="UFK68" i="7"/>
  <c r="UFL68" i="7"/>
  <c r="UFM68" i="7"/>
  <c r="UFN68" i="7"/>
  <c r="UFO68" i="7"/>
  <c r="UFP68" i="7"/>
  <c r="UFQ68" i="7"/>
  <c r="UFR68" i="7"/>
  <c r="UFS68" i="7"/>
  <c r="UFT68" i="7"/>
  <c r="UFU68" i="7"/>
  <c r="UFV68" i="7"/>
  <c r="UFW68" i="7"/>
  <c r="UFX68" i="7"/>
  <c r="UFY68" i="7"/>
  <c r="UFZ68" i="7"/>
  <c r="UGA68" i="7"/>
  <c r="UGB68" i="7"/>
  <c r="UGC68" i="7"/>
  <c r="UGD68" i="7"/>
  <c r="UGE68" i="7"/>
  <c r="UGF68" i="7"/>
  <c r="UGG68" i="7"/>
  <c r="UGH68" i="7"/>
  <c r="UGI68" i="7"/>
  <c r="UGJ68" i="7"/>
  <c r="UGK68" i="7"/>
  <c r="UGL68" i="7"/>
  <c r="UGM68" i="7"/>
  <c r="UGN68" i="7"/>
  <c r="UGO68" i="7"/>
  <c r="UGP68" i="7"/>
  <c r="UGQ68" i="7"/>
  <c r="UGR68" i="7"/>
  <c r="UGS68" i="7"/>
  <c r="UGT68" i="7"/>
  <c r="UGU68" i="7"/>
  <c r="UGV68" i="7"/>
  <c r="UGW68" i="7"/>
  <c r="UGX68" i="7"/>
  <c r="UGY68" i="7"/>
  <c r="UGZ68" i="7"/>
  <c r="UHA68" i="7"/>
  <c r="UHB68" i="7"/>
  <c r="UHC68" i="7"/>
  <c r="UHD68" i="7"/>
  <c r="UHE68" i="7"/>
  <c r="UHF68" i="7"/>
  <c r="UHG68" i="7"/>
  <c r="UHH68" i="7"/>
  <c r="UHI68" i="7"/>
  <c r="UHJ68" i="7"/>
  <c r="UHK68" i="7"/>
  <c r="UHL68" i="7"/>
  <c r="UHM68" i="7"/>
  <c r="UHN68" i="7"/>
  <c r="UHO68" i="7"/>
  <c r="UHP68" i="7"/>
  <c r="UHQ68" i="7"/>
  <c r="UHR68" i="7"/>
  <c r="UHS68" i="7"/>
  <c r="UHT68" i="7"/>
  <c r="UHU68" i="7"/>
  <c r="UHV68" i="7"/>
  <c r="UHW68" i="7"/>
  <c r="UHX68" i="7"/>
  <c r="UHY68" i="7"/>
  <c r="UHZ68" i="7"/>
  <c r="UIA68" i="7"/>
  <c r="UIB68" i="7"/>
  <c r="UIC68" i="7"/>
  <c r="UID68" i="7"/>
  <c r="UIE68" i="7"/>
  <c r="UIF68" i="7"/>
  <c r="UIG68" i="7"/>
  <c r="UIH68" i="7"/>
  <c r="UII68" i="7"/>
  <c r="UIJ68" i="7"/>
  <c r="UIK68" i="7"/>
  <c r="UIL68" i="7"/>
  <c r="UIM68" i="7"/>
  <c r="UIN68" i="7"/>
  <c r="UIO68" i="7"/>
  <c r="UIP68" i="7"/>
  <c r="UIQ68" i="7"/>
  <c r="UIR68" i="7"/>
  <c r="UIS68" i="7"/>
  <c r="UIT68" i="7"/>
  <c r="UIU68" i="7"/>
  <c r="UIV68" i="7"/>
  <c r="UIW68" i="7"/>
  <c r="UIX68" i="7"/>
  <c r="UIY68" i="7"/>
  <c r="UIZ68" i="7"/>
  <c r="UJA68" i="7"/>
  <c r="UJB68" i="7"/>
  <c r="UJC68" i="7"/>
  <c r="UJD68" i="7"/>
  <c r="UJE68" i="7"/>
  <c r="UJF68" i="7"/>
  <c r="UJG68" i="7"/>
  <c r="UJH68" i="7"/>
  <c r="UJI68" i="7"/>
  <c r="UJJ68" i="7"/>
  <c r="UJK68" i="7"/>
  <c r="UJL68" i="7"/>
  <c r="UJM68" i="7"/>
  <c r="UJN68" i="7"/>
  <c r="UJO68" i="7"/>
  <c r="UJP68" i="7"/>
  <c r="UJQ68" i="7"/>
  <c r="UJR68" i="7"/>
  <c r="UJS68" i="7"/>
  <c r="UJT68" i="7"/>
  <c r="UJU68" i="7"/>
  <c r="UJV68" i="7"/>
  <c r="UJW68" i="7"/>
  <c r="UJX68" i="7"/>
  <c r="UJY68" i="7"/>
  <c r="UJZ68" i="7"/>
  <c r="UKA68" i="7"/>
  <c r="UKB68" i="7"/>
  <c r="UKC68" i="7"/>
  <c r="UKD68" i="7"/>
  <c r="UKE68" i="7"/>
  <c r="UKF68" i="7"/>
  <c r="UKG68" i="7"/>
  <c r="UKH68" i="7"/>
  <c r="UKI68" i="7"/>
  <c r="UKJ68" i="7"/>
  <c r="UKK68" i="7"/>
  <c r="UKL68" i="7"/>
  <c r="UKM68" i="7"/>
  <c r="UKN68" i="7"/>
  <c r="UKO68" i="7"/>
  <c r="UKP68" i="7"/>
  <c r="UKQ68" i="7"/>
  <c r="UKR68" i="7"/>
  <c r="UKS68" i="7"/>
  <c r="UKT68" i="7"/>
  <c r="UKU68" i="7"/>
  <c r="UKV68" i="7"/>
  <c r="UKW68" i="7"/>
  <c r="UKX68" i="7"/>
  <c r="UKY68" i="7"/>
  <c r="UKZ68" i="7"/>
  <c r="ULA68" i="7"/>
  <c r="ULB68" i="7"/>
  <c r="ULC68" i="7"/>
  <c r="ULD68" i="7"/>
  <c r="ULE68" i="7"/>
  <c r="ULF68" i="7"/>
  <c r="ULG68" i="7"/>
  <c r="ULH68" i="7"/>
  <c r="ULI68" i="7"/>
  <c r="ULJ68" i="7"/>
  <c r="ULK68" i="7"/>
  <c r="ULL68" i="7"/>
  <c r="ULM68" i="7"/>
  <c r="ULN68" i="7"/>
  <c r="ULO68" i="7"/>
  <c r="ULP68" i="7"/>
  <c r="ULQ68" i="7"/>
  <c r="ULR68" i="7"/>
  <c r="ULS68" i="7"/>
  <c r="ULT68" i="7"/>
  <c r="ULU68" i="7"/>
  <c r="ULV68" i="7"/>
  <c r="ULW68" i="7"/>
  <c r="ULX68" i="7"/>
  <c r="ULY68" i="7"/>
  <c r="ULZ68" i="7"/>
  <c r="UMA68" i="7"/>
  <c r="UMB68" i="7"/>
  <c r="UMC68" i="7"/>
  <c r="UMD68" i="7"/>
  <c r="UME68" i="7"/>
  <c r="UMF68" i="7"/>
  <c r="UMG68" i="7"/>
  <c r="UMH68" i="7"/>
  <c r="UMI68" i="7"/>
  <c r="UMJ68" i="7"/>
  <c r="UMK68" i="7"/>
  <c r="UML68" i="7"/>
  <c r="UMM68" i="7"/>
  <c r="UMN68" i="7"/>
  <c r="UMO68" i="7"/>
  <c r="UMP68" i="7"/>
  <c r="UMQ68" i="7"/>
  <c r="UMR68" i="7"/>
  <c r="UMS68" i="7"/>
  <c r="UMT68" i="7"/>
  <c r="UMU68" i="7"/>
  <c r="UMV68" i="7"/>
  <c r="UMW68" i="7"/>
  <c r="UMX68" i="7"/>
  <c r="UMY68" i="7"/>
  <c r="UMZ68" i="7"/>
  <c r="UNA68" i="7"/>
  <c r="UNB68" i="7"/>
  <c r="UNC68" i="7"/>
  <c r="UND68" i="7"/>
  <c r="UNE68" i="7"/>
  <c r="UNF68" i="7"/>
  <c r="UNG68" i="7"/>
  <c r="UNH68" i="7"/>
  <c r="UNI68" i="7"/>
  <c r="UNJ68" i="7"/>
  <c r="UNK68" i="7"/>
  <c r="UNL68" i="7"/>
  <c r="UNM68" i="7"/>
  <c r="UNN68" i="7"/>
  <c r="UNO68" i="7"/>
  <c r="UNP68" i="7"/>
  <c r="UNQ68" i="7"/>
  <c r="UNR68" i="7"/>
  <c r="UNS68" i="7"/>
  <c r="UNT68" i="7"/>
  <c r="UNU68" i="7"/>
  <c r="UNV68" i="7"/>
  <c r="UNW68" i="7"/>
  <c r="UNX68" i="7"/>
  <c r="UNY68" i="7"/>
  <c r="UNZ68" i="7"/>
  <c r="UOA68" i="7"/>
  <c r="UOB68" i="7"/>
  <c r="UOC68" i="7"/>
  <c r="UOD68" i="7"/>
  <c r="UOE68" i="7"/>
  <c r="UOF68" i="7"/>
  <c r="UOG68" i="7"/>
  <c r="UOH68" i="7"/>
  <c r="UOI68" i="7"/>
  <c r="UOJ68" i="7"/>
  <c r="UOK68" i="7"/>
  <c r="UOL68" i="7"/>
  <c r="UOM68" i="7"/>
  <c r="UON68" i="7"/>
  <c r="UOO68" i="7"/>
  <c r="UOP68" i="7"/>
  <c r="UOQ68" i="7"/>
  <c r="UOR68" i="7"/>
  <c r="UOS68" i="7"/>
  <c r="UOT68" i="7"/>
  <c r="UOU68" i="7"/>
  <c r="UOV68" i="7"/>
  <c r="UOW68" i="7"/>
  <c r="UOX68" i="7"/>
  <c r="UOY68" i="7"/>
  <c r="UOZ68" i="7"/>
  <c r="UPA68" i="7"/>
  <c r="UPB68" i="7"/>
  <c r="UPC68" i="7"/>
  <c r="UPD68" i="7"/>
  <c r="UPE68" i="7"/>
  <c r="UPF68" i="7"/>
  <c r="UPG68" i="7"/>
  <c r="UPH68" i="7"/>
  <c r="UPI68" i="7"/>
  <c r="UPJ68" i="7"/>
  <c r="UPK68" i="7"/>
  <c r="UPL68" i="7"/>
  <c r="UPM68" i="7"/>
  <c r="UPN68" i="7"/>
  <c r="UPO68" i="7"/>
  <c r="UPP68" i="7"/>
  <c r="UPQ68" i="7"/>
  <c r="UPR68" i="7"/>
  <c r="UPS68" i="7"/>
  <c r="UPT68" i="7"/>
  <c r="UPU68" i="7"/>
  <c r="UPV68" i="7"/>
  <c r="UPW68" i="7"/>
  <c r="UPX68" i="7"/>
  <c r="UPY68" i="7"/>
  <c r="UPZ68" i="7"/>
  <c r="UQA68" i="7"/>
  <c r="UQB68" i="7"/>
  <c r="UQC68" i="7"/>
  <c r="UQD68" i="7"/>
  <c r="UQE68" i="7"/>
  <c r="UQF68" i="7"/>
  <c r="UQG68" i="7"/>
  <c r="UQH68" i="7"/>
  <c r="UQI68" i="7"/>
  <c r="UQJ68" i="7"/>
  <c r="UQK68" i="7"/>
  <c r="UQL68" i="7"/>
  <c r="UQM68" i="7"/>
  <c r="UQN68" i="7"/>
  <c r="UQO68" i="7"/>
  <c r="UQP68" i="7"/>
  <c r="UQQ68" i="7"/>
  <c r="UQR68" i="7"/>
  <c r="UQS68" i="7"/>
  <c r="UQT68" i="7"/>
  <c r="UQU68" i="7"/>
  <c r="UQV68" i="7"/>
  <c r="UQW68" i="7"/>
  <c r="UQX68" i="7"/>
  <c r="UQY68" i="7"/>
  <c r="UQZ68" i="7"/>
  <c r="URA68" i="7"/>
  <c r="URB68" i="7"/>
  <c r="URC68" i="7"/>
  <c r="URD68" i="7"/>
  <c r="URE68" i="7"/>
  <c r="URF68" i="7"/>
  <c r="URG68" i="7"/>
  <c r="URH68" i="7"/>
  <c r="URI68" i="7"/>
  <c r="URJ68" i="7"/>
  <c r="URK68" i="7"/>
  <c r="URL68" i="7"/>
  <c r="URM68" i="7"/>
  <c r="URN68" i="7"/>
  <c r="URO68" i="7"/>
  <c r="URP68" i="7"/>
  <c r="URQ68" i="7"/>
  <c r="URR68" i="7"/>
  <c r="URS68" i="7"/>
  <c r="URT68" i="7"/>
  <c r="URU68" i="7"/>
  <c r="URV68" i="7"/>
  <c r="URW68" i="7"/>
  <c r="URX68" i="7"/>
  <c r="URY68" i="7"/>
  <c r="URZ68" i="7"/>
  <c r="USA68" i="7"/>
  <c r="USB68" i="7"/>
  <c r="USC68" i="7"/>
  <c r="USD68" i="7"/>
  <c r="USE68" i="7"/>
  <c r="USF68" i="7"/>
  <c r="USG68" i="7"/>
  <c r="USH68" i="7"/>
  <c r="USI68" i="7"/>
  <c r="USJ68" i="7"/>
  <c r="USK68" i="7"/>
  <c r="USL68" i="7"/>
  <c r="USM68" i="7"/>
  <c r="USN68" i="7"/>
  <c r="USO68" i="7"/>
  <c r="USP68" i="7"/>
  <c r="USQ68" i="7"/>
  <c r="USR68" i="7"/>
  <c r="USS68" i="7"/>
  <c r="UST68" i="7"/>
  <c r="USU68" i="7"/>
  <c r="USV68" i="7"/>
  <c r="USW68" i="7"/>
  <c r="USX68" i="7"/>
  <c r="USY68" i="7"/>
  <c r="USZ68" i="7"/>
  <c r="UTA68" i="7"/>
  <c r="UTB68" i="7"/>
  <c r="UTC68" i="7"/>
  <c r="UTD68" i="7"/>
  <c r="UTE68" i="7"/>
  <c r="UTF68" i="7"/>
  <c r="UTG68" i="7"/>
  <c r="UTH68" i="7"/>
  <c r="UTI68" i="7"/>
  <c r="UTJ68" i="7"/>
  <c r="UTK68" i="7"/>
  <c r="UTL68" i="7"/>
  <c r="UTM68" i="7"/>
  <c r="UTN68" i="7"/>
  <c r="UTO68" i="7"/>
  <c r="UTP68" i="7"/>
  <c r="UTQ68" i="7"/>
  <c r="UTR68" i="7"/>
  <c r="UTS68" i="7"/>
  <c r="UTT68" i="7"/>
  <c r="UTU68" i="7"/>
  <c r="UTV68" i="7"/>
  <c r="UTW68" i="7"/>
  <c r="UTX68" i="7"/>
  <c r="UTY68" i="7"/>
  <c r="UTZ68" i="7"/>
  <c r="UUA68" i="7"/>
  <c r="UUB68" i="7"/>
  <c r="UUC68" i="7"/>
  <c r="UUD68" i="7"/>
  <c r="UUE68" i="7"/>
  <c r="UUF68" i="7"/>
  <c r="UUG68" i="7"/>
  <c r="UUH68" i="7"/>
  <c r="UUI68" i="7"/>
  <c r="UUJ68" i="7"/>
  <c r="UUK68" i="7"/>
  <c r="UUL68" i="7"/>
  <c r="UUM68" i="7"/>
  <c r="UUN68" i="7"/>
  <c r="UUO68" i="7"/>
  <c r="UUP68" i="7"/>
  <c r="UUQ68" i="7"/>
  <c r="UUR68" i="7"/>
  <c r="UUS68" i="7"/>
  <c r="UUT68" i="7"/>
  <c r="UUU68" i="7"/>
  <c r="UUV68" i="7"/>
  <c r="UUW68" i="7"/>
  <c r="UUX68" i="7"/>
  <c r="UUY68" i="7"/>
  <c r="UUZ68" i="7"/>
  <c r="UVA68" i="7"/>
  <c r="UVB68" i="7"/>
  <c r="UVC68" i="7"/>
  <c r="UVD68" i="7"/>
  <c r="UVE68" i="7"/>
  <c r="UVF68" i="7"/>
  <c r="UVG68" i="7"/>
  <c r="UVH68" i="7"/>
  <c r="UVI68" i="7"/>
  <c r="UVJ68" i="7"/>
  <c r="UVK68" i="7"/>
  <c r="UVL68" i="7"/>
  <c r="UVM68" i="7"/>
  <c r="UVN68" i="7"/>
  <c r="UVO68" i="7"/>
  <c r="UVP68" i="7"/>
  <c r="UVQ68" i="7"/>
  <c r="UVR68" i="7"/>
  <c r="UVS68" i="7"/>
  <c r="UVT68" i="7"/>
  <c r="UVU68" i="7"/>
  <c r="UVV68" i="7"/>
  <c r="UVW68" i="7"/>
  <c r="UVX68" i="7"/>
  <c r="UVY68" i="7"/>
  <c r="UVZ68" i="7"/>
  <c r="UWA68" i="7"/>
  <c r="UWB68" i="7"/>
  <c r="UWC68" i="7"/>
  <c r="UWD68" i="7"/>
  <c r="UWE68" i="7"/>
  <c r="UWF68" i="7"/>
  <c r="UWG68" i="7"/>
  <c r="UWH68" i="7"/>
  <c r="UWI68" i="7"/>
  <c r="UWJ68" i="7"/>
  <c r="UWK68" i="7"/>
  <c r="UWL68" i="7"/>
  <c r="UWM68" i="7"/>
  <c r="UWN68" i="7"/>
  <c r="UWO68" i="7"/>
  <c r="UWP68" i="7"/>
  <c r="UWQ68" i="7"/>
  <c r="UWR68" i="7"/>
  <c r="UWS68" i="7"/>
  <c r="UWT68" i="7"/>
  <c r="UWU68" i="7"/>
  <c r="UWV68" i="7"/>
  <c r="UWW68" i="7"/>
  <c r="UWX68" i="7"/>
  <c r="UWY68" i="7"/>
  <c r="UWZ68" i="7"/>
  <c r="UXA68" i="7"/>
  <c r="UXB68" i="7"/>
  <c r="UXC68" i="7"/>
  <c r="UXD68" i="7"/>
  <c r="UXE68" i="7"/>
  <c r="UXF68" i="7"/>
  <c r="UXG68" i="7"/>
  <c r="UXH68" i="7"/>
  <c r="UXI68" i="7"/>
  <c r="UXJ68" i="7"/>
  <c r="UXK68" i="7"/>
  <c r="UXL68" i="7"/>
  <c r="UXM68" i="7"/>
  <c r="UXN68" i="7"/>
  <c r="UXO68" i="7"/>
  <c r="UXP68" i="7"/>
  <c r="UXQ68" i="7"/>
  <c r="UXR68" i="7"/>
  <c r="UXS68" i="7"/>
  <c r="UXT68" i="7"/>
  <c r="UXU68" i="7"/>
  <c r="UXV68" i="7"/>
  <c r="UXW68" i="7"/>
  <c r="UXX68" i="7"/>
  <c r="UXY68" i="7"/>
  <c r="UXZ68" i="7"/>
  <c r="UYA68" i="7"/>
  <c r="UYB68" i="7"/>
  <c r="UYC68" i="7"/>
  <c r="UYD68" i="7"/>
  <c r="UYE68" i="7"/>
  <c r="UYF68" i="7"/>
  <c r="UYG68" i="7"/>
  <c r="UYH68" i="7"/>
  <c r="UYI68" i="7"/>
  <c r="UYJ68" i="7"/>
  <c r="UYK68" i="7"/>
  <c r="UYL68" i="7"/>
  <c r="UYM68" i="7"/>
  <c r="UYN68" i="7"/>
  <c r="UYO68" i="7"/>
  <c r="UYP68" i="7"/>
  <c r="UYQ68" i="7"/>
  <c r="UYR68" i="7"/>
  <c r="UYS68" i="7"/>
  <c r="UYT68" i="7"/>
  <c r="UYU68" i="7"/>
  <c r="UYV68" i="7"/>
  <c r="UYW68" i="7"/>
  <c r="UYX68" i="7"/>
  <c r="UYY68" i="7"/>
  <c r="UYZ68" i="7"/>
  <c r="UZA68" i="7"/>
  <c r="UZB68" i="7"/>
  <c r="UZC68" i="7"/>
  <c r="UZD68" i="7"/>
  <c r="UZE68" i="7"/>
  <c r="UZF68" i="7"/>
  <c r="UZG68" i="7"/>
  <c r="UZH68" i="7"/>
  <c r="UZI68" i="7"/>
  <c r="UZJ68" i="7"/>
  <c r="UZK68" i="7"/>
  <c r="UZL68" i="7"/>
  <c r="UZM68" i="7"/>
  <c r="UZN68" i="7"/>
  <c r="UZO68" i="7"/>
  <c r="UZP68" i="7"/>
  <c r="UZQ68" i="7"/>
  <c r="UZR68" i="7"/>
  <c r="UZS68" i="7"/>
  <c r="UZT68" i="7"/>
  <c r="UZU68" i="7"/>
  <c r="UZV68" i="7"/>
  <c r="UZW68" i="7"/>
  <c r="UZX68" i="7"/>
  <c r="UZY68" i="7"/>
  <c r="UZZ68" i="7"/>
  <c r="VAA68" i="7"/>
  <c r="VAB68" i="7"/>
  <c r="VAC68" i="7"/>
  <c r="VAD68" i="7"/>
  <c r="VAE68" i="7"/>
  <c r="VAF68" i="7"/>
  <c r="VAG68" i="7"/>
  <c r="VAH68" i="7"/>
  <c r="VAI68" i="7"/>
  <c r="VAJ68" i="7"/>
  <c r="VAK68" i="7"/>
  <c r="VAL68" i="7"/>
  <c r="VAM68" i="7"/>
  <c r="VAN68" i="7"/>
  <c r="VAO68" i="7"/>
  <c r="VAP68" i="7"/>
  <c r="VAQ68" i="7"/>
  <c r="VAR68" i="7"/>
  <c r="VAS68" i="7"/>
  <c r="VAT68" i="7"/>
  <c r="VAU68" i="7"/>
  <c r="VAV68" i="7"/>
  <c r="VAW68" i="7"/>
  <c r="VAX68" i="7"/>
  <c r="VAY68" i="7"/>
  <c r="VAZ68" i="7"/>
  <c r="VBA68" i="7"/>
  <c r="VBB68" i="7"/>
  <c r="VBC68" i="7"/>
  <c r="VBD68" i="7"/>
  <c r="VBE68" i="7"/>
  <c r="VBF68" i="7"/>
  <c r="VBG68" i="7"/>
  <c r="VBH68" i="7"/>
  <c r="VBI68" i="7"/>
  <c r="VBJ68" i="7"/>
  <c r="VBK68" i="7"/>
  <c r="VBL68" i="7"/>
  <c r="VBM68" i="7"/>
  <c r="VBN68" i="7"/>
  <c r="VBO68" i="7"/>
  <c r="VBP68" i="7"/>
  <c r="VBQ68" i="7"/>
  <c r="VBR68" i="7"/>
  <c r="VBS68" i="7"/>
  <c r="VBT68" i="7"/>
  <c r="VBU68" i="7"/>
  <c r="VBV68" i="7"/>
  <c r="VBW68" i="7"/>
  <c r="VBX68" i="7"/>
  <c r="VBY68" i="7"/>
  <c r="VBZ68" i="7"/>
  <c r="VCA68" i="7"/>
  <c r="VCB68" i="7"/>
  <c r="VCC68" i="7"/>
  <c r="VCD68" i="7"/>
  <c r="VCE68" i="7"/>
  <c r="VCF68" i="7"/>
  <c r="VCG68" i="7"/>
  <c r="VCH68" i="7"/>
  <c r="VCI68" i="7"/>
  <c r="VCJ68" i="7"/>
  <c r="VCK68" i="7"/>
  <c r="VCL68" i="7"/>
  <c r="VCM68" i="7"/>
  <c r="VCN68" i="7"/>
  <c r="VCO68" i="7"/>
  <c r="VCP68" i="7"/>
  <c r="VCQ68" i="7"/>
  <c r="VCR68" i="7"/>
  <c r="VCS68" i="7"/>
  <c r="VCT68" i="7"/>
  <c r="VCU68" i="7"/>
  <c r="VCV68" i="7"/>
  <c r="VCW68" i="7"/>
  <c r="VCX68" i="7"/>
  <c r="VCY68" i="7"/>
  <c r="VCZ68" i="7"/>
  <c r="VDA68" i="7"/>
  <c r="VDB68" i="7"/>
  <c r="VDC68" i="7"/>
  <c r="VDD68" i="7"/>
  <c r="VDE68" i="7"/>
  <c r="VDF68" i="7"/>
  <c r="VDG68" i="7"/>
  <c r="VDH68" i="7"/>
  <c r="VDI68" i="7"/>
  <c r="VDJ68" i="7"/>
  <c r="VDK68" i="7"/>
  <c r="VDL68" i="7"/>
  <c r="VDM68" i="7"/>
  <c r="VDN68" i="7"/>
  <c r="VDO68" i="7"/>
  <c r="VDP68" i="7"/>
  <c r="VDQ68" i="7"/>
  <c r="VDR68" i="7"/>
  <c r="VDS68" i="7"/>
  <c r="VDT68" i="7"/>
  <c r="VDU68" i="7"/>
  <c r="VDV68" i="7"/>
  <c r="VDW68" i="7"/>
  <c r="VDX68" i="7"/>
  <c r="VDY68" i="7"/>
  <c r="VDZ68" i="7"/>
  <c r="VEA68" i="7"/>
  <c r="VEB68" i="7"/>
  <c r="VEC68" i="7"/>
  <c r="VED68" i="7"/>
  <c r="VEE68" i="7"/>
  <c r="VEF68" i="7"/>
  <c r="VEG68" i="7"/>
  <c r="VEH68" i="7"/>
  <c r="VEI68" i="7"/>
  <c r="VEJ68" i="7"/>
  <c r="VEK68" i="7"/>
  <c r="VEL68" i="7"/>
  <c r="VEM68" i="7"/>
  <c r="VEN68" i="7"/>
  <c r="VEO68" i="7"/>
  <c r="VEP68" i="7"/>
  <c r="VEQ68" i="7"/>
  <c r="VER68" i="7"/>
  <c r="VES68" i="7"/>
  <c r="VET68" i="7"/>
  <c r="VEU68" i="7"/>
  <c r="VEV68" i="7"/>
  <c r="VEW68" i="7"/>
  <c r="VEX68" i="7"/>
  <c r="VEY68" i="7"/>
  <c r="VEZ68" i="7"/>
  <c r="VFA68" i="7"/>
  <c r="VFB68" i="7"/>
  <c r="VFC68" i="7"/>
  <c r="VFD68" i="7"/>
  <c r="VFE68" i="7"/>
  <c r="VFF68" i="7"/>
  <c r="VFG68" i="7"/>
  <c r="VFH68" i="7"/>
  <c r="VFI68" i="7"/>
  <c r="VFJ68" i="7"/>
  <c r="VFK68" i="7"/>
  <c r="VFL68" i="7"/>
  <c r="VFM68" i="7"/>
  <c r="VFN68" i="7"/>
  <c r="VFO68" i="7"/>
  <c r="VFP68" i="7"/>
  <c r="VFQ68" i="7"/>
  <c r="VFR68" i="7"/>
  <c r="VFS68" i="7"/>
  <c r="VFT68" i="7"/>
  <c r="VFU68" i="7"/>
  <c r="VFV68" i="7"/>
  <c r="VFW68" i="7"/>
  <c r="VFX68" i="7"/>
  <c r="VFY68" i="7"/>
  <c r="VFZ68" i="7"/>
  <c r="VGA68" i="7"/>
  <c r="VGB68" i="7"/>
  <c r="VGC68" i="7"/>
  <c r="VGD68" i="7"/>
  <c r="VGE68" i="7"/>
  <c r="VGF68" i="7"/>
  <c r="VGG68" i="7"/>
  <c r="VGH68" i="7"/>
  <c r="VGI68" i="7"/>
  <c r="VGJ68" i="7"/>
  <c r="VGK68" i="7"/>
  <c r="VGL68" i="7"/>
  <c r="VGM68" i="7"/>
  <c r="VGN68" i="7"/>
  <c r="VGO68" i="7"/>
  <c r="VGP68" i="7"/>
  <c r="VGQ68" i="7"/>
  <c r="VGR68" i="7"/>
  <c r="VGS68" i="7"/>
  <c r="VGT68" i="7"/>
  <c r="VGU68" i="7"/>
  <c r="VGV68" i="7"/>
  <c r="VGW68" i="7"/>
  <c r="VGX68" i="7"/>
  <c r="VGY68" i="7"/>
  <c r="VGZ68" i="7"/>
  <c r="VHA68" i="7"/>
  <c r="VHB68" i="7"/>
  <c r="VHC68" i="7"/>
  <c r="VHD68" i="7"/>
  <c r="VHE68" i="7"/>
  <c r="VHF68" i="7"/>
  <c r="VHG68" i="7"/>
  <c r="VHH68" i="7"/>
  <c r="VHI68" i="7"/>
  <c r="VHJ68" i="7"/>
  <c r="VHK68" i="7"/>
  <c r="VHL68" i="7"/>
  <c r="VHM68" i="7"/>
  <c r="VHN68" i="7"/>
  <c r="VHO68" i="7"/>
  <c r="VHP68" i="7"/>
  <c r="VHQ68" i="7"/>
  <c r="VHR68" i="7"/>
  <c r="VHS68" i="7"/>
  <c r="VHT68" i="7"/>
  <c r="VHU68" i="7"/>
  <c r="VHV68" i="7"/>
  <c r="VHW68" i="7"/>
  <c r="VHX68" i="7"/>
  <c r="VHY68" i="7"/>
  <c r="VHZ68" i="7"/>
  <c r="VIA68" i="7"/>
  <c r="VIB68" i="7"/>
  <c r="VIC68" i="7"/>
  <c r="VID68" i="7"/>
  <c r="VIE68" i="7"/>
  <c r="VIF68" i="7"/>
  <c r="VIG68" i="7"/>
  <c r="VIH68" i="7"/>
  <c r="VII68" i="7"/>
  <c r="VIJ68" i="7"/>
  <c r="VIK68" i="7"/>
  <c r="VIL68" i="7"/>
  <c r="VIM68" i="7"/>
  <c r="VIN68" i="7"/>
  <c r="VIO68" i="7"/>
  <c r="VIP68" i="7"/>
  <c r="VIQ68" i="7"/>
  <c r="VIR68" i="7"/>
  <c r="VIS68" i="7"/>
  <c r="VIT68" i="7"/>
  <c r="VIU68" i="7"/>
  <c r="VIV68" i="7"/>
  <c r="VIW68" i="7"/>
  <c r="VIX68" i="7"/>
  <c r="VIY68" i="7"/>
  <c r="VIZ68" i="7"/>
  <c r="VJA68" i="7"/>
  <c r="VJB68" i="7"/>
  <c r="VJC68" i="7"/>
  <c r="VJD68" i="7"/>
  <c r="VJE68" i="7"/>
  <c r="VJF68" i="7"/>
  <c r="VJG68" i="7"/>
  <c r="VJH68" i="7"/>
  <c r="VJI68" i="7"/>
  <c r="VJJ68" i="7"/>
  <c r="VJK68" i="7"/>
  <c r="VJL68" i="7"/>
  <c r="VJM68" i="7"/>
  <c r="VJN68" i="7"/>
  <c r="VJO68" i="7"/>
  <c r="VJP68" i="7"/>
  <c r="VJQ68" i="7"/>
  <c r="VJR68" i="7"/>
  <c r="VJS68" i="7"/>
  <c r="VJT68" i="7"/>
  <c r="VJU68" i="7"/>
  <c r="VJV68" i="7"/>
  <c r="VJW68" i="7"/>
  <c r="VJX68" i="7"/>
  <c r="VJY68" i="7"/>
  <c r="VJZ68" i="7"/>
  <c r="VKA68" i="7"/>
  <c r="VKB68" i="7"/>
  <c r="VKC68" i="7"/>
  <c r="VKD68" i="7"/>
  <c r="VKE68" i="7"/>
  <c r="VKF68" i="7"/>
  <c r="VKG68" i="7"/>
  <c r="VKH68" i="7"/>
  <c r="VKI68" i="7"/>
  <c r="VKJ68" i="7"/>
  <c r="VKK68" i="7"/>
  <c r="VKL68" i="7"/>
  <c r="VKM68" i="7"/>
  <c r="VKN68" i="7"/>
  <c r="VKO68" i="7"/>
  <c r="VKP68" i="7"/>
  <c r="VKQ68" i="7"/>
  <c r="VKR68" i="7"/>
  <c r="VKS68" i="7"/>
  <c r="VKT68" i="7"/>
  <c r="VKU68" i="7"/>
  <c r="VKV68" i="7"/>
  <c r="VKW68" i="7"/>
  <c r="VKX68" i="7"/>
  <c r="VKY68" i="7"/>
  <c r="VKZ68" i="7"/>
  <c r="VLA68" i="7"/>
  <c r="VLB68" i="7"/>
  <c r="VLC68" i="7"/>
  <c r="VLD68" i="7"/>
  <c r="VLE68" i="7"/>
  <c r="VLF68" i="7"/>
  <c r="VLG68" i="7"/>
  <c r="VLH68" i="7"/>
  <c r="VLI68" i="7"/>
  <c r="VLJ68" i="7"/>
  <c r="VLK68" i="7"/>
  <c r="VLL68" i="7"/>
  <c r="VLM68" i="7"/>
  <c r="VLN68" i="7"/>
  <c r="VLO68" i="7"/>
  <c r="VLP68" i="7"/>
  <c r="VLQ68" i="7"/>
  <c r="VLR68" i="7"/>
  <c r="VLS68" i="7"/>
  <c r="VLT68" i="7"/>
  <c r="VLU68" i="7"/>
  <c r="VLV68" i="7"/>
  <c r="VLW68" i="7"/>
  <c r="VLX68" i="7"/>
  <c r="VLY68" i="7"/>
  <c r="VLZ68" i="7"/>
  <c r="VMA68" i="7"/>
  <c r="VMB68" i="7"/>
  <c r="VMC68" i="7"/>
  <c r="VMD68" i="7"/>
  <c r="VME68" i="7"/>
  <c r="VMF68" i="7"/>
  <c r="VMG68" i="7"/>
  <c r="VMH68" i="7"/>
  <c r="VMI68" i="7"/>
  <c r="VMJ68" i="7"/>
  <c r="VMK68" i="7"/>
  <c r="VML68" i="7"/>
  <c r="VMM68" i="7"/>
  <c r="VMN68" i="7"/>
  <c r="VMO68" i="7"/>
  <c r="VMP68" i="7"/>
  <c r="VMQ68" i="7"/>
  <c r="VMR68" i="7"/>
  <c r="VMS68" i="7"/>
  <c r="VMT68" i="7"/>
  <c r="VMU68" i="7"/>
  <c r="VMV68" i="7"/>
  <c r="VMW68" i="7"/>
  <c r="VMX68" i="7"/>
  <c r="VMY68" i="7"/>
  <c r="VMZ68" i="7"/>
  <c r="VNA68" i="7"/>
  <c r="VNB68" i="7"/>
  <c r="VNC68" i="7"/>
  <c r="VND68" i="7"/>
  <c r="VNE68" i="7"/>
  <c r="VNF68" i="7"/>
  <c r="VNG68" i="7"/>
  <c r="VNH68" i="7"/>
  <c r="VNI68" i="7"/>
  <c r="VNJ68" i="7"/>
  <c r="VNK68" i="7"/>
  <c r="VNL68" i="7"/>
  <c r="VNM68" i="7"/>
  <c r="VNN68" i="7"/>
  <c r="VNO68" i="7"/>
  <c r="VNP68" i="7"/>
  <c r="VNQ68" i="7"/>
  <c r="VNR68" i="7"/>
  <c r="VNS68" i="7"/>
  <c r="VNT68" i="7"/>
  <c r="VNU68" i="7"/>
  <c r="VNV68" i="7"/>
  <c r="VNW68" i="7"/>
  <c r="VNX68" i="7"/>
  <c r="VNY68" i="7"/>
  <c r="VNZ68" i="7"/>
  <c r="VOA68" i="7"/>
  <c r="VOB68" i="7"/>
  <c r="VOC68" i="7"/>
  <c r="VOD68" i="7"/>
  <c r="VOE68" i="7"/>
  <c r="VOF68" i="7"/>
  <c r="VOG68" i="7"/>
  <c r="VOH68" i="7"/>
  <c r="VOI68" i="7"/>
  <c r="VOJ68" i="7"/>
  <c r="VOK68" i="7"/>
  <c r="VOL68" i="7"/>
  <c r="VOM68" i="7"/>
  <c r="VON68" i="7"/>
  <c r="VOO68" i="7"/>
  <c r="VOP68" i="7"/>
  <c r="VOQ68" i="7"/>
  <c r="VOR68" i="7"/>
  <c r="VOS68" i="7"/>
  <c r="VOT68" i="7"/>
  <c r="VOU68" i="7"/>
  <c r="VOV68" i="7"/>
  <c r="VOW68" i="7"/>
  <c r="VOX68" i="7"/>
  <c r="VOY68" i="7"/>
  <c r="VOZ68" i="7"/>
  <c r="VPA68" i="7"/>
  <c r="VPB68" i="7"/>
  <c r="VPC68" i="7"/>
  <c r="VPD68" i="7"/>
  <c r="VPE68" i="7"/>
  <c r="VPF68" i="7"/>
  <c r="VPG68" i="7"/>
  <c r="VPH68" i="7"/>
  <c r="VPI68" i="7"/>
  <c r="VPJ68" i="7"/>
  <c r="VPK68" i="7"/>
  <c r="VPL68" i="7"/>
  <c r="VPM68" i="7"/>
  <c r="VPN68" i="7"/>
  <c r="VPO68" i="7"/>
  <c r="VPP68" i="7"/>
  <c r="VPQ68" i="7"/>
  <c r="VPR68" i="7"/>
  <c r="VPS68" i="7"/>
  <c r="VPT68" i="7"/>
  <c r="VPU68" i="7"/>
  <c r="VPV68" i="7"/>
  <c r="VPW68" i="7"/>
  <c r="VPX68" i="7"/>
  <c r="VPY68" i="7"/>
  <c r="VPZ68" i="7"/>
  <c r="VQA68" i="7"/>
  <c r="VQB68" i="7"/>
  <c r="VQC68" i="7"/>
  <c r="VQD68" i="7"/>
  <c r="VQE68" i="7"/>
  <c r="VQF68" i="7"/>
  <c r="VQG68" i="7"/>
  <c r="VQH68" i="7"/>
  <c r="VQI68" i="7"/>
  <c r="VQJ68" i="7"/>
  <c r="VQK68" i="7"/>
  <c r="VQL68" i="7"/>
  <c r="VQM68" i="7"/>
  <c r="VQN68" i="7"/>
  <c r="VQO68" i="7"/>
  <c r="VQP68" i="7"/>
  <c r="VQQ68" i="7"/>
  <c r="VQR68" i="7"/>
  <c r="VQS68" i="7"/>
  <c r="VQT68" i="7"/>
  <c r="VQU68" i="7"/>
  <c r="VQV68" i="7"/>
  <c r="VQW68" i="7"/>
  <c r="VQX68" i="7"/>
  <c r="VQY68" i="7"/>
  <c r="VQZ68" i="7"/>
  <c r="VRA68" i="7"/>
  <c r="VRB68" i="7"/>
  <c r="VRC68" i="7"/>
  <c r="VRD68" i="7"/>
  <c r="VRE68" i="7"/>
  <c r="VRF68" i="7"/>
  <c r="VRG68" i="7"/>
  <c r="VRH68" i="7"/>
  <c r="VRI68" i="7"/>
  <c r="VRJ68" i="7"/>
  <c r="VRK68" i="7"/>
  <c r="VRL68" i="7"/>
  <c r="VRM68" i="7"/>
  <c r="VRN68" i="7"/>
  <c r="VRO68" i="7"/>
  <c r="VRP68" i="7"/>
  <c r="VRQ68" i="7"/>
  <c r="VRR68" i="7"/>
  <c r="VRS68" i="7"/>
  <c r="VRT68" i="7"/>
  <c r="VRU68" i="7"/>
  <c r="VRV68" i="7"/>
  <c r="VRW68" i="7"/>
  <c r="VRX68" i="7"/>
  <c r="VRY68" i="7"/>
  <c r="VRZ68" i="7"/>
  <c r="VSA68" i="7"/>
  <c r="VSB68" i="7"/>
  <c r="VSC68" i="7"/>
  <c r="VSD68" i="7"/>
  <c r="VSE68" i="7"/>
  <c r="VSF68" i="7"/>
  <c r="VSG68" i="7"/>
  <c r="VSH68" i="7"/>
  <c r="VSI68" i="7"/>
  <c r="VSJ68" i="7"/>
  <c r="VSK68" i="7"/>
  <c r="VSL68" i="7"/>
  <c r="VSM68" i="7"/>
  <c r="VSN68" i="7"/>
  <c r="VSO68" i="7"/>
  <c r="VSP68" i="7"/>
  <c r="VSQ68" i="7"/>
  <c r="VSR68" i="7"/>
  <c r="VSS68" i="7"/>
  <c r="VST68" i="7"/>
  <c r="VSU68" i="7"/>
  <c r="VSV68" i="7"/>
  <c r="VSW68" i="7"/>
  <c r="VSX68" i="7"/>
  <c r="VSY68" i="7"/>
  <c r="VSZ68" i="7"/>
  <c r="VTA68" i="7"/>
  <c r="VTB68" i="7"/>
  <c r="VTC68" i="7"/>
  <c r="VTD68" i="7"/>
  <c r="VTE68" i="7"/>
  <c r="VTF68" i="7"/>
  <c r="VTG68" i="7"/>
  <c r="VTH68" i="7"/>
  <c r="VTI68" i="7"/>
  <c r="VTJ68" i="7"/>
  <c r="VTK68" i="7"/>
  <c r="VTL68" i="7"/>
  <c r="VTM68" i="7"/>
  <c r="VTN68" i="7"/>
  <c r="VTO68" i="7"/>
  <c r="VTP68" i="7"/>
  <c r="VTQ68" i="7"/>
  <c r="VTR68" i="7"/>
  <c r="VTS68" i="7"/>
  <c r="VTT68" i="7"/>
  <c r="VTU68" i="7"/>
  <c r="VTV68" i="7"/>
  <c r="VTW68" i="7"/>
  <c r="VTX68" i="7"/>
  <c r="VTY68" i="7"/>
  <c r="VTZ68" i="7"/>
  <c r="VUA68" i="7"/>
  <c r="VUB68" i="7"/>
  <c r="VUC68" i="7"/>
  <c r="VUD68" i="7"/>
  <c r="VUE68" i="7"/>
  <c r="VUF68" i="7"/>
  <c r="VUG68" i="7"/>
  <c r="VUH68" i="7"/>
  <c r="VUI68" i="7"/>
  <c r="VUJ68" i="7"/>
  <c r="VUK68" i="7"/>
  <c r="VUL68" i="7"/>
  <c r="VUM68" i="7"/>
  <c r="VUN68" i="7"/>
  <c r="VUO68" i="7"/>
  <c r="VUP68" i="7"/>
  <c r="VUQ68" i="7"/>
  <c r="VUR68" i="7"/>
  <c r="VUS68" i="7"/>
  <c r="VUT68" i="7"/>
  <c r="VUU68" i="7"/>
  <c r="VUV68" i="7"/>
  <c r="VUW68" i="7"/>
  <c r="VUX68" i="7"/>
  <c r="VUY68" i="7"/>
  <c r="VUZ68" i="7"/>
  <c r="VVA68" i="7"/>
  <c r="VVB68" i="7"/>
  <c r="VVC68" i="7"/>
  <c r="VVD68" i="7"/>
  <c r="VVE68" i="7"/>
  <c r="VVF68" i="7"/>
  <c r="VVG68" i="7"/>
  <c r="VVH68" i="7"/>
  <c r="VVI68" i="7"/>
  <c r="VVJ68" i="7"/>
  <c r="VVK68" i="7"/>
  <c r="VVL68" i="7"/>
  <c r="VVM68" i="7"/>
  <c r="VVN68" i="7"/>
  <c r="VVO68" i="7"/>
  <c r="VVP68" i="7"/>
  <c r="VVQ68" i="7"/>
  <c r="VVR68" i="7"/>
  <c r="VVS68" i="7"/>
  <c r="VVT68" i="7"/>
  <c r="VVU68" i="7"/>
  <c r="VVV68" i="7"/>
  <c r="VVW68" i="7"/>
  <c r="VVX68" i="7"/>
  <c r="VVY68" i="7"/>
  <c r="VVZ68" i="7"/>
  <c r="VWA68" i="7"/>
  <c r="VWB68" i="7"/>
  <c r="VWC68" i="7"/>
  <c r="VWD68" i="7"/>
  <c r="VWE68" i="7"/>
  <c r="VWF68" i="7"/>
  <c r="VWG68" i="7"/>
  <c r="VWH68" i="7"/>
  <c r="VWI68" i="7"/>
  <c r="VWJ68" i="7"/>
  <c r="VWK68" i="7"/>
  <c r="VWL68" i="7"/>
  <c r="VWM68" i="7"/>
  <c r="VWN68" i="7"/>
  <c r="VWO68" i="7"/>
  <c r="VWP68" i="7"/>
  <c r="VWQ68" i="7"/>
  <c r="VWR68" i="7"/>
  <c r="VWS68" i="7"/>
  <c r="VWT68" i="7"/>
  <c r="VWU68" i="7"/>
  <c r="VWV68" i="7"/>
  <c r="VWW68" i="7"/>
  <c r="VWX68" i="7"/>
  <c r="VWY68" i="7"/>
  <c r="VWZ68" i="7"/>
  <c r="VXA68" i="7"/>
  <c r="VXB68" i="7"/>
  <c r="VXC68" i="7"/>
  <c r="VXD68" i="7"/>
  <c r="VXE68" i="7"/>
  <c r="VXF68" i="7"/>
  <c r="VXG68" i="7"/>
  <c r="VXH68" i="7"/>
  <c r="VXI68" i="7"/>
  <c r="VXJ68" i="7"/>
  <c r="VXK68" i="7"/>
  <c r="VXL68" i="7"/>
  <c r="VXM68" i="7"/>
  <c r="VXN68" i="7"/>
  <c r="VXO68" i="7"/>
  <c r="VXP68" i="7"/>
  <c r="VXQ68" i="7"/>
  <c r="VXR68" i="7"/>
  <c r="VXS68" i="7"/>
  <c r="VXT68" i="7"/>
  <c r="VXU68" i="7"/>
  <c r="VXV68" i="7"/>
  <c r="VXW68" i="7"/>
  <c r="VXX68" i="7"/>
  <c r="VXY68" i="7"/>
  <c r="VXZ68" i="7"/>
  <c r="VYA68" i="7"/>
  <c r="VYB68" i="7"/>
  <c r="VYC68" i="7"/>
  <c r="VYD68" i="7"/>
  <c r="VYE68" i="7"/>
  <c r="VYF68" i="7"/>
  <c r="VYG68" i="7"/>
  <c r="VYH68" i="7"/>
  <c r="VYI68" i="7"/>
  <c r="VYJ68" i="7"/>
  <c r="VYK68" i="7"/>
  <c r="VYL68" i="7"/>
  <c r="VYM68" i="7"/>
  <c r="VYN68" i="7"/>
  <c r="VYO68" i="7"/>
  <c r="VYP68" i="7"/>
  <c r="VYQ68" i="7"/>
  <c r="VYR68" i="7"/>
  <c r="VYS68" i="7"/>
  <c r="VYT68" i="7"/>
  <c r="VYU68" i="7"/>
  <c r="VYV68" i="7"/>
  <c r="VYW68" i="7"/>
  <c r="VYX68" i="7"/>
  <c r="VYY68" i="7"/>
  <c r="VYZ68" i="7"/>
  <c r="VZA68" i="7"/>
  <c r="VZB68" i="7"/>
  <c r="VZC68" i="7"/>
  <c r="VZD68" i="7"/>
  <c r="VZE68" i="7"/>
  <c r="VZF68" i="7"/>
  <c r="VZG68" i="7"/>
  <c r="VZH68" i="7"/>
  <c r="VZI68" i="7"/>
  <c r="VZJ68" i="7"/>
  <c r="VZK68" i="7"/>
  <c r="VZL68" i="7"/>
  <c r="VZM68" i="7"/>
  <c r="VZN68" i="7"/>
  <c r="VZO68" i="7"/>
  <c r="VZP68" i="7"/>
  <c r="VZQ68" i="7"/>
  <c r="VZR68" i="7"/>
  <c r="VZS68" i="7"/>
  <c r="VZT68" i="7"/>
  <c r="VZU68" i="7"/>
  <c r="VZV68" i="7"/>
  <c r="VZW68" i="7"/>
  <c r="VZX68" i="7"/>
  <c r="VZY68" i="7"/>
  <c r="VZZ68" i="7"/>
  <c r="WAA68" i="7"/>
  <c r="WAB68" i="7"/>
  <c r="WAC68" i="7"/>
  <c r="WAD68" i="7"/>
  <c r="WAE68" i="7"/>
  <c r="WAF68" i="7"/>
  <c r="WAG68" i="7"/>
  <c r="WAH68" i="7"/>
  <c r="WAI68" i="7"/>
  <c r="WAJ68" i="7"/>
  <c r="WAK68" i="7"/>
  <c r="WAL68" i="7"/>
  <c r="WAM68" i="7"/>
  <c r="WAN68" i="7"/>
  <c r="WAO68" i="7"/>
  <c r="WAP68" i="7"/>
  <c r="WAQ68" i="7"/>
  <c r="WAR68" i="7"/>
  <c r="WAS68" i="7"/>
  <c r="WAT68" i="7"/>
  <c r="WAU68" i="7"/>
  <c r="WAV68" i="7"/>
  <c r="WAW68" i="7"/>
  <c r="WAX68" i="7"/>
  <c r="WAY68" i="7"/>
  <c r="WAZ68" i="7"/>
  <c r="WBA68" i="7"/>
  <c r="WBB68" i="7"/>
  <c r="WBC68" i="7"/>
  <c r="WBD68" i="7"/>
  <c r="WBE68" i="7"/>
  <c r="WBF68" i="7"/>
  <c r="WBG68" i="7"/>
  <c r="WBH68" i="7"/>
  <c r="WBI68" i="7"/>
  <c r="WBJ68" i="7"/>
  <c r="WBK68" i="7"/>
  <c r="WBL68" i="7"/>
  <c r="WBM68" i="7"/>
  <c r="WBN68" i="7"/>
  <c r="WBO68" i="7"/>
  <c r="WBP68" i="7"/>
  <c r="WBQ68" i="7"/>
  <c r="WBR68" i="7"/>
  <c r="WBS68" i="7"/>
  <c r="WBT68" i="7"/>
  <c r="WBU68" i="7"/>
  <c r="WBV68" i="7"/>
  <c r="WBW68" i="7"/>
  <c r="WBX68" i="7"/>
  <c r="WBY68" i="7"/>
  <c r="WBZ68" i="7"/>
  <c r="WCA68" i="7"/>
  <c r="WCB68" i="7"/>
  <c r="WCC68" i="7"/>
  <c r="WCD68" i="7"/>
  <c r="WCE68" i="7"/>
  <c r="WCF68" i="7"/>
  <c r="WCG68" i="7"/>
  <c r="WCH68" i="7"/>
  <c r="WCI68" i="7"/>
  <c r="WCJ68" i="7"/>
  <c r="WCK68" i="7"/>
  <c r="WCL68" i="7"/>
  <c r="WCM68" i="7"/>
  <c r="WCN68" i="7"/>
  <c r="WCO68" i="7"/>
  <c r="WCP68" i="7"/>
  <c r="WCQ68" i="7"/>
  <c r="WCR68" i="7"/>
  <c r="WCS68" i="7"/>
  <c r="WCT68" i="7"/>
  <c r="WCU68" i="7"/>
  <c r="WCV68" i="7"/>
  <c r="WCW68" i="7"/>
  <c r="WCX68" i="7"/>
  <c r="WCY68" i="7"/>
  <c r="WCZ68" i="7"/>
  <c r="WDA68" i="7"/>
  <c r="WDB68" i="7"/>
  <c r="WDC68" i="7"/>
  <c r="WDD68" i="7"/>
  <c r="WDE68" i="7"/>
  <c r="WDF68" i="7"/>
  <c r="WDG68" i="7"/>
  <c r="WDH68" i="7"/>
  <c r="WDI68" i="7"/>
  <c r="WDJ68" i="7"/>
  <c r="WDK68" i="7"/>
  <c r="WDL68" i="7"/>
  <c r="WDM68" i="7"/>
  <c r="WDN68" i="7"/>
  <c r="WDO68" i="7"/>
  <c r="WDP68" i="7"/>
  <c r="WDQ68" i="7"/>
  <c r="WDR68" i="7"/>
  <c r="WDS68" i="7"/>
  <c r="WDT68" i="7"/>
  <c r="WDU68" i="7"/>
  <c r="WDV68" i="7"/>
  <c r="WDW68" i="7"/>
  <c r="WDX68" i="7"/>
  <c r="WDY68" i="7"/>
  <c r="WDZ68" i="7"/>
  <c r="WEA68" i="7"/>
  <c r="WEB68" i="7"/>
  <c r="WEC68" i="7"/>
  <c r="WED68" i="7"/>
  <c r="WEE68" i="7"/>
  <c r="WEF68" i="7"/>
  <c r="WEG68" i="7"/>
  <c r="WEH68" i="7"/>
  <c r="WEI68" i="7"/>
  <c r="WEJ68" i="7"/>
  <c r="WEK68" i="7"/>
  <c r="WEL68" i="7"/>
  <c r="WEM68" i="7"/>
  <c r="WEN68" i="7"/>
  <c r="WEO68" i="7"/>
  <c r="WEP68" i="7"/>
  <c r="WEQ68" i="7"/>
  <c r="WER68" i="7"/>
  <c r="WES68" i="7"/>
  <c r="WET68" i="7"/>
  <c r="WEU68" i="7"/>
  <c r="WEV68" i="7"/>
  <c r="WEW68" i="7"/>
  <c r="WEX68" i="7"/>
  <c r="WEY68" i="7"/>
  <c r="WEZ68" i="7"/>
  <c r="WFA68" i="7"/>
  <c r="WFB68" i="7"/>
  <c r="WFC68" i="7"/>
  <c r="WFD68" i="7"/>
  <c r="WFE68" i="7"/>
  <c r="WFF68" i="7"/>
  <c r="WFG68" i="7"/>
  <c r="WFH68" i="7"/>
  <c r="WFI68" i="7"/>
  <c r="WFJ68" i="7"/>
  <c r="WFK68" i="7"/>
  <c r="WFL68" i="7"/>
  <c r="WFM68" i="7"/>
  <c r="WFN68" i="7"/>
  <c r="WFO68" i="7"/>
  <c r="WFP68" i="7"/>
  <c r="WFQ68" i="7"/>
  <c r="WFR68" i="7"/>
  <c r="WFS68" i="7"/>
  <c r="WFT68" i="7"/>
  <c r="WFU68" i="7"/>
  <c r="WFV68" i="7"/>
  <c r="WFW68" i="7"/>
  <c r="WFX68" i="7"/>
  <c r="WFY68" i="7"/>
  <c r="WFZ68" i="7"/>
  <c r="WGA68" i="7"/>
  <c r="WGB68" i="7"/>
  <c r="WGC68" i="7"/>
  <c r="WGD68" i="7"/>
  <c r="WGE68" i="7"/>
  <c r="WGF68" i="7"/>
  <c r="WGG68" i="7"/>
  <c r="WGH68" i="7"/>
  <c r="WGI68" i="7"/>
  <c r="WGJ68" i="7"/>
  <c r="WGK68" i="7"/>
  <c r="WGL68" i="7"/>
  <c r="WGM68" i="7"/>
  <c r="WGN68" i="7"/>
  <c r="WGO68" i="7"/>
  <c r="WGP68" i="7"/>
  <c r="WGQ68" i="7"/>
  <c r="WGR68" i="7"/>
  <c r="WGS68" i="7"/>
  <c r="WGT68" i="7"/>
  <c r="WGU68" i="7"/>
  <c r="WGV68" i="7"/>
  <c r="WGW68" i="7"/>
  <c r="WGX68" i="7"/>
  <c r="WGY68" i="7"/>
  <c r="WGZ68" i="7"/>
  <c r="WHA68" i="7"/>
  <c r="WHB68" i="7"/>
  <c r="WHC68" i="7"/>
  <c r="WHD68" i="7"/>
  <c r="WHE68" i="7"/>
  <c r="WHF68" i="7"/>
  <c r="WHG68" i="7"/>
  <c r="WHH68" i="7"/>
  <c r="WHI68" i="7"/>
  <c r="WHJ68" i="7"/>
  <c r="WHK68" i="7"/>
  <c r="WHL68" i="7"/>
  <c r="WHM68" i="7"/>
  <c r="WHN68" i="7"/>
  <c r="WHO68" i="7"/>
  <c r="WHP68" i="7"/>
  <c r="WHQ68" i="7"/>
  <c r="WHR68" i="7"/>
  <c r="WHS68" i="7"/>
  <c r="WHT68" i="7"/>
  <c r="WHU68" i="7"/>
  <c r="WHV68" i="7"/>
  <c r="WHW68" i="7"/>
  <c r="WHX68" i="7"/>
  <c r="WHY68" i="7"/>
  <c r="WHZ68" i="7"/>
  <c r="WIA68" i="7"/>
  <c r="WIB68" i="7"/>
  <c r="WIC68" i="7"/>
  <c r="WID68" i="7"/>
  <c r="WIE68" i="7"/>
  <c r="WIF68" i="7"/>
  <c r="WIG68" i="7"/>
  <c r="WIH68" i="7"/>
  <c r="WII68" i="7"/>
  <c r="WIJ68" i="7"/>
  <c r="WIK68" i="7"/>
  <c r="WIL68" i="7"/>
  <c r="WIM68" i="7"/>
  <c r="WIN68" i="7"/>
  <c r="WIO68" i="7"/>
  <c r="WIP68" i="7"/>
  <c r="WIQ68" i="7"/>
  <c r="WIR68" i="7"/>
  <c r="WIS68" i="7"/>
  <c r="WIT68" i="7"/>
  <c r="WIU68" i="7"/>
  <c r="WIV68" i="7"/>
  <c r="WIW68" i="7"/>
  <c r="WIX68" i="7"/>
  <c r="WIY68" i="7"/>
  <c r="WIZ68" i="7"/>
  <c r="WJA68" i="7"/>
  <c r="WJB68" i="7"/>
  <c r="WJC68" i="7"/>
  <c r="WJD68" i="7"/>
  <c r="WJE68" i="7"/>
  <c r="WJF68" i="7"/>
  <c r="WJG68" i="7"/>
  <c r="WJH68" i="7"/>
  <c r="WJI68" i="7"/>
  <c r="WJJ68" i="7"/>
  <c r="WJK68" i="7"/>
  <c r="WJL68" i="7"/>
  <c r="WJM68" i="7"/>
  <c r="WJN68" i="7"/>
  <c r="WJO68" i="7"/>
  <c r="WJP68" i="7"/>
  <c r="WJQ68" i="7"/>
  <c r="WJR68" i="7"/>
  <c r="WJS68" i="7"/>
  <c r="WJT68" i="7"/>
  <c r="WJU68" i="7"/>
  <c r="WJV68" i="7"/>
  <c r="WJW68" i="7"/>
  <c r="WJX68" i="7"/>
  <c r="WJY68" i="7"/>
  <c r="WJZ68" i="7"/>
  <c r="WKA68" i="7"/>
  <c r="WKB68" i="7"/>
  <c r="WKC68" i="7"/>
  <c r="WKD68" i="7"/>
  <c r="WKE68" i="7"/>
  <c r="WKF68" i="7"/>
  <c r="WKG68" i="7"/>
  <c r="WKH68" i="7"/>
  <c r="WKI68" i="7"/>
  <c r="WKJ68" i="7"/>
  <c r="WKK68" i="7"/>
  <c r="WKL68" i="7"/>
  <c r="WKM68" i="7"/>
  <c r="WKN68" i="7"/>
  <c r="WKO68" i="7"/>
  <c r="WKP68" i="7"/>
  <c r="WKQ68" i="7"/>
  <c r="WKR68" i="7"/>
  <c r="WKS68" i="7"/>
  <c r="WKT68" i="7"/>
  <c r="WKU68" i="7"/>
  <c r="WKV68" i="7"/>
  <c r="WKW68" i="7"/>
  <c r="WKX68" i="7"/>
  <c r="WKY68" i="7"/>
  <c r="WKZ68" i="7"/>
  <c r="WLA68" i="7"/>
  <c r="WLB68" i="7"/>
  <c r="WLC68" i="7"/>
  <c r="WLD68" i="7"/>
  <c r="WLE68" i="7"/>
  <c r="WLF68" i="7"/>
  <c r="WLG68" i="7"/>
  <c r="WLH68" i="7"/>
  <c r="WLI68" i="7"/>
  <c r="WLJ68" i="7"/>
  <c r="WLK68" i="7"/>
  <c r="WLL68" i="7"/>
  <c r="WLM68" i="7"/>
  <c r="WLN68" i="7"/>
  <c r="WLO68" i="7"/>
  <c r="WLP68" i="7"/>
  <c r="WLQ68" i="7"/>
  <c r="WLR68" i="7"/>
  <c r="WLS68" i="7"/>
  <c r="WLT68" i="7"/>
  <c r="WLU68" i="7"/>
  <c r="WLV68" i="7"/>
  <c r="WLW68" i="7"/>
  <c r="WLX68" i="7"/>
  <c r="WLY68" i="7"/>
  <c r="WLZ68" i="7"/>
  <c r="WMA68" i="7"/>
  <c r="WMB68" i="7"/>
  <c r="WMC68" i="7"/>
  <c r="WMD68" i="7"/>
  <c r="WME68" i="7"/>
  <c r="WMF68" i="7"/>
  <c r="WMG68" i="7"/>
  <c r="WMH68" i="7"/>
  <c r="WMI68" i="7"/>
  <c r="WMJ68" i="7"/>
  <c r="WMK68" i="7"/>
  <c r="WML68" i="7"/>
  <c r="WMM68" i="7"/>
  <c r="WMN68" i="7"/>
  <c r="WMO68" i="7"/>
  <c r="WMP68" i="7"/>
  <c r="WMQ68" i="7"/>
  <c r="WMR68" i="7"/>
  <c r="WMS68" i="7"/>
  <c r="WMT68" i="7"/>
  <c r="WMU68" i="7"/>
  <c r="WMV68" i="7"/>
  <c r="WMW68" i="7"/>
  <c r="WMX68" i="7"/>
  <c r="WMY68" i="7"/>
  <c r="WMZ68" i="7"/>
  <c r="WNA68" i="7"/>
  <c r="WNB68" i="7"/>
  <c r="WNC68" i="7"/>
  <c r="WND68" i="7"/>
  <c r="WNE68" i="7"/>
  <c r="WNF68" i="7"/>
  <c r="WNG68" i="7"/>
  <c r="WNH68" i="7"/>
  <c r="WNI68" i="7"/>
  <c r="WNJ68" i="7"/>
  <c r="WNK68" i="7"/>
  <c r="WNL68" i="7"/>
  <c r="WNM68" i="7"/>
  <c r="WNN68" i="7"/>
  <c r="WNO68" i="7"/>
  <c r="WNP68" i="7"/>
  <c r="WNQ68" i="7"/>
  <c r="WNR68" i="7"/>
  <c r="WNS68" i="7"/>
  <c r="WNT68" i="7"/>
  <c r="WNU68" i="7"/>
  <c r="WNV68" i="7"/>
  <c r="WNW68" i="7"/>
  <c r="WNX68" i="7"/>
  <c r="WNY68" i="7"/>
  <c r="WNZ68" i="7"/>
  <c r="WOA68" i="7"/>
  <c r="WOB68" i="7"/>
  <c r="WOC68" i="7"/>
  <c r="WOD68" i="7"/>
  <c r="WOE68" i="7"/>
  <c r="WOF68" i="7"/>
  <c r="WOG68" i="7"/>
  <c r="WOH68" i="7"/>
  <c r="WOI68" i="7"/>
  <c r="WOJ68" i="7"/>
  <c r="WOK68" i="7"/>
  <c r="WOL68" i="7"/>
  <c r="WOM68" i="7"/>
  <c r="WON68" i="7"/>
  <c r="WOO68" i="7"/>
  <c r="WOP68" i="7"/>
  <c r="WOQ68" i="7"/>
  <c r="WOR68" i="7"/>
  <c r="WOS68" i="7"/>
  <c r="WOT68" i="7"/>
  <c r="WOU68" i="7"/>
  <c r="WOV68" i="7"/>
  <c r="WOW68" i="7"/>
  <c r="WOX68" i="7"/>
  <c r="WOY68" i="7"/>
  <c r="WOZ68" i="7"/>
  <c r="WPA68" i="7"/>
  <c r="WPB68" i="7"/>
  <c r="WPC68" i="7"/>
  <c r="WPD68" i="7"/>
  <c r="WPE68" i="7"/>
  <c r="WPF68" i="7"/>
  <c r="WPG68" i="7"/>
  <c r="WPH68" i="7"/>
  <c r="WPI68" i="7"/>
  <c r="WPJ68" i="7"/>
  <c r="WPK68" i="7"/>
  <c r="WPL68" i="7"/>
  <c r="WPM68" i="7"/>
  <c r="WPN68" i="7"/>
  <c r="WPO68" i="7"/>
  <c r="WPP68" i="7"/>
  <c r="WPQ68" i="7"/>
  <c r="WPR68" i="7"/>
  <c r="WPS68" i="7"/>
  <c r="WPT68" i="7"/>
  <c r="WPU68" i="7"/>
  <c r="WPV68" i="7"/>
  <c r="WPW68" i="7"/>
  <c r="WPX68" i="7"/>
  <c r="WPY68" i="7"/>
  <c r="WPZ68" i="7"/>
  <c r="WQA68" i="7"/>
  <c r="WQB68" i="7"/>
  <c r="WQC68" i="7"/>
  <c r="WQD68" i="7"/>
  <c r="WQE68" i="7"/>
  <c r="WQF68" i="7"/>
  <c r="WQG68" i="7"/>
  <c r="WQH68" i="7"/>
  <c r="WQI68" i="7"/>
  <c r="WQJ68" i="7"/>
  <c r="WQK68" i="7"/>
  <c r="WQL68" i="7"/>
  <c r="WQM68" i="7"/>
  <c r="WQN68" i="7"/>
  <c r="WQO68" i="7"/>
  <c r="WQP68" i="7"/>
  <c r="WQQ68" i="7"/>
  <c r="WQR68" i="7"/>
  <c r="WQS68" i="7"/>
  <c r="WQT68" i="7"/>
  <c r="WQU68" i="7"/>
  <c r="WQV68" i="7"/>
  <c r="WQW68" i="7"/>
  <c r="WQX68" i="7"/>
  <c r="WQY68" i="7"/>
  <c r="WQZ68" i="7"/>
  <c r="WRA68" i="7"/>
  <c r="WRB68" i="7"/>
  <c r="WRC68" i="7"/>
  <c r="WRD68" i="7"/>
  <c r="WRE68" i="7"/>
  <c r="WRF68" i="7"/>
  <c r="WRG68" i="7"/>
  <c r="WRH68" i="7"/>
  <c r="WRI68" i="7"/>
  <c r="WRJ68" i="7"/>
  <c r="WRK68" i="7"/>
  <c r="WRL68" i="7"/>
  <c r="WRM68" i="7"/>
  <c r="WRN68" i="7"/>
  <c r="WRO68" i="7"/>
  <c r="WRP68" i="7"/>
  <c r="WRQ68" i="7"/>
  <c r="WRR68" i="7"/>
  <c r="WRS68" i="7"/>
  <c r="WRT68" i="7"/>
  <c r="WRU68" i="7"/>
  <c r="WRV68" i="7"/>
  <c r="WRW68" i="7"/>
  <c r="WRX68" i="7"/>
  <c r="WRY68" i="7"/>
  <c r="WRZ68" i="7"/>
  <c r="WSA68" i="7"/>
  <c r="WSB68" i="7"/>
  <c r="WSC68" i="7"/>
  <c r="WSD68" i="7"/>
  <c r="WSE68" i="7"/>
  <c r="WSF68" i="7"/>
  <c r="WSG68" i="7"/>
  <c r="WSH68" i="7"/>
  <c r="WSI68" i="7"/>
  <c r="WSJ68" i="7"/>
  <c r="WSK68" i="7"/>
  <c r="WSL68" i="7"/>
  <c r="WSM68" i="7"/>
  <c r="WSN68" i="7"/>
  <c r="WSO68" i="7"/>
  <c r="WSP68" i="7"/>
  <c r="WSQ68" i="7"/>
  <c r="WSR68" i="7"/>
  <c r="WSS68" i="7"/>
  <c r="WST68" i="7"/>
  <c r="WSU68" i="7"/>
  <c r="WSV68" i="7"/>
  <c r="WSW68" i="7"/>
  <c r="WSX68" i="7"/>
  <c r="WSY68" i="7"/>
  <c r="WSZ68" i="7"/>
  <c r="WTA68" i="7"/>
  <c r="WTB68" i="7"/>
  <c r="WTC68" i="7"/>
  <c r="WTD68" i="7"/>
  <c r="WTE68" i="7"/>
  <c r="WTF68" i="7"/>
  <c r="WTG68" i="7"/>
  <c r="WTH68" i="7"/>
  <c r="WTI68" i="7"/>
  <c r="WTJ68" i="7"/>
  <c r="WTK68" i="7"/>
  <c r="WTL68" i="7"/>
  <c r="WTM68" i="7"/>
  <c r="WTN68" i="7"/>
  <c r="WTO68" i="7"/>
  <c r="WTP68" i="7"/>
  <c r="WTQ68" i="7"/>
  <c r="WTR68" i="7"/>
  <c r="WTS68" i="7"/>
  <c r="WTT68" i="7"/>
  <c r="WTU68" i="7"/>
  <c r="WTV68" i="7"/>
  <c r="WTW68" i="7"/>
  <c r="WTX68" i="7"/>
  <c r="WTY68" i="7"/>
  <c r="WTZ68" i="7"/>
  <c r="WUA68" i="7"/>
  <c r="WUB68" i="7"/>
  <c r="WUC68" i="7"/>
  <c r="WUD68" i="7"/>
  <c r="WUE68" i="7"/>
  <c r="WUF68" i="7"/>
  <c r="WUG68" i="7"/>
  <c r="WUH68" i="7"/>
  <c r="WUI68" i="7"/>
  <c r="WUJ68" i="7"/>
  <c r="WUK68" i="7"/>
  <c r="WUL68" i="7"/>
  <c r="WUM68" i="7"/>
  <c r="WUN68" i="7"/>
  <c r="WUO68" i="7"/>
  <c r="WUP68" i="7"/>
  <c r="WUQ68" i="7"/>
  <c r="WUR68" i="7"/>
  <c r="WUS68" i="7"/>
  <c r="WUT68" i="7"/>
  <c r="WUU68" i="7"/>
  <c r="WUV68" i="7"/>
  <c r="WUW68" i="7"/>
  <c r="WUX68" i="7"/>
  <c r="WUY68" i="7"/>
  <c r="WUZ68" i="7"/>
  <c r="WVA68" i="7"/>
  <c r="WVB68" i="7"/>
  <c r="WVC68" i="7"/>
  <c r="WVD68" i="7"/>
  <c r="WVE68" i="7"/>
  <c r="WVF68" i="7"/>
  <c r="WVG68" i="7"/>
  <c r="WVH68" i="7"/>
  <c r="WVI68" i="7"/>
  <c r="WVJ68" i="7"/>
  <c r="WVK68" i="7"/>
  <c r="WVL68" i="7"/>
  <c r="WVM68" i="7"/>
  <c r="WVN68" i="7"/>
  <c r="WVO68" i="7"/>
  <c r="WVP68" i="7"/>
  <c r="WVQ68" i="7"/>
  <c r="WVR68" i="7"/>
  <c r="WVS68" i="7"/>
  <c r="WVT68" i="7"/>
  <c r="WVU68" i="7"/>
  <c r="WVV68" i="7"/>
  <c r="WVW68" i="7"/>
  <c r="WVX68" i="7"/>
  <c r="WVY68" i="7"/>
  <c r="WVZ68" i="7"/>
  <c r="WWA68" i="7"/>
  <c r="WWB68" i="7"/>
  <c r="WWC68" i="7"/>
  <c r="WWD68" i="7"/>
  <c r="WWE68" i="7"/>
  <c r="WWF68" i="7"/>
  <c r="WWG68" i="7"/>
  <c r="WWH68" i="7"/>
  <c r="WWI68" i="7"/>
  <c r="WWJ68" i="7"/>
  <c r="WWK68" i="7"/>
  <c r="WWL68" i="7"/>
  <c r="WWM68" i="7"/>
  <c r="WWN68" i="7"/>
  <c r="WWO68" i="7"/>
  <c r="WWP68" i="7"/>
  <c r="WWQ68" i="7"/>
  <c r="WWR68" i="7"/>
  <c r="WWS68" i="7"/>
  <c r="WWT68" i="7"/>
  <c r="WWU68" i="7"/>
  <c r="WWV68" i="7"/>
  <c r="WWW68" i="7"/>
  <c r="WWX68" i="7"/>
  <c r="WWY68" i="7"/>
  <c r="WWZ68" i="7"/>
  <c r="WXA68" i="7"/>
  <c r="WXB68" i="7"/>
  <c r="WXC68" i="7"/>
  <c r="WXD68" i="7"/>
  <c r="WXE68" i="7"/>
  <c r="WXF68" i="7"/>
  <c r="WXG68" i="7"/>
  <c r="WXH68" i="7"/>
  <c r="WXI68" i="7"/>
  <c r="WXJ68" i="7"/>
  <c r="WXK68" i="7"/>
  <c r="WXL68" i="7"/>
  <c r="WXM68" i="7"/>
  <c r="WXN68" i="7"/>
  <c r="WXO68" i="7"/>
  <c r="WXP68" i="7"/>
  <c r="WXQ68" i="7"/>
  <c r="WXR68" i="7"/>
  <c r="WXS68" i="7"/>
  <c r="WXT68" i="7"/>
  <c r="WXU68" i="7"/>
  <c r="WXV68" i="7"/>
  <c r="WXW68" i="7"/>
  <c r="WXX68" i="7"/>
  <c r="WXY68" i="7"/>
  <c r="WXZ68" i="7"/>
  <c r="WYA68" i="7"/>
  <c r="WYB68" i="7"/>
  <c r="WYC68" i="7"/>
  <c r="WYD68" i="7"/>
  <c r="WYE68" i="7"/>
  <c r="WYF68" i="7"/>
  <c r="WYG68" i="7"/>
  <c r="WYH68" i="7"/>
  <c r="WYI68" i="7"/>
  <c r="WYJ68" i="7"/>
  <c r="WYK68" i="7"/>
  <c r="WYL68" i="7"/>
  <c r="WYM68" i="7"/>
  <c r="WYN68" i="7"/>
  <c r="WYO68" i="7"/>
  <c r="WYP68" i="7"/>
  <c r="WYQ68" i="7"/>
  <c r="WYR68" i="7"/>
  <c r="WYS68" i="7"/>
  <c r="WYT68" i="7"/>
  <c r="WYU68" i="7"/>
  <c r="WYV68" i="7"/>
  <c r="WYW68" i="7"/>
  <c r="WYX68" i="7"/>
  <c r="WYY68" i="7"/>
  <c r="WYZ68" i="7"/>
  <c r="WZA68" i="7"/>
  <c r="WZB68" i="7"/>
  <c r="WZC68" i="7"/>
  <c r="WZD68" i="7"/>
  <c r="WZE68" i="7"/>
  <c r="WZF68" i="7"/>
  <c r="WZG68" i="7"/>
  <c r="WZH68" i="7"/>
  <c r="WZI68" i="7"/>
  <c r="WZJ68" i="7"/>
  <c r="WZK68" i="7"/>
  <c r="WZL68" i="7"/>
  <c r="WZM68" i="7"/>
  <c r="WZN68" i="7"/>
  <c r="WZO68" i="7"/>
  <c r="WZP68" i="7"/>
  <c r="WZQ68" i="7"/>
  <c r="WZR68" i="7"/>
  <c r="WZS68" i="7"/>
  <c r="WZT68" i="7"/>
  <c r="WZU68" i="7"/>
  <c r="WZV68" i="7"/>
  <c r="WZW68" i="7"/>
  <c r="WZX68" i="7"/>
  <c r="WZY68" i="7"/>
  <c r="WZZ68" i="7"/>
  <c r="XAA68" i="7"/>
  <c r="XAB68" i="7"/>
  <c r="XAC68" i="7"/>
  <c r="XAD68" i="7"/>
  <c r="XAE68" i="7"/>
  <c r="XAF68" i="7"/>
  <c r="XAG68" i="7"/>
  <c r="XAH68" i="7"/>
  <c r="XAI68" i="7"/>
  <c r="XAJ68" i="7"/>
  <c r="XAK68" i="7"/>
  <c r="XAL68" i="7"/>
  <c r="XAM68" i="7"/>
  <c r="XAN68" i="7"/>
  <c r="XAO68" i="7"/>
  <c r="XAP68" i="7"/>
  <c r="XAQ68" i="7"/>
  <c r="XAR68" i="7"/>
  <c r="XAS68" i="7"/>
  <c r="XAT68" i="7"/>
  <c r="XAU68" i="7"/>
  <c r="XAV68" i="7"/>
  <c r="XAW68" i="7"/>
  <c r="XAX68" i="7"/>
  <c r="XAY68" i="7"/>
  <c r="XAZ68" i="7"/>
  <c r="XBA68" i="7"/>
  <c r="XBB68" i="7"/>
  <c r="XBC68" i="7"/>
  <c r="XBD68" i="7"/>
  <c r="XBE68" i="7"/>
  <c r="XBF68" i="7"/>
  <c r="XBG68" i="7"/>
  <c r="XBH68" i="7"/>
  <c r="XBI68" i="7"/>
  <c r="XBJ68" i="7"/>
  <c r="XBK68" i="7"/>
  <c r="XBL68" i="7"/>
  <c r="XBM68" i="7"/>
  <c r="XBN68" i="7"/>
  <c r="XBO68" i="7"/>
  <c r="XBP68" i="7"/>
  <c r="XBQ68" i="7"/>
  <c r="XBR68" i="7"/>
  <c r="XBS68" i="7"/>
  <c r="XBT68" i="7"/>
  <c r="XBU68" i="7"/>
  <c r="XBV68" i="7"/>
  <c r="XBW68" i="7"/>
  <c r="XBX68" i="7"/>
  <c r="XBY68" i="7"/>
  <c r="XBZ68" i="7"/>
  <c r="XCA68" i="7"/>
  <c r="XCB68" i="7"/>
  <c r="XCC68" i="7"/>
  <c r="XCD68" i="7"/>
  <c r="XCE68" i="7"/>
  <c r="XCF68" i="7"/>
  <c r="XCG68" i="7"/>
  <c r="XCH68" i="7"/>
  <c r="XCI68" i="7"/>
  <c r="XCJ68" i="7"/>
  <c r="XCK68" i="7"/>
  <c r="XCL68" i="7"/>
  <c r="XCM68" i="7"/>
  <c r="XCN68" i="7"/>
  <c r="XCO68" i="7"/>
  <c r="XCP68" i="7"/>
  <c r="XCQ68" i="7"/>
  <c r="XCR68" i="7"/>
  <c r="XCS68" i="7"/>
  <c r="XCT68" i="7"/>
  <c r="XCU68" i="7"/>
  <c r="XCV68" i="7"/>
  <c r="XCW68" i="7"/>
  <c r="XCX68" i="7"/>
  <c r="XCY68" i="7"/>
  <c r="XCZ68" i="7"/>
  <c r="XDA68" i="7"/>
  <c r="XDB68" i="7"/>
  <c r="XDC68" i="7"/>
  <c r="XDD68" i="7"/>
  <c r="XDE68" i="7"/>
  <c r="XDF68" i="7"/>
  <c r="XDG68" i="7"/>
  <c r="XDH68" i="7"/>
  <c r="XDI68" i="7"/>
  <c r="XDJ68" i="7"/>
  <c r="XDK68" i="7"/>
  <c r="XDL68" i="7"/>
  <c r="XDM68" i="7"/>
  <c r="XDN68" i="7"/>
  <c r="XDO68" i="7"/>
  <c r="XDP68" i="7"/>
  <c r="XDQ68" i="7"/>
  <c r="XDR68" i="7"/>
  <c r="XDS68" i="7"/>
  <c r="XDT68" i="7"/>
  <c r="XDU68" i="7"/>
  <c r="XDV68" i="7"/>
  <c r="XDW68" i="7"/>
  <c r="XDX68" i="7"/>
  <c r="XDY68" i="7"/>
  <c r="XDZ68" i="7"/>
  <c r="XEA68" i="7"/>
  <c r="XEB68" i="7"/>
  <c r="XEC68" i="7"/>
  <c r="XED68" i="7"/>
  <c r="XEE68" i="7"/>
  <c r="XEF68" i="7"/>
  <c r="XEG68" i="7"/>
  <c r="XEH68" i="7"/>
  <c r="XEI68" i="7"/>
  <c r="XEJ68" i="7"/>
  <c r="XEK68" i="7"/>
  <c r="XEL68" i="7"/>
  <c r="XEM68" i="7"/>
  <c r="XEN68" i="7"/>
  <c r="XEO68" i="7"/>
  <c r="XEP68" i="7"/>
  <c r="XEQ68" i="7"/>
  <c r="XER68" i="7"/>
  <c r="XES68" i="7"/>
  <c r="XET68" i="7"/>
  <c r="XEU68" i="7"/>
  <c r="XEV68" i="7"/>
  <c r="XEW68" i="7"/>
  <c r="XEX68" i="7"/>
  <c r="XEY68" i="7"/>
  <c r="XEZ68" i="7"/>
  <c r="XFA68" i="7"/>
  <c r="XFB68" i="7"/>
  <c r="XFC68" i="7"/>
  <c r="XFD68" i="7"/>
  <c r="L67" i="7"/>
  <c r="N67" i="7"/>
  <c r="P67" i="7"/>
  <c r="R67" i="7"/>
  <c r="T67" i="7"/>
  <c r="V67" i="7"/>
  <c r="X67" i="7"/>
  <c r="Z67" i="7"/>
  <c r="AB67" i="7"/>
  <c r="AD67" i="7"/>
  <c r="AF67" i="7"/>
  <c r="AI67" i="7"/>
  <c r="AJ67" i="7"/>
  <c r="AK67" i="7"/>
  <c r="AL67" i="7"/>
  <c r="AM67" i="7"/>
  <c r="AN67" i="7"/>
  <c r="AO67" i="7"/>
  <c r="AP67" i="7"/>
  <c r="AQ67" i="7"/>
  <c r="AR67" i="7"/>
  <c r="AS67" i="7"/>
  <c r="AT67" i="7"/>
  <c r="AU67" i="7"/>
  <c r="AV67" i="7"/>
  <c r="AW67" i="7"/>
  <c r="AX67" i="7"/>
  <c r="AY67" i="7"/>
  <c r="AZ67" i="7"/>
  <c r="BA67" i="7"/>
  <c r="BB67" i="7"/>
  <c r="BC67" i="7"/>
  <c r="BD67" i="7"/>
  <c r="BE67" i="7"/>
  <c r="BF67" i="7"/>
  <c r="BG67" i="7"/>
  <c r="BH67" i="7"/>
  <c r="BI67" i="7"/>
  <c r="BJ67" i="7"/>
  <c r="BK67" i="7"/>
  <c r="BL67" i="7"/>
  <c r="BM67" i="7"/>
  <c r="BN67" i="7"/>
  <c r="BO67" i="7"/>
  <c r="BP67" i="7"/>
  <c r="BQ67" i="7"/>
  <c r="BR67" i="7"/>
  <c r="BS67" i="7"/>
  <c r="BT67" i="7"/>
  <c r="BU67" i="7"/>
  <c r="BV67" i="7"/>
  <c r="BW67" i="7"/>
  <c r="BX67" i="7"/>
  <c r="BY67" i="7"/>
  <c r="BZ67" i="7"/>
  <c r="CA67" i="7"/>
  <c r="CB67" i="7"/>
  <c r="CC67" i="7"/>
  <c r="CD67" i="7"/>
  <c r="CE67" i="7"/>
  <c r="CF67" i="7"/>
  <c r="CG67" i="7"/>
  <c r="CH67" i="7"/>
  <c r="CI67" i="7"/>
  <c r="CJ67" i="7"/>
  <c r="CK67" i="7"/>
  <c r="CL67" i="7"/>
  <c r="CM67" i="7"/>
  <c r="CN67" i="7"/>
  <c r="CO67" i="7"/>
  <c r="CP67" i="7"/>
  <c r="CQ67" i="7"/>
  <c r="CR67" i="7"/>
  <c r="CS67" i="7"/>
  <c r="CT67" i="7"/>
  <c r="CU67" i="7"/>
  <c r="CV67" i="7"/>
  <c r="CW67" i="7"/>
  <c r="CX67" i="7"/>
  <c r="CY67" i="7"/>
  <c r="CZ67" i="7"/>
  <c r="DA67" i="7"/>
  <c r="DB67" i="7"/>
  <c r="DC67" i="7"/>
  <c r="DD67" i="7"/>
  <c r="DE67" i="7"/>
  <c r="DF67" i="7"/>
  <c r="DG67" i="7"/>
  <c r="DH67" i="7"/>
  <c r="DI67" i="7"/>
  <c r="DJ67" i="7"/>
  <c r="DK67" i="7"/>
  <c r="DL67" i="7"/>
  <c r="DM67" i="7"/>
  <c r="DN67" i="7"/>
  <c r="DO67" i="7"/>
  <c r="DP67" i="7"/>
  <c r="DQ67" i="7"/>
  <c r="DR67" i="7"/>
  <c r="DS67" i="7"/>
  <c r="DT67" i="7"/>
  <c r="DU67" i="7"/>
  <c r="DV67" i="7"/>
  <c r="DW67" i="7"/>
  <c r="DX67" i="7"/>
  <c r="DY67" i="7"/>
  <c r="DZ67" i="7"/>
  <c r="EA67" i="7"/>
  <c r="EB67" i="7"/>
  <c r="EC67" i="7"/>
  <c r="ED67" i="7"/>
  <c r="EE67" i="7"/>
  <c r="EF67" i="7"/>
  <c r="EG67" i="7"/>
  <c r="EH67" i="7"/>
  <c r="EI67" i="7"/>
  <c r="EJ67" i="7"/>
  <c r="EK67" i="7"/>
  <c r="EL67" i="7"/>
  <c r="EM67" i="7"/>
  <c r="EN67" i="7"/>
  <c r="EO67" i="7"/>
  <c r="EP67" i="7"/>
  <c r="EQ67" i="7"/>
  <c r="ER67" i="7"/>
  <c r="ES67" i="7"/>
  <c r="ET67" i="7"/>
  <c r="EU67" i="7"/>
  <c r="EV67" i="7"/>
  <c r="EW67" i="7"/>
  <c r="EX67" i="7"/>
  <c r="EY67" i="7"/>
  <c r="EZ67" i="7"/>
  <c r="FA67" i="7"/>
  <c r="FB67" i="7"/>
  <c r="FC67" i="7"/>
  <c r="FD67" i="7"/>
  <c r="FE67" i="7"/>
  <c r="FF67" i="7"/>
  <c r="FG67" i="7"/>
  <c r="FH67" i="7"/>
  <c r="FI67" i="7"/>
  <c r="FJ67" i="7"/>
  <c r="FK67" i="7"/>
  <c r="FL67" i="7"/>
  <c r="FM67" i="7"/>
  <c r="FN67" i="7"/>
  <c r="FO67" i="7"/>
  <c r="FP67" i="7"/>
  <c r="FQ67" i="7"/>
  <c r="FR67" i="7"/>
  <c r="FS67" i="7"/>
  <c r="FT67" i="7"/>
  <c r="FU67" i="7"/>
  <c r="FV67" i="7"/>
  <c r="FW67" i="7"/>
  <c r="FX67" i="7"/>
  <c r="FY67" i="7"/>
  <c r="FZ67" i="7"/>
  <c r="GA67" i="7"/>
  <c r="GB67" i="7"/>
  <c r="GC67" i="7"/>
  <c r="GD67" i="7"/>
  <c r="GE67" i="7"/>
  <c r="GF67" i="7"/>
  <c r="GG67" i="7"/>
  <c r="GH67" i="7"/>
  <c r="GI67" i="7"/>
  <c r="GJ67" i="7"/>
  <c r="GK67" i="7"/>
  <c r="GL67" i="7"/>
  <c r="GM67" i="7"/>
  <c r="GN67" i="7"/>
  <c r="GO67" i="7"/>
  <c r="GP67" i="7"/>
  <c r="GQ67" i="7"/>
  <c r="GR67" i="7"/>
  <c r="GS67" i="7"/>
  <c r="GT67" i="7"/>
  <c r="GU67" i="7"/>
  <c r="GV67" i="7"/>
  <c r="GW67" i="7"/>
  <c r="GX67" i="7"/>
  <c r="GY67" i="7"/>
  <c r="GZ67" i="7"/>
  <c r="HA67" i="7"/>
  <c r="HB67" i="7"/>
  <c r="HC67" i="7"/>
  <c r="HD67" i="7"/>
  <c r="HE67" i="7"/>
  <c r="HF67" i="7"/>
  <c r="HG67" i="7"/>
  <c r="HH67" i="7"/>
  <c r="HI67" i="7"/>
  <c r="HJ67" i="7"/>
  <c r="HK67" i="7"/>
  <c r="HL67" i="7"/>
  <c r="HM67" i="7"/>
  <c r="HN67" i="7"/>
  <c r="HO67" i="7"/>
  <c r="HP67" i="7"/>
  <c r="HQ67" i="7"/>
  <c r="HR67" i="7"/>
  <c r="HS67" i="7"/>
  <c r="HT67" i="7"/>
  <c r="HU67" i="7"/>
  <c r="HV67" i="7"/>
  <c r="HW67" i="7"/>
  <c r="HX67" i="7"/>
  <c r="HY67" i="7"/>
  <c r="HZ67" i="7"/>
  <c r="IA67" i="7"/>
  <c r="IB67" i="7"/>
  <c r="IC67" i="7"/>
  <c r="ID67" i="7"/>
  <c r="IE67" i="7"/>
  <c r="IF67" i="7"/>
  <c r="IG67" i="7"/>
  <c r="IH67" i="7"/>
  <c r="II67" i="7"/>
  <c r="IJ67" i="7"/>
  <c r="IK67" i="7"/>
  <c r="IL67" i="7"/>
  <c r="IM67" i="7"/>
  <c r="IN67" i="7"/>
  <c r="IO67" i="7"/>
  <c r="IP67" i="7"/>
  <c r="IQ67" i="7"/>
  <c r="IR67" i="7"/>
  <c r="IS67" i="7"/>
  <c r="IT67" i="7"/>
  <c r="IU67" i="7"/>
  <c r="IV67" i="7"/>
  <c r="IW67" i="7"/>
  <c r="IX67" i="7"/>
  <c r="IY67" i="7"/>
  <c r="IZ67" i="7"/>
  <c r="JA67" i="7"/>
  <c r="JB67" i="7"/>
  <c r="JC67" i="7"/>
  <c r="JD67" i="7"/>
  <c r="JE67" i="7"/>
  <c r="JF67" i="7"/>
  <c r="JG67" i="7"/>
  <c r="JH67" i="7"/>
  <c r="JI67" i="7"/>
  <c r="JJ67" i="7"/>
  <c r="JK67" i="7"/>
  <c r="JL67" i="7"/>
  <c r="JM67" i="7"/>
  <c r="JN67" i="7"/>
  <c r="JO67" i="7"/>
  <c r="JP67" i="7"/>
  <c r="JQ67" i="7"/>
  <c r="JR67" i="7"/>
  <c r="JS67" i="7"/>
  <c r="JT67" i="7"/>
  <c r="JU67" i="7"/>
  <c r="JV67" i="7"/>
  <c r="JW67" i="7"/>
  <c r="JX67" i="7"/>
  <c r="JY67" i="7"/>
  <c r="JZ67" i="7"/>
  <c r="KA67" i="7"/>
  <c r="KB67" i="7"/>
  <c r="KC67" i="7"/>
  <c r="KD67" i="7"/>
  <c r="KE67" i="7"/>
  <c r="KF67" i="7"/>
  <c r="KG67" i="7"/>
  <c r="KH67" i="7"/>
  <c r="KI67" i="7"/>
  <c r="KJ67" i="7"/>
  <c r="KK67" i="7"/>
  <c r="KL67" i="7"/>
  <c r="KM67" i="7"/>
  <c r="KN67" i="7"/>
  <c r="KO67" i="7"/>
  <c r="KP67" i="7"/>
  <c r="KQ67" i="7"/>
  <c r="KR67" i="7"/>
  <c r="KS67" i="7"/>
  <c r="KT67" i="7"/>
  <c r="KU67" i="7"/>
  <c r="KV67" i="7"/>
  <c r="KW67" i="7"/>
  <c r="KX67" i="7"/>
  <c r="KY67" i="7"/>
  <c r="KZ67" i="7"/>
  <c r="LA67" i="7"/>
  <c r="LB67" i="7"/>
  <c r="LC67" i="7"/>
  <c r="LD67" i="7"/>
  <c r="LE67" i="7"/>
  <c r="LF67" i="7"/>
  <c r="LG67" i="7"/>
  <c r="LH67" i="7"/>
  <c r="LI67" i="7"/>
  <c r="LJ67" i="7"/>
  <c r="LK67" i="7"/>
  <c r="LL67" i="7"/>
  <c r="LM67" i="7"/>
  <c r="LN67" i="7"/>
  <c r="LO67" i="7"/>
  <c r="LP67" i="7"/>
  <c r="LQ67" i="7"/>
  <c r="LR67" i="7"/>
  <c r="LS67" i="7"/>
  <c r="LT67" i="7"/>
  <c r="LU67" i="7"/>
  <c r="LV67" i="7"/>
  <c r="LW67" i="7"/>
  <c r="LX67" i="7"/>
  <c r="LY67" i="7"/>
  <c r="LZ67" i="7"/>
  <c r="MA67" i="7"/>
  <c r="MB67" i="7"/>
  <c r="MC67" i="7"/>
  <c r="MD67" i="7"/>
  <c r="ME67" i="7"/>
  <c r="MF67" i="7"/>
  <c r="MG67" i="7"/>
  <c r="MH67" i="7"/>
  <c r="MI67" i="7"/>
  <c r="MJ67" i="7"/>
  <c r="MK67" i="7"/>
  <c r="ML67" i="7"/>
  <c r="MM67" i="7"/>
  <c r="MN67" i="7"/>
  <c r="MO67" i="7"/>
  <c r="MP67" i="7"/>
  <c r="MQ67" i="7"/>
  <c r="MR67" i="7"/>
  <c r="MS67" i="7"/>
  <c r="MT67" i="7"/>
  <c r="MU67" i="7"/>
  <c r="MV67" i="7"/>
  <c r="MW67" i="7"/>
  <c r="MX67" i="7"/>
  <c r="MY67" i="7"/>
  <c r="MZ67" i="7"/>
  <c r="NA67" i="7"/>
  <c r="NB67" i="7"/>
  <c r="NC67" i="7"/>
  <c r="ND67" i="7"/>
  <c r="NE67" i="7"/>
  <c r="NF67" i="7"/>
  <c r="NG67" i="7"/>
  <c r="NH67" i="7"/>
  <c r="NI67" i="7"/>
  <c r="NJ67" i="7"/>
  <c r="NK67" i="7"/>
  <c r="NL67" i="7"/>
  <c r="NM67" i="7"/>
  <c r="NN67" i="7"/>
  <c r="NO67" i="7"/>
  <c r="NP67" i="7"/>
  <c r="NQ67" i="7"/>
  <c r="NR67" i="7"/>
  <c r="NS67" i="7"/>
  <c r="NT67" i="7"/>
  <c r="NU67" i="7"/>
  <c r="NV67" i="7"/>
  <c r="NW67" i="7"/>
  <c r="NX67" i="7"/>
  <c r="NY67" i="7"/>
  <c r="NZ67" i="7"/>
  <c r="OA67" i="7"/>
  <c r="OB67" i="7"/>
  <c r="OC67" i="7"/>
  <c r="OD67" i="7"/>
  <c r="OE67" i="7"/>
  <c r="OF67" i="7"/>
  <c r="OG67" i="7"/>
  <c r="OH67" i="7"/>
  <c r="OI67" i="7"/>
  <c r="OJ67" i="7"/>
  <c r="OK67" i="7"/>
  <c r="OL67" i="7"/>
  <c r="OM67" i="7"/>
  <c r="ON67" i="7"/>
  <c r="OO67" i="7"/>
  <c r="OP67" i="7"/>
  <c r="OQ67" i="7"/>
  <c r="OR67" i="7"/>
  <c r="OS67" i="7"/>
  <c r="OT67" i="7"/>
  <c r="OU67" i="7"/>
  <c r="OV67" i="7"/>
  <c r="OW67" i="7"/>
  <c r="OX67" i="7"/>
  <c r="OY67" i="7"/>
  <c r="OZ67" i="7"/>
  <c r="PA67" i="7"/>
  <c r="PB67" i="7"/>
  <c r="PC67" i="7"/>
  <c r="PD67" i="7"/>
  <c r="PE67" i="7"/>
  <c r="PF67" i="7"/>
  <c r="PG67" i="7"/>
  <c r="PH67" i="7"/>
  <c r="PI67" i="7"/>
  <c r="PJ67" i="7"/>
  <c r="PK67" i="7"/>
  <c r="PL67" i="7"/>
  <c r="PM67" i="7"/>
  <c r="PN67" i="7"/>
  <c r="PO67" i="7"/>
  <c r="PP67" i="7"/>
  <c r="PQ67" i="7"/>
  <c r="PR67" i="7"/>
  <c r="PS67" i="7"/>
  <c r="PT67" i="7"/>
  <c r="PU67" i="7"/>
  <c r="PV67" i="7"/>
  <c r="PW67" i="7"/>
  <c r="PX67" i="7"/>
  <c r="PY67" i="7"/>
  <c r="PZ67" i="7"/>
  <c r="QA67" i="7"/>
  <c r="QB67" i="7"/>
  <c r="QC67" i="7"/>
  <c r="QD67" i="7"/>
  <c r="QE67" i="7"/>
  <c r="QF67" i="7"/>
  <c r="QG67" i="7"/>
  <c r="QH67" i="7"/>
  <c r="QI67" i="7"/>
  <c r="QJ67" i="7"/>
  <c r="QK67" i="7"/>
  <c r="QL67" i="7"/>
  <c r="QM67" i="7"/>
  <c r="QN67" i="7"/>
  <c r="QO67" i="7"/>
  <c r="QP67" i="7"/>
  <c r="QQ67" i="7"/>
  <c r="QR67" i="7"/>
  <c r="QS67" i="7"/>
  <c r="QT67" i="7"/>
  <c r="QU67" i="7"/>
  <c r="QV67" i="7"/>
  <c r="QW67" i="7"/>
  <c r="QX67" i="7"/>
  <c r="QY67" i="7"/>
  <c r="QZ67" i="7"/>
  <c r="RA67" i="7"/>
  <c r="RB67" i="7"/>
  <c r="RC67" i="7"/>
  <c r="RD67" i="7"/>
  <c r="RE67" i="7"/>
  <c r="RF67" i="7"/>
  <c r="RG67" i="7"/>
  <c r="RH67" i="7"/>
  <c r="RI67" i="7"/>
  <c r="RJ67" i="7"/>
  <c r="RK67" i="7"/>
  <c r="RL67" i="7"/>
  <c r="RM67" i="7"/>
  <c r="RN67" i="7"/>
  <c r="RO67" i="7"/>
  <c r="RP67" i="7"/>
  <c r="RQ67" i="7"/>
  <c r="RR67" i="7"/>
  <c r="RS67" i="7"/>
  <c r="RT67" i="7"/>
  <c r="RU67" i="7"/>
  <c r="RV67" i="7"/>
  <c r="RW67" i="7"/>
  <c r="RX67" i="7"/>
  <c r="RY67" i="7"/>
  <c r="RZ67" i="7"/>
  <c r="SA67" i="7"/>
  <c r="SB67" i="7"/>
  <c r="SC67" i="7"/>
  <c r="SD67" i="7"/>
  <c r="SE67" i="7"/>
  <c r="SF67" i="7"/>
  <c r="SG67" i="7"/>
  <c r="SH67" i="7"/>
  <c r="SI67" i="7"/>
  <c r="SJ67" i="7"/>
  <c r="SK67" i="7"/>
  <c r="SL67" i="7"/>
  <c r="SM67" i="7"/>
  <c r="SN67" i="7"/>
  <c r="SO67" i="7"/>
  <c r="SP67" i="7"/>
  <c r="SQ67" i="7"/>
  <c r="SR67" i="7"/>
  <c r="SS67" i="7"/>
  <c r="ST67" i="7"/>
  <c r="SU67" i="7"/>
  <c r="SV67" i="7"/>
  <c r="SW67" i="7"/>
  <c r="SX67" i="7"/>
  <c r="SY67" i="7"/>
  <c r="SZ67" i="7"/>
  <c r="TA67" i="7"/>
  <c r="TB67" i="7"/>
  <c r="TC67" i="7"/>
  <c r="TD67" i="7"/>
  <c r="TE67" i="7"/>
  <c r="TF67" i="7"/>
  <c r="TG67" i="7"/>
  <c r="TH67" i="7"/>
  <c r="TI67" i="7"/>
  <c r="TJ67" i="7"/>
  <c r="TK67" i="7"/>
  <c r="TL67" i="7"/>
  <c r="TM67" i="7"/>
  <c r="TN67" i="7"/>
  <c r="TO67" i="7"/>
  <c r="TP67" i="7"/>
  <c r="TQ67" i="7"/>
  <c r="TR67" i="7"/>
  <c r="TS67" i="7"/>
  <c r="TT67" i="7"/>
  <c r="TU67" i="7"/>
  <c r="TV67" i="7"/>
  <c r="TW67" i="7"/>
  <c r="TX67" i="7"/>
  <c r="TY67" i="7"/>
  <c r="TZ67" i="7"/>
  <c r="UA67" i="7"/>
  <c r="UB67" i="7"/>
  <c r="UC67" i="7"/>
  <c r="UD67" i="7"/>
  <c r="UE67" i="7"/>
  <c r="UF67" i="7"/>
  <c r="UG67" i="7"/>
  <c r="UH67" i="7"/>
  <c r="UI67" i="7"/>
  <c r="UJ67" i="7"/>
  <c r="UK67" i="7"/>
  <c r="UL67" i="7"/>
  <c r="UM67" i="7"/>
  <c r="UN67" i="7"/>
  <c r="UO67" i="7"/>
  <c r="UP67" i="7"/>
  <c r="UQ67" i="7"/>
  <c r="UR67" i="7"/>
  <c r="US67" i="7"/>
  <c r="UT67" i="7"/>
  <c r="UU67" i="7"/>
  <c r="UV67" i="7"/>
  <c r="UW67" i="7"/>
  <c r="UX67" i="7"/>
  <c r="UY67" i="7"/>
  <c r="UZ67" i="7"/>
  <c r="VA67" i="7"/>
  <c r="VB67" i="7"/>
  <c r="VC67" i="7"/>
  <c r="VD67" i="7"/>
  <c r="VE67" i="7"/>
  <c r="VF67" i="7"/>
  <c r="VG67" i="7"/>
  <c r="VH67" i="7"/>
  <c r="VI67" i="7"/>
  <c r="VJ67" i="7"/>
  <c r="VK67" i="7"/>
  <c r="VL67" i="7"/>
  <c r="VM67" i="7"/>
  <c r="VN67" i="7"/>
  <c r="VO67" i="7"/>
  <c r="VP67" i="7"/>
  <c r="VQ67" i="7"/>
  <c r="VR67" i="7"/>
  <c r="VS67" i="7"/>
  <c r="VT67" i="7"/>
  <c r="VU67" i="7"/>
  <c r="VV67" i="7"/>
  <c r="VW67" i="7"/>
  <c r="VX67" i="7"/>
  <c r="VY67" i="7"/>
  <c r="VZ67" i="7"/>
  <c r="WA67" i="7"/>
  <c r="WB67" i="7"/>
  <c r="WC67" i="7"/>
  <c r="WD67" i="7"/>
  <c r="WE67" i="7"/>
  <c r="WF67" i="7"/>
  <c r="WG67" i="7"/>
  <c r="WH67" i="7"/>
  <c r="WI67" i="7"/>
  <c r="WJ67" i="7"/>
  <c r="WK67" i="7"/>
  <c r="WL67" i="7"/>
  <c r="WM67" i="7"/>
  <c r="WN67" i="7"/>
  <c r="WO67" i="7"/>
  <c r="WP67" i="7"/>
  <c r="WQ67" i="7"/>
  <c r="WR67" i="7"/>
  <c r="WS67" i="7"/>
  <c r="WT67" i="7"/>
  <c r="WU67" i="7"/>
  <c r="WV67" i="7"/>
  <c r="WW67" i="7"/>
  <c r="WX67" i="7"/>
  <c r="WY67" i="7"/>
  <c r="WZ67" i="7"/>
  <c r="XA67" i="7"/>
  <c r="XB67" i="7"/>
  <c r="XC67" i="7"/>
  <c r="XD67" i="7"/>
  <c r="XE67" i="7"/>
  <c r="XF67" i="7"/>
  <c r="XG67" i="7"/>
  <c r="XH67" i="7"/>
  <c r="XI67" i="7"/>
  <c r="XJ67" i="7"/>
  <c r="XK67" i="7"/>
  <c r="XL67" i="7"/>
  <c r="XM67" i="7"/>
  <c r="XN67" i="7"/>
  <c r="XO67" i="7"/>
  <c r="XP67" i="7"/>
  <c r="XQ67" i="7"/>
  <c r="XR67" i="7"/>
  <c r="XS67" i="7"/>
  <c r="XT67" i="7"/>
  <c r="XU67" i="7"/>
  <c r="XV67" i="7"/>
  <c r="XW67" i="7"/>
  <c r="XX67" i="7"/>
  <c r="XY67" i="7"/>
  <c r="XZ67" i="7"/>
  <c r="YA67" i="7"/>
  <c r="YB67" i="7"/>
  <c r="YC67" i="7"/>
  <c r="YD67" i="7"/>
  <c r="YE67" i="7"/>
  <c r="YF67" i="7"/>
  <c r="YG67" i="7"/>
  <c r="YH67" i="7"/>
  <c r="YI67" i="7"/>
  <c r="YJ67" i="7"/>
  <c r="YK67" i="7"/>
  <c r="YL67" i="7"/>
  <c r="YM67" i="7"/>
  <c r="YN67" i="7"/>
  <c r="YO67" i="7"/>
  <c r="YP67" i="7"/>
  <c r="YQ67" i="7"/>
  <c r="YR67" i="7"/>
  <c r="YS67" i="7"/>
  <c r="YT67" i="7"/>
  <c r="YU67" i="7"/>
  <c r="YV67" i="7"/>
  <c r="YW67" i="7"/>
  <c r="YX67" i="7"/>
  <c r="YY67" i="7"/>
  <c r="YZ67" i="7"/>
  <c r="ZA67" i="7"/>
  <c r="ZB67" i="7"/>
  <c r="ZC67" i="7"/>
  <c r="ZD67" i="7"/>
  <c r="ZE67" i="7"/>
  <c r="ZF67" i="7"/>
  <c r="ZG67" i="7"/>
  <c r="ZH67" i="7"/>
  <c r="ZI67" i="7"/>
  <c r="ZJ67" i="7"/>
  <c r="ZK67" i="7"/>
  <c r="ZL67" i="7"/>
  <c r="ZM67" i="7"/>
  <c r="ZN67" i="7"/>
  <c r="ZO67" i="7"/>
  <c r="ZP67" i="7"/>
  <c r="ZQ67" i="7"/>
  <c r="ZR67" i="7"/>
  <c r="ZS67" i="7"/>
  <c r="ZT67" i="7"/>
  <c r="ZU67" i="7"/>
  <c r="ZV67" i="7"/>
  <c r="ZW67" i="7"/>
  <c r="ZX67" i="7"/>
  <c r="ZY67" i="7"/>
  <c r="ZZ67" i="7"/>
  <c r="AAA67" i="7"/>
  <c r="AAB67" i="7"/>
  <c r="AAC67" i="7"/>
  <c r="AAD67" i="7"/>
  <c r="AAE67" i="7"/>
  <c r="AAF67" i="7"/>
  <c r="AAG67" i="7"/>
  <c r="AAH67" i="7"/>
  <c r="AAI67" i="7"/>
  <c r="AAJ67" i="7"/>
  <c r="AAK67" i="7"/>
  <c r="AAL67" i="7"/>
  <c r="AAM67" i="7"/>
  <c r="AAN67" i="7"/>
  <c r="AAO67" i="7"/>
  <c r="AAP67" i="7"/>
  <c r="AAQ67" i="7"/>
  <c r="AAR67" i="7"/>
  <c r="AAS67" i="7"/>
  <c r="AAT67" i="7"/>
  <c r="AAU67" i="7"/>
  <c r="AAV67" i="7"/>
  <c r="AAW67" i="7"/>
  <c r="AAX67" i="7"/>
  <c r="AAY67" i="7"/>
  <c r="AAZ67" i="7"/>
  <c r="ABA67" i="7"/>
  <c r="ABB67" i="7"/>
  <c r="ABC67" i="7"/>
  <c r="ABD67" i="7"/>
  <c r="ABE67" i="7"/>
  <c r="ABF67" i="7"/>
  <c r="ABG67" i="7"/>
  <c r="ABH67" i="7"/>
  <c r="ABI67" i="7"/>
  <c r="ABJ67" i="7"/>
  <c r="ABK67" i="7"/>
  <c r="ABL67" i="7"/>
  <c r="ABM67" i="7"/>
  <c r="ABN67" i="7"/>
  <c r="ABO67" i="7"/>
  <c r="ABP67" i="7"/>
  <c r="ABQ67" i="7"/>
  <c r="ABR67" i="7"/>
  <c r="ABS67" i="7"/>
  <c r="ABT67" i="7"/>
  <c r="ABU67" i="7"/>
  <c r="ABV67" i="7"/>
  <c r="ABW67" i="7"/>
  <c r="ABX67" i="7"/>
  <c r="ABY67" i="7"/>
  <c r="ABZ67" i="7"/>
  <c r="ACA67" i="7"/>
  <c r="ACB67" i="7"/>
  <c r="ACC67" i="7"/>
  <c r="ACD67" i="7"/>
  <c r="ACE67" i="7"/>
  <c r="ACF67" i="7"/>
  <c r="ACG67" i="7"/>
  <c r="ACH67" i="7"/>
  <c r="ACI67" i="7"/>
  <c r="ACJ67" i="7"/>
  <c r="ACK67" i="7"/>
  <c r="ACL67" i="7"/>
  <c r="ACM67" i="7"/>
  <c r="ACN67" i="7"/>
  <c r="ACO67" i="7"/>
  <c r="ACP67" i="7"/>
  <c r="ACQ67" i="7"/>
  <c r="ACR67" i="7"/>
  <c r="ACS67" i="7"/>
  <c r="ACT67" i="7"/>
  <c r="ACU67" i="7"/>
  <c r="ACV67" i="7"/>
  <c r="ACW67" i="7"/>
  <c r="ACX67" i="7"/>
  <c r="ACY67" i="7"/>
  <c r="ACZ67" i="7"/>
  <c r="ADA67" i="7"/>
  <c r="ADB67" i="7"/>
  <c r="ADC67" i="7"/>
  <c r="ADD67" i="7"/>
  <c r="ADE67" i="7"/>
  <c r="ADF67" i="7"/>
  <c r="ADG67" i="7"/>
  <c r="ADH67" i="7"/>
  <c r="ADI67" i="7"/>
  <c r="ADJ67" i="7"/>
  <c r="ADK67" i="7"/>
  <c r="ADL67" i="7"/>
  <c r="ADM67" i="7"/>
  <c r="ADN67" i="7"/>
  <c r="ADO67" i="7"/>
  <c r="ADP67" i="7"/>
  <c r="ADQ67" i="7"/>
  <c r="ADR67" i="7"/>
  <c r="ADS67" i="7"/>
  <c r="ADT67" i="7"/>
  <c r="ADU67" i="7"/>
  <c r="ADV67" i="7"/>
  <c r="ADW67" i="7"/>
  <c r="ADX67" i="7"/>
  <c r="ADY67" i="7"/>
  <c r="ADZ67" i="7"/>
  <c r="AEA67" i="7"/>
  <c r="AEB67" i="7"/>
  <c r="AEC67" i="7"/>
  <c r="AED67" i="7"/>
  <c r="AEE67" i="7"/>
  <c r="AEF67" i="7"/>
  <c r="AEG67" i="7"/>
  <c r="AEH67" i="7"/>
  <c r="AEI67" i="7"/>
  <c r="AEJ67" i="7"/>
  <c r="AEK67" i="7"/>
  <c r="AEL67" i="7"/>
  <c r="AEM67" i="7"/>
  <c r="AEN67" i="7"/>
  <c r="AEO67" i="7"/>
  <c r="AEP67" i="7"/>
  <c r="AEQ67" i="7"/>
  <c r="AER67" i="7"/>
  <c r="AES67" i="7"/>
  <c r="AET67" i="7"/>
  <c r="AEU67" i="7"/>
  <c r="AEV67" i="7"/>
  <c r="AEW67" i="7"/>
  <c r="AEX67" i="7"/>
  <c r="AEY67" i="7"/>
  <c r="AEZ67" i="7"/>
  <c r="AFA67" i="7"/>
  <c r="AFB67" i="7"/>
  <c r="AFC67" i="7"/>
  <c r="AFD67" i="7"/>
  <c r="AFE67" i="7"/>
  <c r="AFF67" i="7"/>
  <c r="AFG67" i="7"/>
  <c r="AFH67" i="7"/>
  <c r="AFI67" i="7"/>
  <c r="AFJ67" i="7"/>
  <c r="AFK67" i="7"/>
  <c r="AFL67" i="7"/>
  <c r="AFM67" i="7"/>
  <c r="AFN67" i="7"/>
  <c r="AFO67" i="7"/>
  <c r="AFP67" i="7"/>
  <c r="AFQ67" i="7"/>
  <c r="AFR67" i="7"/>
  <c r="AFS67" i="7"/>
  <c r="AFT67" i="7"/>
  <c r="AFU67" i="7"/>
  <c r="AFV67" i="7"/>
  <c r="AFW67" i="7"/>
  <c r="AFX67" i="7"/>
  <c r="AFY67" i="7"/>
  <c r="AFZ67" i="7"/>
  <c r="AGA67" i="7"/>
  <c r="AGB67" i="7"/>
  <c r="AGC67" i="7"/>
  <c r="AGD67" i="7"/>
  <c r="AGE67" i="7"/>
  <c r="AGF67" i="7"/>
  <c r="AGG67" i="7"/>
  <c r="AGH67" i="7"/>
  <c r="AGI67" i="7"/>
  <c r="AGJ67" i="7"/>
  <c r="AGK67" i="7"/>
  <c r="AGL67" i="7"/>
  <c r="AGM67" i="7"/>
  <c r="AGN67" i="7"/>
  <c r="AGO67" i="7"/>
  <c r="AGP67" i="7"/>
  <c r="AGQ67" i="7"/>
  <c r="AGR67" i="7"/>
  <c r="AGS67" i="7"/>
  <c r="AGT67" i="7"/>
  <c r="AGU67" i="7"/>
  <c r="AGV67" i="7"/>
  <c r="AGW67" i="7"/>
  <c r="AGX67" i="7"/>
  <c r="AGY67" i="7"/>
  <c r="AGZ67" i="7"/>
  <c r="AHA67" i="7"/>
  <c r="AHB67" i="7"/>
  <c r="AHC67" i="7"/>
  <c r="AHD67" i="7"/>
  <c r="AHE67" i="7"/>
  <c r="AHF67" i="7"/>
  <c r="AHG67" i="7"/>
  <c r="AHH67" i="7"/>
  <c r="AHI67" i="7"/>
  <c r="AHJ67" i="7"/>
  <c r="AHK67" i="7"/>
  <c r="AHL67" i="7"/>
  <c r="AHM67" i="7"/>
  <c r="AHN67" i="7"/>
  <c r="AHO67" i="7"/>
  <c r="AHP67" i="7"/>
  <c r="AHQ67" i="7"/>
  <c r="AHR67" i="7"/>
  <c r="AHS67" i="7"/>
  <c r="AHT67" i="7"/>
  <c r="AHU67" i="7"/>
  <c r="AHV67" i="7"/>
  <c r="AHW67" i="7"/>
  <c r="AHX67" i="7"/>
  <c r="AHY67" i="7"/>
  <c r="AHZ67" i="7"/>
  <c r="AIA67" i="7"/>
  <c r="AIB67" i="7"/>
  <c r="AIC67" i="7"/>
  <c r="AID67" i="7"/>
  <c r="AIE67" i="7"/>
  <c r="AIF67" i="7"/>
  <c r="AIG67" i="7"/>
  <c r="AIH67" i="7"/>
  <c r="AII67" i="7"/>
  <c r="AIJ67" i="7"/>
  <c r="AIK67" i="7"/>
  <c r="AIL67" i="7"/>
  <c r="AIM67" i="7"/>
  <c r="AIN67" i="7"/>
  <c r="AIO67" i="7"/>
  <c r="AIP67" i="7"/>
  <c r="AIQ67" i="7"/>
  <c r="AIR67" i="7"/>
  <c r="AIS67" i="7"/>
  <c r="AIT67" i="7"/>
  <c r="AIU67" i="7"/>
  <c r="AIV67" i="7"/>
  <c r="AIW67" i="7"/>
  <c r="AIX67" i="7"/>
  <c r="AIY67" i="7"/>
  <c r="AIZ67" i="7"/>
  <c r="AJA67" i="7"/>
  <c r="AJB67" i="7"/>
  <c r="AJC67" i="7"/>
  <c r="AJD67" i="7"/>
  <c r="AJE67" i="7"/>
  <c r="AJF67" i="7"/>
  <c r="AJG67" i="7"/>
  <c r="AJH67" i="7"/>
  <c r="AJI67" i="7"/>
  <c r="AJJ67" i="7"/>
  <c r="AJK67" i="7"/>
  <c r="AJL67" i="7"/>
  <c r="AJM67" i="7"/>
  <c r="AJN67" i="7"/>
  <c r="AJO67" i="7"/>
  <c r="AJP67" i="7"/>
  <c r="AJQ67" i="7"/>
  <c r="AJR67" i="7"/>
  <c r="AJS67" i="7"/>
  <c r="AJT67" i="7"/>
  <c r="AJU67" i="7"/>
  <c r="AJV67" i="7"/>
  <c r="AJW67" i="7"/>
  <c r="AJX67" i="7"/>
  <c r="AJY67" i="7"/>
  <c r="AJZ67" i="7"/>
  <c r="AKA67" i="7"/>
  <c r="AKB67" i="7"/>
  <c r="AKC67" i="7"/>
  <c r="AKD67" i="7"/>
  <c r="AKE67" i="7"/>
  <c r="AKF67" i="7"/>
  <c r="AKG67" i="7"/>
  <c r="AKH67" i="7"/>
  <c r="AKI67" i="7"/>
  <c r="AKJ67" i="7"/>
  <c r="AKK67" i="7"/>
  <c r="AKL67" i="7"/>
  <c r="AKM67" i="7"/>
  <c r="AKN67" i="7"/>
  <c r="AKO67" i="7"/>
  <c r="AKP67" i="7"/>
  <c r="AKQ67" i="7"/>
  <c r="AKR67" i="7"/>
  <c r="AKS67" i="7"/>
  <c r="AKT67" i="7"/>
  <c r="AKU67" i="7"/>
  <c r="AKV67" i="7"/>
  <c r="AKW67" i="7"/>
  <c r="AKX67" i="7"/>
  <c r="AKY67" i="7"/>
  <c r="AKZ67" i="7"/>
  <c r="ALA67" i="7"/>
  <c r="ALB67" i="7"/>
  <c r="ALC67" i="7"/>
  <c r="ALD67" i="7"/>
  <c r="ALE67" i="7"/>
  <c r="ALF67" i="7"/>
  <c r="ALG67" i="7"/>
  <c r="ALH67" i="7"/>
  <c r="ALI67" i="7"/>
  <c r="ALJ67" i="7"/>
  <c r="ALK67" i="7"/>
  <c r="ALL67" i="7"/>
  <c r="ALM67" i="7"/>
  <c r="ALN67" i="7"/>
  <c r="ALO67" i="7"/>
  <c r="ALP67" i="7"/>
  <c r="ALQ67" i="7"/>
  <c r="ALR67" i="7"/>
  <c r="ALS67" i="7"/>
  <c r="ALT67" i="7"/>
  <c r="ALU67" i="7"/>
  <c r="ALV67" i="7"/>
  <c r="ALW67" i="7"/>
  <c r="ALX67" i="7"/>
  <c r="ALY67" i="7"/>
  <c r="ALZ67" i="7"/>
  <c r="AMA67" i="7"/>
  <c r="AMB67" i="7"/>
  <c r="AMC67" i="7"/>
  <c r="AMD67" i="7"/>
  <c r="AME67" i="7"/>
  <c r="AMF67" i="7"/>
  <c r="AMG67" i="7"/>
  <c r="AMH67" i="7"/>
  <c r="AMI67" i="7"/>
  <c r="AMJ67" i="7"/>
  <c r="AMK67" i="7"/>
  <c r="AML67" i="7"/>
  <c r="AMM67" i="7"/>
  <c r="AMN67" i="7"/>
  <c r="AMO67" i="7"/>
  <c r="AMP67" i="7"/>
  <c r="AMQ67" i="7"/>
  <c r="AMR67" i="7"/>
  <c r="AMS67" i="7"/>
  <c r="AMT67" i="7"/>
  <c r="AMU67" i="7"/>
  <c r="AMV67" i="7"/>
  <c r="AMW67" i="7"/>
  <c r="AMX67" i="7"/>
  <c r="AMY67" i="7"/>
  <c r="AMZ67" i="7"/>
  <c r="ANA67" i="7"/>
  <c r="ANB67" i="7"/>
  <c r="ANC67" i="7"/>
  <c r="AND67" i="7"/>
  <c r="ANE67" i="7"/>
  <c r="ANF67" i="7"/>
  <c r="ANG67" i="7"/>
  <c r="ANH67" i="7"/>
  <c r="ANI67" i="7"/>
  <c r="ANJ67" i="7"/>
  <c r="ANK67" i="7"/>
  <c r="ANL67" i="7"/>
  <c r="ANM67" i="7"/>
  <c r="ANN67" i="7"/>
  <c r="ANO67" i="7"/>
  <c r="ANP67" i="7"/>
  <c r="ANQ67" i="7"/>
  <c r="ANR67" i="7"/>
  <c r="ANS67" i="7"/>
  <c r="ANT67" i="7"/>
  <c r="ANU67" i="7"/>
  <c r="ANV67" i="7"/>
  <c r="ANW67" i="7"/>
  <c r="ANX67" i="7"/>
  <c r="ANY67" i="7"/>
  <c r="ANZ67" i="7"/>
  <c r="AOA67" i="7"/>
  <c r="AOB67" i="7"/>
  <c r="AOC67" i="7"/>
  <c r="AOD67" i="7"/>
  <c r="AOE67" i="7"/>
  <c r="AOF67" i="7"/>
  <c r="AOG67" i="7"/>
  <c r="AOH67" i="7"/>
  <c r="AOI67" i="7"/>
  <c r="AOJ67" i="7"/>
  <c r="AOK67" i="7"/>
  <c r="AOL67" i="7"/>
  <c r="AOM67" i="7"/>
  <c r="AON67" i="7"/>
  <c r="AOO67" i="7"/>
  <c r="AOP67" i="7"/>
  <c r="AOQ67" i="7"/>
  <c r="AOR67" i="7"/>
  <c r="AOS67" i="7"/>
  <c r="AOT67" i="7"/>
  <c r="AOU67" i="7"/>
  <c r="AOV67" i="7"/>
  <c r="AOW67" i="7"/>
  <c r="AOX67" i="7"/>
  <c r="AOY67" i="7"/>
  <c r="AOZ67" i="7"/>
  <c r="APA67" i="7"/>
  <c r="APB67" i="7"/>
  <c r="APC67" i="7"/>
  <c r="APD67" i="7"/>
  <c r="APE67" i="7"/>
  <c r="APF67" i="7"/>
  <c r="APG67" i="7"/>
  <c r="APH67" i="7"/>
  <c r="API67" i="7"/>
  <c r="APJ67" i="7"/>
  <c r="APK67" i="7"/>
  <c r="APL67" i="7"/>
  <c r="APM67" i="7"/>
  <c r="APN67" i="7"/>
  <c r="APO67" i="7"/>
  <c r="APP67" i="7"/>
  <c r="APQ67" i="7"/>
  <c r="APR67" i="7"/>
  <c r="APS67" i="7"/>
  <c r="APT67" i="7"/>
  <c r="APU67" i="7"/>
  <c r="APV67" i="7"/>
  <c r="APW67" i="7"/>
  <c r="APX67" i="7"/>
  <c r="APY67" i="7"/>
  <c r="APZ67" i="7"/>
  <c r="AQA67" i="7"/>
  <c r="AQB67" i="7"/>
  <c r="AQC67" i="7"/>
  <c r="AQD67" i="7"/>
  <c r="AQE67" i="7"/>
  <c r="AQF67" i="7"/>
  <c r="AQG67" i="7"/>
  <c r="AQH67" i="7"/>
  <c r="AQI67" i="7"/>
  <c r="AQJ67" i="7"/>
  <c r="AQK67" i="7"/>
  <c r="AQL67" i="7"/>
  <c r="AQM67" i="7"/>
  <c r="AQN67" i="7"/>
  <c r="AQO67" i="7"/>
  <c r="AQP67" i="7"/>
  <c r="AQQ67" i="7"/>
  <c r="AQR67" i="7"/>
  <c r="AQS67" i="7"/>
  <c r="AQT67" i="7"/>
  <c r="AQU67" i="7"/>
  <c r="AQV67" i="7"/>
  <c r="AQW67" i="7"/>
  <c r="AQX67" i="7"/>
  <c r="AQY67" i="7"/>
  <c r="AQZ67" i="7"/>
  <c r="ARA67" i="7"/>
  <c r="ARB67" i="7"/>
  <c r="ARC67" i="7"/>
  <c r="ARD67" i="7"/>
  <c r="ARE67" i="7"/>
  <c r="ARF67" i="7"/>
  <c r="ARG67" i="7"/>
  <c r="ARH67" i="7"/>
  <c r="ARI67" i="7"/>
  <c r="ARJ67" i="7"/>
  <c r="ARK67" i="7"/>
  <c r="ARL67" i="7"/>
  <c r="ARM67" i="7"/>
  <c r="ARN67" i="7"/>
  <c r="ARO67" i="7"/>
  <c r="ARP67" i="7"/>
  <c r="ARQ67" i="7"/>
  <c r="ARR67" i="7"/>
  <c r="ARS67" i="7"/>
  <c r="ART67" i="7"/>
  <c r="ARU67" i="7"/>
  <c r="ARV67" i="7"/>
  <c r="ARW67" i="7"/>
  <c r="ARX67" i="7"/>
  <c r="ARY67" i="7"/>
  <c r="ARZ67" i="7"/>
  <c r="ASA67" i="7"/>
  <c r="ASB67" i="7"/>
  <c r="ASC67" i="7"/>
  <c r="ASD67" i="7"/>
  <c r="ASE67" i="7"/>
  <c r="ASF67" i="7"/>
  <c r="ASG67" i="7"/>
  <c r="ASH67" i="7"/>
  <c r="ASI67" i="7"/>
  <c r="ASJ67" i="7"/>
  <c r="ASK67" i="7"/>
  <c r="ASL67" i="7"/>
  <c r="ASM67" i="7"/>
  <c r="ASN67" i="7"/>
  <c r="ASO67" i="7"/>
  <c r="ASP67" i="7"/>
  <c r="ASQ67" i="7"/>
  <c r="ASR67" i="7"/>
  <c r="ASS67" i="7"/>
  <c r="AST67" i="7"/>
  <c r="ASU67" i="7"/>
  <c r="ASV67" i="7"/>
  <c r="ASW67" i="7"/>
  <c r="ASX67" i="7"/>
  <c r="ASY67" i="7"/>
  <c r="ASZ67" i="7"/>
  <c r="ATA67" i="7"/>
  <c r="ATB67" i="7"/>
  <c r="ATC67" i="7"/>
  <c r="ATD67" i="7"/>
  <c r="ATE67" i="7"/>
  <c r="ATF67" i="7"/>
  <c r="ATG67" i="7"/>
  <c r="ATH67" i="7"/>
  <c r="ATI67" i="7"/>
  <c r="ATJ67" i="7"/>
  <c r="ATK67" i="7"/>
  <c r="ATL67" i="7"/>
  <c r="ATM67" i="7"/>
  <c r="ATN67" i="7"/>
  <c r="ATO67" i="7"/>
  <c r="ATP67" i="7"/>
  <c r="ATQ67" i="7"/>
  <c r="ATR67" i="7"/>
  <c r="ATS67" i="7"/>
  <c r="ATT67" i="7"/>
  <c r="ATU67" i="7"/>
  <c r="ATV67" i="7"/>
  <c r="ATW67" i="7"/>
  <c r="ATX67" i="7"/>
  <c r="ATY67" i="7"/>
  <c r="ATZ67" i="7"/>
  <c r="AUA67" i="7"/>
  <c r="AUB67" i="7"/>
  <c r="AUC67" i="7"/>
  <c r="AUD67" i="7"/>
  <c r="AUE67" i="7"/>
  <c r="AUF67" i="7"/>
  <c r="AUG67" i="7"/>
  <c r="AUH67" i="7"/>
  <c r="AUI67" i="7"/>
  <c r="AUJ67" i="7"/>
  <c r="AUK67" i="7"/>
  <c r="AUL67" i="7"/>
  <c r="AUM67" i="7"/>
  <c r="AUN67" i="7"/>
  <c r="AUO67" i="7"/>
  <c r="AUP67" i="7"/>
  <c r="AUQ67" i="7"/>
  <c r="AUR67" i="7"/>
  <c r="AUS67" i="7"/>
  <c r="AUT67" i="7"/>
  <c r="AUU67" i="7"/>
  <c r="AUV67" i="7"/>
  <c r="AUW67" i="7"/>
  <c r="AUX67" i="7"/>
  <c r="AUY67" i="7"/>
  <c r="AUZ67" i="7"/>
  <c r="AVA67" i="7"/>
  <c r="AVB67" i="7"/>
  <c r="AVC67" i="7"/>
  <c r="AVD67" i="7"/>
  <c r="AVE67" i="7"/>
  <c r="AVF67" i="7"/>
  <c r="AVG67" i="7"/>
  <c r="AVH67" i="7"/>
  <c r="AVI67" i="7"/>
  <c r="AVJ67" i="7"/>
  <c r="AVK67" i="7"/>
  <c r="AVL67" i="7"/>
  <c r="AVM67" i="7"/>
  <c r="AVN67" i="7"/>
  <c r="AVO67" i="7"/>
  <c r="AVP67" i="7"/>
  <c r="AVQ67" i="7"/>
  <c r="AVR67" i="7"/>
  <c r="AVS67" i="7"/>
  <c r="AVT67" i="7"/>
  <c r="AVU67" i="7"/>
  <c r="AVV67" i="7"/>
  <c r="AVW67" i="7"/>
  <c r="AVX67" i="7"/>
  <c r="AVY67" i="7"/>
  <c r="AVZ67" i="7"/>
  <c r="AWA67" i="7"/>
  <c r="AWB67" i="7"/>
  <c r="AWC67" i="7"/>
  <c r="AWD67" i="7"/>
  <c r="AWE67" i="7"/>
  <c r="AWF67" i="7"/>
  <c r="AWG67" i="7"/>
  <c r="AWH67" i="7"/>
  <c r="AWI67" i="7"/>
  <c r="AWJ67" i="7"/>
  <c r="AWK67" i="7"/>
  <c r="AWL67" i="7"/>
  <c r="AWM67" i="7"/>
  <c r="AWN67" i="7"/>
  <c r="AWO67" i="7"/>
  <c r="AWP67" i="7"/>
  <c r="AWQ67" i="7"/>
  <c r="AWR67" i="7"/>
  <c r="AWS67" i="7"/>
  <c r="AWT67" i="7"/>
  <c r="AWU67" i="7"/>
  <c r="AWV67" i="7"/>
  <c r="AWW67" i="7"/>
  <c r="AWX67" i="7"/>
  <c r="AWY67" i="7"/>
  <c r="AWZ67" i="7"/>
  <c r="AXA67" i="7"/>
  <c r="AXB67" i="7"/>
  <c r="AXC67" i="7"/>
  <c r="AXD67" i="7"/>
  <c r="AXE67" i="7"/>
  <c r="AXF67" i="7"/>
  <c r="AXG67" i="7"/>
  <c r="AXH67" i="7"/>
  <c r="AXI67" i="7"/>
  <c r="AXJ67" i="7"/>
  <c r="AXK67" i="7"/>
  <c r="AXL67" i="7"/>
  <c r="AXM67" i="7"/>
  <c r="AXN67" i="7"/>
  <c r="AXO67" i="7"/>
  <c r="AXP67" i="7"/>
  <c r="AXQ67" i="7"/>
  <c r="AXR67" i="7"/>
  <c r="AXS67" i="7"/>
  <c r="AXT67" i="7"/>
  <c r="AXU67" i="7"/>
  <c r="AXV67" i="7"/>
  <c r="AXW67" i="7"/>
  <c r="AXX67" i="7"/>
  <c r="AXY67" i="7"/>
  <c r="AXZ67" i="7"/>
  <c r="AYA67" i="7"/>
  <c r="AYB67" i="7"/>
  <c r="AYC67" i="7"/>
  <c r="AYD67" i="7"/>
  <c r="AYE67" i="7"/>
  <c r="AYF67" i="7"/>
  <c r="AYG67" i="7"/>
  <c r="AYH67" i="7"/>
  <c r="AYI67" i="7"/>
  <c r="AYJ67" i="7"/>
  <c r="AYK67" i="7"/>
  <c r="AYL67" i="7"/>
  <c r="AYM67" i="7"/>
  <c r="AYN67" i="7"/>
  <c r="AYO67" i="7"/>
  <c r="AYP67" i="7"/>
  <c r="AYQ67" i="7"/>
  <c r="AYR67" i="7"/>
  <c r="AYS67" i="7"/>
  <c r="AYT67" i="7"/>
  <c r="AYU67" i="7"/>
  <c r="AYV67" i="7"/>
  <c r="AYW67" i="7"/>
  <c r="AYX67" i="7"/>
  <c r="AYY67" i="7"/>
  <c r="AYZ67" i="7"/>
  <c r="AZA67" i="7"/>
  <c r="AZB67" i="7"/>
  <c r="AZC67" i="7"/>
  <c r="AZD67" i="7"/>
  <c r="AZE67" i="7"/>
  <c r="AZF67" i="7"/>
  <c r="AZG67" i="7"/>
  <c r="AZH67" i="7"/>
  <c r="AZI67" i="7"/>
  <c r="AZJ67" i="7"/>
  <c r="AZK67" i="7"/>
  <c r="AZL67" i="7"/>
  <c r="AZM67" i="7"/>
  <c r="AZN67" i="7"/>
  <c r="AZO67" i="7"/>
  <c r="AZP67" i="7"/>
  <c r="AZQ67" i="7"/>
  <c r="AZR67" i="7"/>
  <c r="AZS67" i="7"/>
  <c r="AZT67" i="7"/>
  <c r="AZU67" i="7"/>
  <c r="AZV67" i="7"/>
  <c r="AZW67" i="7"/>
  <c r="AZX67" i="7"/>
  <c r="AZY67" i="7"/>
  <c r="AZZ67" i="7"/>
  <c r="BAA67" i="7"/>
  <c r="BAB67" i="7"/>
  <c r="BAC67" i="7"/>
  <c r="BAD67" i="7"/>
  <c r="BAE67" i="7"/>
  <c r="BAF67" i="7"/>
  <c r="BAG67" i="7"/>
  <c r="BAH67" i="7"/>
  <c r="BAI67" i="7"/>
  <c r="BAJ67" i="7"/>
  <c r="BAK67" i="7"/>
  <c r="BAL67" i="7"/>
  <c r="BAM67" i="7"/>
  <c r="BAN67" i="7"/>
  <c r="BAO67" i="7"/>
  <c r="BAP67" i="7"/>
  <c r="BAQ67" i="7"/>
  <c r="BAR67" i="7"/>
  <c r="BAS67" i="7"/>
  <c r="BAT67" i="7"/>
  <c r="BAU67" i="7"/>
  <c r="BAV67" i="7"/>
  <c r="BAW67" i="7"/>
  <c r="BAX67" i="7"/>
  <c r="BAY67" i="7"/>
  <c r="BAZ67" i="7"/>
  <c r="BBA67" i="7"/>
  <c r="BBB67" i="7"/>
  <c r="BBC67" i="7"/>
  <c r="BBD67" i="7"/>
  <c r="BBE67" i="7"/>
  <c r="BBF67" i="7"/>
  <c r="BBG67" i="7"/>
  <c r="BBH67" i="7"/>
  <c r="BBI67" i="7"/>
  <c r="BBJ67" i="7"/>
  <c r="BBK67" i="7"/>
  <c r="BBL67" i="7"/>
  <c r="BBM67" i="7"/>
  <c r="BBN67" i="7"/>
  <c r="BBO67" i="7"/>
  <c r="BBP67" i="7"/>
  <c r="BBQ67" i="7"/>
  <c r="BBR67" i="7"/>
  <c r="BBS67" i="7"/>
  <c r="BBT67" i="7"/>
  <c r="BBU67" i="7"/>
  <c r="BBV67" i="7"/>
  <c r="BBW67" i="7"/>
  <c r="BBX67" i="7"/>
  <c r="BBY67" i="7"/>
  <c r="BBZ67" i="7"/>
  <c r="BCA67" i="7"/>
  <c r="BCB67" i="7"/>
  <c r="BCC67" i="7"/>
  <c r="BCD67" i="7"/>
  <c r="BCE67" i="7"/>
  <c r="BCF67" i="7"/>
  <c r="BCG67" i="7"/>
  <c r="BCH67" i="7"/>
  <c r="BCI67" i="7"/>
  <c r="BCJ67" i="7"/>
  <c r="BCK67" i="7"/>
  <c r="BCL67" i="7"/>
  <c r="BCM67" i="7"/>
  <c r="BCN67" i="7"/>
  <c r="BCO67" i="7"/>
  <c r="BCP67" i="7"/>
  <c r="BCQ67" i="7"/>
  <c r="BCR67" i="7"/>
  <c r="BCS67" i="7"/>
  <c r="BCT67" i="7"/>
  <c r="BCU67" i="7"/>
  <c r="BCV67" i="7"/>
  <c r="BCW67" i="7"/>
  <c r="BCX67" i="7"/>
  <c r="BCY67" i="7"/>
  <c r="BCZ67" i="7"/>
  <c r="BDA67" i="7"/>
  <c r="BDB67" i="7"/>
  <c r="BDC67" i="7"/>
  <c r="BDD67" i="7"/>
  <c r="BDE67" i="7"/>
  <c r="BDF67" i="7"/>
  <c r="BDG67" i="7"/>
  <c r="BDH67" i="7"/>
  <c r="BDI67" i="7"/>
  <c r="BDJ67" i="7"/>
  <c r="BDK67" i="7"/>
  <c r="BDL67" i="7"/>
  <c r="BDM67" i="7"/>
  <c r="BDN67" i="7"/>
  <c r="BDO67" i="7"/>
  <c r="BDP67" i="7"/>
  <c r="BDQ67" i="7"/>
  <c r="BDR67" i="7"/>
  <c r="BDS67" i="7"/>
  <c r="BDT67" i="7"/>
  <c r="BDU67" i="7"/>
  <c r="BDV67" i="7"/>
  <c r="BDW67" i="7"/>
  <c r="BDX67" i="7"/>
  <c r="BDY67" i="7"/>
  <c r="BDZ67" i="7"/>
  <c r="BEA67" i="7"/>
  <c r="BEB67" i="7"/>
  <c r="BEC67" i="7"/>
  <c r="BED67" i="7"/>
  <c r="BEE67" i="7"/>
  <c r="BEF67" i="7"/>
  <c r="BEG67" i="7"/>
  <c r="BEH67" i="7"/>
  <c r="BEI67" i="7"/>
  <c r="BEJ67" i="7"/>
  <c r="BEK67" i="7"/>
  <c r="BEL67" i="7"/>
  <c r="BEM67" i="7"/>
  <c r="BEN67" i="7"/>
  <c r="BEO67" i="7"/>
  <c r="BEP67" i="7"/>
  <c r="BEQ67" i="7"/>
  <c r="BER67" i="7"/>
  <c r="BES67" i="7"/>
  <c r="BET67" i="7"/>
  <c r="BEU67" i="7"/>
  <c r="BEV67" i="7"/>
  <c r="BEW67" i="7"/>
  <c r="BEX67" i="7"/>
  <c r="BEY67" i="7"/>
  <c r="BEZ67" i="7"/>
  <c r="BFA67" i="7"/>
  <c r="BFB67" i="7"/>
  <c r="BFC67" i="7"/>
  <c r="BFD67" i="7"/>
  <c r="BFE67" i="7"/>
  <c r="BFF67" i="7"/>
  <c r="BFG67" i="7"/>
  <c r="BFH67" i="7"/>
  <c r="BFI67" i="7"/>
  <c r="BFJ67" i="7"/>
  <c r="BFK67" i="7"/>
  <c r="BFL67" i="7"/>
  <c r="BFM67" i="7"/>
  <c r="BFN67" i="7"/>
  <c r="BFO67" i="7"/>
  <c r="BFP67" i="7"/>
  <c r="BFQ67" i="7"/>
  <c r="BFR67" i="7"/>
  <c r="BFS67" i="7"/>
  <c r="BFT67" i="7"/>
  <c r="BFU67" i="7"/>
  <c r="BFV67" i="7"/>
  <c r="BFW67" i="7"/>
  <c r="BFX67" i="7"/>
  <c r="BFY67" i="7"/>
  <c r="BFZ67" i="7"/>
  <c r="BGA67" i="7"/>
  <c r="BGB67" i="7"/>
  <c r="BGC67" i="7"/>
  <c r="BGD67" i="7"/>
  <c r="BGE67" i="7"/>
  <c r="BGF67" i="7"/>
  <c r="BGG67" i="7"/>
  <c r="BGH67" i="7"/>
  <c r="BGI67" i="7"/>
  <c r="BGJ67" i="7"/>
  <c r="BGK67" i="7"/>
  <c r="BGL67" i="7"/>
  <c r="BGM67" i="7"/>
  <c r="BGN67" i="7"/>
  <c r="BGO67" i="7"/>
  <c r="BGP67" i="7"/>
  <c r="BGQ67" i="7"/>
  <c r="BGR67" i="7"/>
  <c r="BGS67" i="7"/>
  <c r="BGT67" i="7"/>
  <c r="BGU67" i="7"/>
  <c r="BGV67" i="7"/>
  <c r="BGW67" i="7"/>
  <c r="BGX67" i="7"/>
  <c r="BGY67" i="7"/>
  <c r="BGZ67" i="7"/>
  <c r="BHA67" i="7"/>
  <c r="BHB67" i="7"/>
  <c r="BHC67" i="7"/>
  <c r="BHD67" i="7"/>
  <c r="BHE67" i="7"/>
  <c r="BHF67" i="7"/>
  <c r="BHG67" i="7"/>
  <c r="BHH67" i="7"/>
  <c r="BHI67" i="7"/>
  <c r="BHJ67" i="7"/>
  <c r="BHK67" i="7"/>
  <c r="BHL67" i="7"/>
  <c r="BHM67" i="7"/>
  <c r="BHN67" i="7"/>
  <c r="BHO67" i="7"/>
  <c r="BHP67" i="7"/>
  <c r="BHQ67" i="7"/>
  <c r="BHR67" i="7"/>
  <c r="BHS67" i="7"/>
  <c r="BHT67" i="7"/>
  <c r="BHU67" i="7"/>
  <c r="BHV67" i="7"/>
  <c r="BHW67" i="7"/>
  <c r="BHX67" i="7"/>
  <c r="BHY67" i="7"/>
  <c r="BHZ67" i="7"/>
  <c r="BIA67" i="7"/>
  <c r="BIB67" i="7"/>
  <c r="BIC67" i="7"/>
  <c r="BID67" i="7"/>
  <c r="BIE67" i="7"/>
  <c r="BIF67" i="7"/>
  <c r="BIG67" i="7"/>
  <c r="BIH67" i="7"/>
  <c r="BII67" i="7"/>
  <c r="BIJ67" i="7"/>
  <c r="BIK67" i="7"/>
  <c r="BIL67" i="7"/>
  <c r="BIM67" i="7"/>
  <c r="BIN67" i="7"/>
  <c r="BIO67" i="7"/>
  <c r="BIP67" i="7"/>
  <c r="BIQ67" i="7"/>
  <c r="BIR67" i="7"/>
  <c r="BIS67" i="7"/>
  <c r="BIT67" i="7"/>
  <c r="BIU67" i="7"/>
  <c r="BIV67" i="7"/>
  <c r="BIW67" i="7"/>
  <c r="BIX67" i="7"/>
  <c r="BIY67" i="7"/>
  <c r="BIZ67" i="7"/>
  <c r="BJA67" i="7"/>
  <c r="BJB67" i="7"/>
  <c r="BJC67" i="7"/>
  <c r="BJD67" i="7"/>
  <c r="BJE67" i="7"/>
  <c r="BJF67" i="7"/>
  <c r="BJG67" i="7"/>
  <c r="BJH67" i="7"/>
  <c r="BJI67" i="7"/>
  <c r="BJJ67" i="7"/>
  <c r="BJK67" i="7"/>
  <c r="BJL67" i="7"/>
  <c r="BJM67" i="7"/>
  <c r="BJN67" i="7"/>
  <c r="BJO67" i="7"/>
  <c r="BJP67" i="7"/>
  <c r="BJQ67" i="7"/>
  <c r="BJR67" i="7"/>
  <c r="BJS67" i="7"/>
  <c r="BJT67" i="7"/>
  <c r="BJU67" i="7"/>
  <c r="BJV67" i="7"/>
  <c r="BJW67" i="7"/>
  <c r="BJX67" i="7"/>
  <c r="BJY67" i="7"/>
  <c r="BJZ67" i="7"/>
  <c r="BKA67" i="7"/>
  <c r="BKB67" i="7"/>
  <c r="BKC67" i="7"/>
  <c r="BKD67" i="7"/>
  <c r="BKE67" i="7"/>
  <c r="BKF67" i="7"/>
  <c r="BKG67" i="7"/>
  <c r="BKH67" i="7"/>
  <c r="BKI67" i="7"/>
  <c r="BKJ67" i="7"/>
  <c r="BKK67" i="7"/>
  <c r="BKL67" i="7"/>
  <c r="BKM67" i="7"/>
  <c r="BKN67" i="7"/>
  <c r="BKO67" i="7"/>
  <c r="BKP67" i="7"/>
  <c r="BKQ67" i="7"/>
  <c r="BKR67" i="7"/>
  <c r="BKS67" i="7"/>
  <c r="BKT67" i="7"/>
  <c r="BKU67" i="7"/>
  <c r="BKV67" i="7"/>
  <c r="BKW67" i="7"/>
  <c r="BKX67" i="7"/>
  <c r="BKY67" i="7"/>
  <c r="BKZ67" i="7"/>
  <c r="BLA67" i="7"/>
  <c r="BLB67" i="7"/>
  <c r="BLC67" i="7"/>
  <c r="BLD67" i="7"/>
  <c r="BLE67" i="7"/>
  <c r="BLF67" i="7"/>
  <c r="BLG67" i="7"/>
  <c r="BLH67" i="7"/>
  <c r="BLI67" i="7"/>
  <c r="BLJ67" i="7"/>
  <c r="BLK67" i="7"/>
  <c r="BLL67" i="7"/>
  <c r="BLM67" i="7"/>
  <c r="BLN67" i="7"/>
  <c r="BLO67" i="7"/>
  <c r="BLP67" i="7"/>
  <c r="BLQ67" i="7"/>
  <c r="BLR67" i="7"/>
  <c r="BLS67" i="7"/>
  <c r="BLT67" i="7"/>
  <c r="BLU67" i="7"/>
  <c r="BLV67" i="7"/>
  <c r="BLW67" i="7"/>
  <c r="BLX67" i="7"/>
  <c r="BLY67" i="7"/>
  <c r="BLZ67" i="7"/>
  <c r="BMA67" i="7"/>
  <c r="BMB67" i="7"/>
  <c r="BMC67" i="7"/>
  <c r="BMD67" i="7"/>
  <c r="BME67" i="7"/>
  <c r="BMF67" i="7"/>
  <c r="BMG67" i="7"/>
  <c r="BMH67" i="7"/>
  <c r="BMI67" i="7"/>
  <c r="BMJ67" i="7"/>
  <c r="BMK67" i="7"/>
  <c r="BML67" i="7"/>
  <c r="BMM67" i="7"/>
  <c r="BMN67" i="7"/>
  <c r="BMO67" i="7"/>
  <c r="BMP67" i="7"/>
  <c r="BMQ67" i="7"/>
  <c r="BMR67" i="7"/>
  <c r="BMS67" i="7"/>
  <c r="BMT67" i="7"/>
  <c r="BMU67" i="7"/>
  <c r="BMV67" i="7"/>
  <c r="BMW67" i="7"/>
  <c r="BMX67" i="7"/>
  <c r="BMY67" i="7"/>
  <c r="BMZ67" i="7"/>
  <c r="BNA67" i="7"/>
  <c r="BNB67" i="7"/>
  <c r="BNC67" i="7"/>
  <c r="BND67" i="7"/>
  <c r="BNE67" i="7"/>
  <c r="BNF67" i="7"/>
  <c r="BNG67" i="7"/>
  <c r="BNH67" i="7"/>
  <c r="BNI67" i="7"/>
  <c r="BNJ67" i="7"/>
  <c r="BNK67" i="7"/>
  <c r="BNL67" i="7"/>
  <c r="BNM67" i="7"/>
  <c r="BNN67" i="7"/>
  <c r="BNO67" i="7"/>
  <c r="BNP67" i="7"/>
  <c r="BNQ67" i="7"/>
  <c r="BNR67" i="7"/>
  <c r="BNS67" i="7"/>
  <c r="BNT67" i="7"/>
  <c r="BNU67" i="7"/>
  <c r="BNV67" i="7"/>
  <c r="BNW67" i="7"/>
  <c r="BNX67" i="7"/>
  <c r="BNY67" i="7"/>
  <c r="BNZ67" i="7"/>
  <c r="BOA67" i="7"/>
  <c r="BOB67" i="7"/>
  <c r="BOC67" i="7"/>
  <c r="BOD67" i="7"/>
  <c r="BOE67" i="7"/>
  <c r="BOF67" i="7"/>
  <c r="BOG67" i="7"/>
  <c r="BOH67" i="7"/>
  <c r="BOI67" i="7"/>
  <c r="BOJ67" i="7"/>
  <c r="BOK67" i="7"/>
  <c r="BOL67" i="7"/>
  <c r="BOM67" i="7"/>
  <c r="BON67" i="7"/>
  <c r="BOO67" i="7"/>
  <c r="BOP67" i="7"/>
  <c r="BOQ67" i="7"/>
  <c r="BOR67" i="7"/>
  <c r="BOS67" i="7"/>
  <c r="BOT67" i="7"/>
  <c r="BOU67" i="7"/>
  <c r="BOV67" i="7"/>
  <c r="BOW67" i="7"/>
  <c r="BOX67" i="7"/>
  <c r="BOY67" i="7"/>
  <c r="BOZ67" i="7"/>
  <c r="BPA67" i="7"/>
  <c r="BPB67" i="7"/>
  <c r="BPC67" i="7"/>
  <c r="BPD67" i="7"/>
  <c r="BPE67" i="7"/>
  <c r="BPF67" i="7"/>
  <c r="BPG67" i="7"/>
  <c r="BPH67" i="7"/>
  <c r="BPI67" i="7"/>
  <c r="BPJ67" i="7"/>
  <c r="BPK67" i="7"/>
  <c r="BPL67" i="7"/>
  <c r="BPM67" i="7"/>
  <c r="BPN67" i="7"/>
  <c r="BPO67" i="7"/>
  <c r="BPP67" i="7"/>
  <c r="BPQ67" i="7"/>
  <c r="BPR67" i="7"/>
  <c r="BPS67" i="7"/>
  <c r="BPT67" i="7"/>
  <c r="BPU67" i="7"/>
  <c r="BPV67" i="7"/>
  <c r="BPW67" i="7"/>
  <c r="BPX67" i="7"/>
  <c r="BPY67" i="7"/>
  <c r="BPZ67" i="7"/>
  <c r="BQA67" i="7"/>
  <c r="BQB67" i="7"/>
  <c r="BQC67" i="7"/>
  <c r="BQD67" i="7"/>
  <c r="BQE67" i="7"/>
  <c r="BQF67" i="7"/>
  <c r="BQG67" i="7"/>
  <c r="BQH67" i="7"/>
  <c r="BQI67" i="7"/>
  <c r="BQJ67" i="7"/>
  <c r="BQK67" i="7"/>
  <c r="BQL67" i="7"/>
  <c r="BQM67" i="7"/>
  <c r="BQN67" i="7"/>
  <c r="BQO67" i="7"/>
  <c r="BQP67" i="7"/>
  <c r="BQQ67" i="7"/>
  <c r="BQR67" i="7"/>
  <c r="BQS67" i="7"/>
  <c r="BQT67" i="7"/>
  <c r="BQU67" i="7"/>
  <c r="BQV67" i="7"/>
  <c r="BQW67" i="7"/>
  <c r="BQX67" i="7"/>
  <c r="BQY67" i="7"/>
  <c r="BQZ67" i="7"/>
  <c r="BRA67" i="7"/>
  <c r="BRB67" i="7"/>
  <c r="BRC67" i="7"/>
  <c r="BRD67" i="7"/>
  <c r="BRE67" i="7"/>
  <c r="BRF67" i="7"/>
  <c r="BRG67" i="7"/>
  <c r="BRH67" i="7"/>
  <c r="BRI67" i="7"/>
  <c r="BRJ67" i="7"/>
  <c r="BRK67" i="7"/>
  <c r="BRL67" i="7"/>
  <c r="BRM67" i="7"/>
  <c r="BRN67" i="7"/>
  <c r="BRO67" i="7"/>
  <c r="BRP67" i="7"/>
  <c r="BRQ67" i="7"/>
  <c r="BRR67" i="7"/>
  <c r="BRS67" i="7"/>
  <c r="BRT67" i="7"/>
  <c r="BRU67" i="7"/>
  <c r="BRV67" i="7"/>
  <c r="BRW67" i="7"/>
  <c r="BRX67" i="7"/>
  <c r="BRY67" i="7"/>
  <c r="BRZ67" i="7"/>
  <c r="BSA67" i="7"/>
  <c r="BSB67" i="7"/>
  <c r="BSC67" i="7"/>
  <c r="BSD67" i="7"/>
  <c r="BSE67" i="7"/>
  <c r="BSF67" i="7"/>
  <c r="BSG67" i="7"/>
  <c r="BSH67" i="7"/>
  <c r="BSI67" i="7"/>
  <c r="BSJ67" i="7"/>
  <c r="BSK67" i="7"/>
  <c r="BSL67" i="7"/>
  <c r="BSM67" i="7"/>
  <c r="BSN67" i="7"/>
  <c r="BSO67" i="7"/>
  <c r="BSP67" i="7"/>
  <c r="BSQ67" i="7"/>
  <c r="BSR67" i="7"/>
  <c r="BSS67" i="7"/>
  <c r="BST67" i="7"/>
  <c r="BSU67" i="7"/>
  <c r="BSV67" i="7"/>
  <c r="BSW67" i="7"/>
  <c r="BSX67" i="7"/>
  <c r="BSY67" i="7"/>
  <c r="BSZ67" i="7"/>
  <c r="BTA67" i="7"/>
  <c r="BTB67" i="7"/>
  <c r="BTC67" i="7"/>
  <c r="BTD67" i="7"/>
  <c r="BTE67" i="7"/>
  <c r="BTF67" i="7"/>
  <c r="BTG67" i="7"/>
  <c r="BTH67" i="7"/>
  <c r="BTI67" i="7"/>
  <c r="BTJ67" i="7"/>
  <c r="BTK67" i="7"/>
  <c r="BTL67" i="7"/>
  <c r="BTM67" i="7"/>
  <c r="BTN67" i="7"/>
  <c r="BTO67" i="7"/>
  <c r="BTP67" i="7"/>
  <c r="BTQ67" i="7"/>
  <c r="BTR67" i="7"/>
  <c r="BTS67" i="7"/>
  <c r="BTT67" i="7"/>
  <c r="BTU67" i="7"/>
  <c r="BTV67" i="7"/>
  <c r="BTW67" i="7"/>
  <c r="BTX67" i="7"/>
  <c r="BTY67" i="7"/>
  <c r="BTZ67" i="7"/>
  <c r="BUA67" i="7"/>
  <c r="BUB67" i="7"/>
  <c r="BUC67" i="7"/>
  <c r="BUD67" i="7"/>
  <c r="BUE67" i="7"/>
  <c r="BUF67" i="7"/>
  <c r="BUG67" i="7"/>
  <c r="BUH67" i="7"/>
  <c r="BUI67" i="7"/>
  <c r="BUJ67" i="7"/>
  <c r="BUK67" i="7"/>
  <c r="BUL67" i="7"/>
  <c r="BUM67" i="7"/>
  <c r="BUN67" i="7"/>
  <c r="BUO67" i="7"/>
  <c r="BUP67" i="7"/>
  <c r="BUQ67" i="7"/>
  <c r="BUR67" i="7"/>
  <c r="BUS67" i="7"/>
  <c r="BUT67" i="7"/>
  <c r="BUU67" i="7"/>
  <c r="BUV67" i="7"/>
  <c r="BUW67" i="7"/>
  <c r="BUX67" i="7"/>
  <c r="BUY67" i="7"/>
  <c r="BUZ67" i="7"/>
  <c r="BVA67" i="7"/>
  <c r="BVB67" i="7"/>
  <c r="BVC67" i="7"/>
  <c r="BVD67" i="7"/>
  <c r="BVE67" i="7"/>
  <c r="BVF67" i="7"/>
  <c r="BVG67" i="7"/>
  <c r="BVH67" i="7"/>
  <c r="BVI67" i="7"/>
  <c r="BVJ67" i="7"/>
  <c r="BVK67" i="7"/>
  <c r="BVL67" i="7"/>
  <c r="BVM67" i="7"/>
  <c r="BVN67" i="7"/>
  <c r="BVO67" i="7"/>
  <c r="BVP67" i="7"/>
  <c r="BVQ67" i="7"/>
  <c r="BVR67" i="7"/>
  <c r="BVS67" i="7"/>
  <c r="BVT67" i="7"/>
  <c r="BVU67" i="7"/>
  <c r="BVV67" i="7"/>
  <c r="BVW67" i="7"/>
  <c r="BVX67" i="7"/>
  <c r="BVY67" i="7"/>
  <c r="BVZ67" i="7"/>
  <c r="BWA67" i="7"/>
  <c r="BWB67" i="7"/>
  <c r="BWC67" i="7"/>
  <c r="BWD67" i="7"/>
  <c r="BWE67" i="7"/>
  <c r="BWF67" i="7"/>
  <c r="BWG67" i="7"/>
  <c r="BWH67" i="7"/>
  <c r="BWI67" i="7"/>
  <c r="BWJ67" i="7"/>
  <c r="BWK67" i="7"/>
  <c r="BWL67" i="7"/>
  <c r="BWM67" i="7"/>
  <c r="BWN67" i="7"/>
  <c r="BWO67" i="7"/>
  <c r="BWP67" i="7"/>
  <c r="BWQ67" i="7"/>
  <c r="BWR67" i="7"/>
  <c r="BWS67" i="7"/>
  <c r="BWT67" i="7"/>
  <c r="BWU67" i="7"/>
  <c r="BWV67" i="7"/>
  <c r="BWW67" i="7"/>
  <c r="BWX67" i="7"/>
  <c r="BWY67" i="7"/>
  <c r="BWZ67" i="7"/>
  <c r="BXA67" i="7"/>
  <c r="BXB67" i="7"/>
  <c r="BXC67" i="7"/>
  <c r="BXD67" i="7"/>
  <c r="BXE67" i="7"/>
  <c r="BXF67" i="7"/>
  <c r="BXG67" i="7"/>
  <c r="BXH67" i="7"/>
  <c r="BXI67" i="7"/>
  <c r="BXJ67" i="7"/>
  <c r="BXK67" i="7"/>
  <c r="BXL67" i="7"/>
  <c r="BXM67" i="7"/>
  <c r="BXN67" i="7"/>
  <c r="BXO67" i="7"/>
  <c r="BXP67" i="7"/>
  <c r="BXQ67" i="7"/>
  <c r="BXR67" i="7"/>
  <c r="BXS67" i="7"/>
  <c r="BXT67" i="7"/>
  <c r="BXU67" i="7"/>
  <c r="BXV67" i="7"/>
  <c r="BXW67" i="7"/>
  <c r="BXX67" i="7"/>
  <c r="BXY67" i="7"/>
  <c r="BXZ67" i="7"/>
  <c r="BYA67" i="7"/>
  <c r="BYB67" i="7"/>
  <c r="BYC67" i="7"/>
  <c r="BYD67" i="7"/>
  <c r="BYE67" i="7"/>
  <c r="BYF67" i="7"/>
  <c r="BYG67" i="7"/>
  <c r="BYH67" i="7"/>
  <c r="BYI67" i="7"/>
  <c r="BYJ67" i="7"/>
  <c r="BYK67" i="7"/>
  <c r="BYL67" i="7"/>
  <c r="BYM67" i="7"/>
  <c r="BYN67" i="7"/>
  <c r="BYO67" i="7"/>
  <c r="BYP67" i="7"/>
  <c r="BYQ67" i="7"/>
  <c r="BYR67" i="7"/>
  <c r="BYS67" i="7"/>
  <c r="BYT67" i="7"/>
  <c r="BYU67" i="7"/>
  <c r="BYV67" i="7"/>
  <c r="BYW67" i="7"/>
  <c r="BYX67" i="7"/>
  <c r="BYY67" i="7"/>
  <c r="BYZ67" i="7"/>
  <c r="BZA67" i="7"/>
  <c r="BZB67" i="7"/>
  <c r="BZC67" i="7"/>
  <c r="BZD67" i="7"/>
  <c r="BZE67" i="7"/>
  <c r="BZF67" i="7"/>
  <c r="BZG67" i="7"/>
  <c r="BZH67" i="7"/>
  <c r="BZI67" i="7"/>
  <c r="BZJ67" i="7"/>
  <c r="BZK67" i="7"/>
  <c r="BZL67" i="7"/>
  <c r="BZM67" i="7"/>
  <c r="BZN67" i="7"/>
  <c r="BZO67" i="7"/>
  <c r="BZP67" i="7"/>
  <c r="BZQ67" i="7"/>
  <c r="BZR67" i="7"/>
  <c r="BZS67" i="7"/>
  <c r="BZT67" i="7"/>
  <c r="BZU67" i="7"/>
  <c r="BZV67" i="7"/>
  <c r="BZW67" i="7"/>
  <c r="BZX67" i="7"/>
  <c r="BZY67" i="7"/>
  <c r="BZZ67" i="7"/>
  <c r="CAA67" i="7"/>
  <c r="CAB67" i="7"/>
  <c r="CAC67" i="7"/>
  <c r="CAD67" i="7"/>
  <c r="CAE67" i="7"/>
  <c r="CAF67" i="7"/>
  <c r="CAG67" i="7"/>
  <c r="CAH67" i="7"/>
  <c r="CAI67" i="7"/>
  <c r="CAJ67" i="7"/>
  <c r="CAK67" i="7"/>
  <c r="CAL67" i="7"/>
  <c r="CAM67" i="7"/>
  <c r="CAN67" i="7"/>
  <c r="CAO67" i="7"/>
  <c r="CAP67" i="7"/>
  <c r="CAQ67" i="7"/>
  <c r="CAR67" i="7"/>
  <c r="CAS67" i="7"/>
  <c r="CAT67" i="7"/>
  <c r="CAU67" i="7"/>
  <c r="CAV67" i="7"/>
  <c r="CAW67" i="7"/>
  <c r="CAX67" i="7"/>
  <c r="CAY67" i="7"/>
  <c r="CAZ67" i="7"/>
  <c r="CBA67" i="7"/>
  <c r="CBB67" i="7"/>
  <c r="CBC67" i="7"/>
  <c r="CBD67" i="7"/>
  <c r="CBE67" i="7"/>
  <c r="CBF67" i="7"/>
  <c r="CBG67" i="7"/>
  <c r="CBH67" i="7"/>
  <c r="CBI67" i="7"/>
  <c r="CBJ67" i="7"/>
  <c r="CBK67" i="7"/>
  <c r="CBL67" i="7"/>
  <c r="CBM67" i="7"/>
  <c r="CBN67" i="7"/>
  <c r="CBO67" i="7"/>
  <c r="CBP67" i="7"/>
  <c r="CBQ67" i="7"/>
  <c r="CBR67" i="7"/>
  <c r="CBS67" i="7"/>
  <c r="CBT67" i="7"/>
  <c r="CBU67" i="7"/>
  <c r="CBV67" i="7"/>
  <c r="CBW67" i="7"/>
  <c r="CBX67" i="7"/>
  <c r="CBY67" i="7"/>
  <c r="CBZ67" i="7"/>
  <c r="CCA67" i="7"/>
  <c r="CCB67" i="7"/>
  <c r="CCC67" i="7"/>
  <c r="CCD67" i="7"/>
  <c r="CCE67" i="7"/>
  <c r="CCF67" i="7"/>
  <c r="CCG67" i="7"/>
  <c r="CCH67" i="7"/>
  <c r="CCI67" i="7"/>
  <c r="CCJ67" i="7"/>
  <c r="CCK67" i="7"/>
  <c r="CCL67" i="7"/>
  <c r="CCM67" i="7"/>
  <c r="CCN67" i="7"/>
  <c r="CCO67" i="7"/>
  <c r="CCP67" i="7"/>
  <c r="CCQ67" i="7"/>
  <c r="CCR67" i="7"/>
  <c r="CCS67" i="7"/>
  <c r="CCT67" i="7"/>
  <c r="CCU67" i="7"/>
  <c r="CCV67" i="7"/>
  <c r="CCW67" i="7"/>
  <c r="CCX67" i="7"/>
  <c r="CCY67" i="7"/>
  <c r="CCZ67" i="7"/>
  <c r="CDA67" i="7"/>
  <c r="CDB67" i="7"/>
  <c r="CDC67" i="7"/>
  <c r="CDD67" i="7"/>
  <c r="CDE67" i="7"/>
  <c r="CDF67" i="7"/>
  <c r="CDG67" i="7"/>
  <c r="CDH67" i="7"/>
  <c r="CDI67" i="7"/>
  <c r="CDJ67" i="7"/>
  <c r="CDK67" i="7"/>
  <c r="CDL67" i="7"/>
  <c r="CDM67" i="7"/>
  <c r="CDN67" i="7"/>
  <c r="CDO67" i="7"/>
  <c r="CDP67" i="7"/>
  <c r="CDQ67" i="7"/>
  <c r="CDR67" i="7"/>
  <c r="CDS67" i="7"/>
  <c r="CDT67" i="7"/>
  <c r="CDU67" i="7"/>
  <c r="CDV67" i="7"/>
  <c r="CDW67" i="7"/>
  <c r="CDX67" i="7"/>
  <c r="CDY67" i="7"/>
  <c r="CDZ67" i="7"/>
  <c r="CEA67" i="7"/>
  <c r="CEB67" i="7"/>
  <c r="CEC67" i="7"/>
  <c r="CED67" i="7"/>
  <c r="CEE67" i="7"/>
  <c r="CEF67" i="7"/>
  <c r="CEG67" i="7"/>
  <c r="CEH67" i="7"/>
  <c r="CEI67" i="7"/>
  <c r="CEJ67" i="7"/>
  <c r="CEK67" i="7"/>
  <c r="CEL67" i="7"/>
  <c r="CEM67" i="7"/>
  <c r="CEN67" i="7"/>
  <c r="CEO67" i="7"/>
  <c r="CEP67" i="7"/>
  <c r="CEQ67" i="7"/>
  <c r="CER67" i="7"/>
  <c r="CES67" i="7"/>
  <c r="CET67" i="7"/>
  <c r="CEU67" i="7"/>
  <c r="CEV67" i="7"/>
  <c r="CEW67" i="7"/>
  <c r="CEX67" i="7"/>
  <c r="CEY67" i="7"/>
  <c r="CEZ67" i="7"/>
  <c r="CFA67" i="7"/>
  <c r="CFB67" i="7"/>
  <c r="CFC67" i="7"/>
  <c r="CFD67" i="7"/>
  <c r="CFE67" i="7"/>
  <c r="CFF67" i="7"/>
  <c r="CFG67" i="7"/>
  <c r="CFH67" i="7"/>
  <c r="CFI67" i="7"/>
  <c r="CFJ67" i="7"/>
  <c r="CFK67" i="7"/>
  <c r="CFL67" i="7"/>
  <c r="CFM67" i="7"/>
  <c r="CFN67" i="7"/>
  <c r="CFO67" i="7"/>
  <c r="CFP67" i="7"/>
  <c r="CFQ67" i="7"/>
  <c r="CFR67" i="7"/>
  <c r="CFS67" i="7"/>
  <c r="CFT67" i="7"/>
  <c r="CFU67" i="7"/>
  <c r="CFV67" i="7"/>
  <c r="CFW67" i="7"/>
  <c r="CFX67" i="7"/>
  <c r="CFY67" i="7"/>
  <c r="CFZ67" i="7"/>
  <c r="CGA67" i="7"/>
  <c r="CGB67" i="7"/>
  <c r="CGC67" i="7"/>
  <c r="CGD67" i="7"/>
  <c r="CGE67" i="7"/>
  <c r="CGF67" i="7"/>
  <c r="CGG67" i="7"/>
  <c r="CGH67" i="7"/>
  <c r="CGI67" i="7"/>
  <c r="CGJ67" i="7"/>
  <c r="CGK67" i="7"/>
  <c r="CGL67" i="7"/>
  <c r="CGM67" i="7"/>
  <c r="CGN67" i="7"/>
  <c r="CGO67" i="7"/>
  <c r="CGP67" i="7"/>
  <c r="CGQ67" i="7"/>
  <c r="CGR67" i="7"/>
  <c r="CGS67" i="7"/>
  <c r="CGT67" i="7"/>
  <c r="CGU67" i="7"/>
  <c r="CGV67" i="7"/>
  <c r="CGW67" i="7"/>
  <c r="CGX67" i="7"/>
  <c r="CGY67" i="7"/>
  <c r="CGZ67" i="7"/>
  <c r="CHA67" i="7"/>
  <c r="CHB67" i="7"/>
  <c r="CHC67" i="7"/>
  <c r="CHD67" i="7"/>
  <c r="CHE67" i="7"/>
  <c r="CHF67" i="7"/>
  <c r="CHG67" i="7"/>
  <c r="CHH67" i="7"/>
  <c r="CHI67" i="7"/>
  <c r="CHJ67" i="7"/>
  <c r="CHK67" i="7"/>
  <c r="CHL67" i="7"/>
  <c r="CHM67" i="7"/>
  <c r="CHN67" i="7"/>
  <c r="CHO67" i="7"/>
  <c r="CHP67" i="7"/>
  <c r="CHQ67" i="7"/>
  <c r="CHR67" i="7"/>
  <c r="CHS67" i="7"/>
  <c r="CHT67" i="7"/>
  <c r="CHU67" i="7"/>
  <c r="CHV67" i="7"/>
  <c r="CHW67" i="7"/>
  <c r="CHX67" i="7"/>
  <c r="CHY67" i="7"/>
  <c r="CHZ67" i="7"/>
  <c r="CIA67" i="7"/>
  <c r="CIB67" i="7"/>
  <c r="CIC67" i="7"/>
  <c r="CID67" i="7"/>
  <c r="CIE67" i="7"/>
  <c r="CIF67" i="7"/>
  <c r="CIG67" i="7"/>
  <c r="CIH67" i="7"/>
  <c r="CII67" i="7"/>
  <c r="CIJ67" i="7"/>
  <c r="CIK67" i="7"/>
  <c r="CIL67" i="7"/>
  <c r="CIM67" i="7"/>
  <c r="CIN67" i="7"/>
  <c r="CIO67" i="7"/>
  <c r="CIP67" i="7"/>
  <c r="CIQ67" i="7"/>
  <c r="CIR67" i="7"/>
  <c r="CIS67" i="7"/>
  <c r="CIT67" i="7"/>
  <c r="CIU67" i="7"/>
  <c r="CIV67" i="7"/>
  <c r="CIW67" i="7"/>
  <c r="CIX67" i="7"/>
  <c r="CIY67" i="7"/>
  <c r="CIZ67" i="7"/>
  <c r="CJA67" i="7"/>
  <c r="CJB67" i="7"/>
  <c r="CJC67" i="7"/>
  <c r="CJD67" i="7"/>
  <c r="CJE67" i="7"/>
  <c r="CJF67" i="7"/>
  <c r="CJG67" i="7"/>
  <c r="CJH67" i="7"/>
  <c r="CJI67" i="7"/>
  <c r="CJJ67" i="7"/>
  <c r="CJK67" i="7"/>
  <c r="CJL67" i="7"/>
  <c r="CJM67" i="7"/>
  <c r="CJN67" i="7"/>
  <c r="CJO67" i="7"/>
  <c r="CJP67" i="7"/>
  <c r="CJQ67" i="7"/>
  <c r="CJR67" i="7"/>
  <c r="CJS67" i="7"/>
  <c r="CJT67" i="7"/>
  <c r="CJU67" i="7"/>
  <c r="CJV67" i="7"/>
  <c r="CJW67" i="7"/>
  <c r="CJX67" i="7"/>
  <c r="CJY67" i="7"/>
  <c r="CJZ67" i="7"/>
  <c r="CKA67" i="7"/>
  <c r="CKB67" i="7"/>
  <c r="CKC67" i="7"/>
  <c r="CKD67" i="7"/>
  <c r="CKE67" i="7"/>
  <c r="CKF67" i="7"/>
  <c r="CKG67" i="7"/>
  <c r="CKH67" i="7"/>
  <c r="CKI67" i="7"/>
  <c r="CKJ67" i="7"/>
  <c r="CKK67" i="7"/>
  <c r="CKL67" i="7"/>
  <c r="CKM67" i="7"/>
  <c r="CKN67" i="7"/>
  <c r="CKO67" i="7"/>
  <c r="CKP67" i="7"/>
  <c r="CKQ67" i="7"/>
  <c r="CKR67" i="7"/>
  <c r="CKS67" i="7"/>
  <c r="CKT67" i="7"/>
  <c r="CKU67" i="7"/>
  <c r="CKV67" i="7"/>
  <c r="CKW67" i="7"/>
  <c r="CKX67" i="7"/>
  <c r="CKY67" i="7"/>
  <c r="CKZ67" i="7"/>
  <c r="CLA67" i="7"/>
  <c r="CLB67" i="7"/>
  <c r="CLC67" i="7"/>
  <c r="CLD67" i="7"/>
  <c r="CLE67" i="7"/>
  <c r="CLF67" i="7"/>
  <c r="CLG67" i="7"/>
  <c r="CLH67" i="7"/>
  <c r="CLI67" i="7"/>
  <c r="CLJ67" i="7"/>
  <c r="CLK67" i="7"/>
  <c r="CLL67" i="7"/>
  <c r="CLM67" i="7"/>
  <c r="CLN67" i="7"/>
  <c r="CLO67" i="7"/>
  <c r="CLP67" i="7"/>
  <c r="CLQ67" i="7"/>
  <c r="CLR67" i="7"/>
  <c r="CLS67" i="7"/>
  <c r="CLT67" i="7"/>
  <c r="CLU67" i="7"/>
  <c r="CLV67" i="7"/>
  <c r="CLW67" i="7"/>
  <c r="CLX67" i="7"/>
  <c r="CLY67" i="7"/>
  <c r="CLZ67" i="7"/>
  <c r="CMA67" i="7"/>
  <c r="CMB67" i="7"/>
  <c r="CMC67" i="7"/>
  <c r="CMD67" i="7"/>
  <c r="CME67" i="7"/>
  <c r="CMF67" i="7"/>
  <c r="CMG67" i="7"/>
  <c r="CMH67" i="7"/>
  <c r="CMI67" i="7"/>
  <c r="CMJ67" i="7"/>
  <c r="CMK67" i="7"/>
  <c r="CML67" i="7"/>
  <c r="CMM67" i="7"/>
  <c r="CMN67" i="7"/>
  <c r="CMO67" i="7"/>
  <c r="CMP67" i="7"/>
  <c r="CMQ67" i="7"/>
  <c r="CMR67" i="7"/>
  <c r="CMS67" i="7"/>
  <c r="CMT67" i="7"/>
  <c r="CMU67" i="7"/>
  <c r="CMV67" i="7"/>
  <c r="CMW67" i="7"/>
  <c r="CMX67" i="7"/>
  <c r="CMY67" i="7"/>
  <c r="CMZ67" i="7"/>
  <c r="CNA67" i="7"/>
  <c r="CNB67" i="7"/>
  <c r="CNC67" i="7"/>
  <c r="CND67" i="7"/>
  <c r="CNE67" i="7"/>
  <c r="CNF67" i="7"/>
  <c r="CNG67" i="7"/>
  <c r="CNH67" i="7"/>
  <c r="CNI67" i="7"/>
  <c r="CNJ67" i="7"/>
  <c r="CNK67" i="7"/>
  <c r="CNL67" i="7"/>
  <c r="CNM67" i="7"/>
  <c r="CNN67" i="7"/>
  <c r="CNO67" i="7"/>
  <c r="CNP67" i="7"/>
  <c r="CNQ67" i="7"/>
  <c r="CNR67" i="7"/>
  <c r="CNS67" i="7"/>
  <c r="CNT67" i="7"/>
  <c r="CNU67" i="7"/>
  <c r="CNV67" i="7"/>
  <c r="CNW67" i="7"/>
  <c r="CNX67" i="7"/>
  <c r="CNY67" i="7"/>
  <c r="CNZ67" i="7"/>
  <c r="COA67" i="7"/>
  <c r="COB67" i="7"/>
  <c r="COC67" i="7"/>
  <c r="COD67" i="7"/>
  <c r="COE67" i="7"/>
  <c r="COF67" i="7"/>
  <c r="COG67" i="7"/>
  <c r="COH67" i="7"/>
  <c r="COI67" i="7"/>
  <c r="COJ67" i="7"/>
  <c r="COK67" i="7"/>
  <c r="COL67" i="7"/>
  <c r="COM67" i="7"/>
  <c r="CON67" i="7"/>
  <c r="COO67" i="7"/>
  <c r="COP67" i="7"/>
  <c r="COQ67" i="7"/>
  <c r="COR67" i="7"/>
  <c r="COS67" i="7"/>
  <c r="COT67" i="7"/>
  <c r="COU67" i="7"/>
  <c r="COV67" i="7"/>
  <c r="COW67" i="7"/>
  <c r="COX67" i="7"/>
  <c r="COY67" i="7"/>
  <c r="COZ67" i="7"/>
  <c r="CPA67" i="7"/>
  <c r="CPB67" i="7"/>
  <c r="CPC67" i="7"/>
  <c r="CPD67" i="7"/>
  <c r="CPE67" i="7"/>
  <c r="CPF67" i="7"/>
  <c r="CPG67" i="7"/>
  <c r="CPH67" i="7"/>
  <c r="CPI67" i="7"/>
  <c r="CPJ67" i="7"/>
  <c r="CPK67" i="7"/>
  <c r="CPL67" i="7"/>
  <c r="CPM67" i="7"/>
  <c r="CPN67" i="7"/>
  <c r="CPO67" i="7"/>
  <c r="CPP67" i="7"/>
  <c r="CPQ67" i="7"/>
  <c r="CPR67" i="7"/>
  <c r="CPS67" i="7"/>
  <c r="CPT67" i="7"/>
  <c r="CPU67" i="7"/>
  <c r="CPV67" i="7"/>
  <c r="CPW67" i="7"/>
  <c r="CPX67" i="7"/>
  <c r="CPY67" i="7"/>
  <c r="CPZ67" i="7"/>
  <c r="CQA67" i="7"/>
  <c r="CQB67" i="7"/>
  <c r="CQC67" i="7"/>
  <c r="CQD67" i="7"/>
  <c r="CQE67" i="7"/>
  <c r="CQF67" i="7"/>
  <c r="CQG67" i="7"/>
  <c r="CQH67" i="7"/>
  <c r="CQI67" i="7"/>
  <c r="CQJ67" i="7"/>
  <c r="CQK67" i="7"/>
  <c r="CQL67" i="7"/>
  <c r="CQM67" i="7"/>
  <c r="CQN67" i="7"/>
  <c r="CQO67" i="7"/>
  <c r="CQP67" i="7"/>
  <c r="CQQ67" i="7"/>
  <c r="CQR67" i="7"/>
  <c r="CQS67" i="7"/>
  <c r="CQT67" i="7"/>
  <c r="CQU67" i="7"/>
  <c r="CQV67" i="7"/>
  <c r="CQW67" i="7"/>
  <c r="CQX67" i="7"/>
  <c r="CQY67" i="7"/>
  <c r="CQZ67" i="7"/>
  <c r="CRA67" i="7"/>
  <c r="CRB67" i="7"/>
  <c r="CRC67" i="7"/>
  <c r="CRD67" i="7"/>
  <c r="CRE67" i="7"/>
  <c r="CRF67" i="7"/>
  <c r="CRG67" i="7"/>
  <c r="CRH67" i="7"/>
  <c r="CRI67" i="7"/>
  <c r="CRJ67" i="7"/>
  <c r="CRK67" i="7"/>
  <c r="CRL67" i="7"/>
  <c r="CRM67" i="7"/>
  <c r="CRN67" i="7"/>
  <c r="CRO67" i="7"/>
  <c r="CRP67" i="7"/>
  <c r="CRQ67" i="7"/>
  <c r="CRR67" i="7"/>
  <c r="CRS67" i="7"/>
  <c r="CRT67" i="7"/>
  <c r="CRU67" i="7"/>
  <c r="CRV67" i="7"/>
  <c r="CRW67" i="7"/>
  <c r="CRX67" i="7"/>
  <c r="CRY67" i="7"/>
  <c r="CRZ67" i="7"/>
  <c r="CSA67" i="7"/>
  <c r="CSB67" i="7"/>
  <c r="CSC67" i="7"/>
  <c r="CSD67" i="7"/>
  <c r="CSE67" i="7"/>
  <c r="CSF67" i="7"/>
  <c r="CSG67" i="7"/>
  <c r="CSH67" i="7"/>
  <c r="CSI67" i="7"/>
  <c r="CSJ67" i="7"/>
  <c r="CSK67" i="7"/>
  <c r="CSL67" i="7"/>
  <c r="CSM67" i="7"/>
  <c r="CSN67" i="7"/>
  <c r="CSO67" i="7"/>
  <c r="CSP67" i="7"/>
  <c r="CSQ67" i="7"/>
  <c r="CSR67" i="7"/>
  <c r="CSS67" i="7"/>
  <c r="CST67" i="7"/>
  <c r="CSU67" i="7"/>
  <c r="CSV67" i="7"/>
  <c r="CSW67" i="7"/>
  <c r="CSX67" i="7"/>
  <c r="CSY67" i="7"/>
  <c r="CSZ67" i="7"/>
  <c r="CTA67" i="7"/>
  <c r="CTB67" i="7"/>
  <c r="CTC67" i="7"/>
  <c r="CTD67" i="7"/>
  <c r="CTE67" i="7"/>
  <c r="CTF67" i="7"/>
  <c r="CTG67" i="7"/>
  <c r="CTH67" i="7"/>
  <c r="CTI67" i="7"/>
  <c r="CTJ67" i="7"/>
  <c r="CTK67" i="7"/>
  <c r="CTL67" i="7"/>
  <c r="CTM67" i="7"/>
  <c r="CTN67" i="7"/>
  <c r="CTO67" i="7"/>
  <c r="CTP67" i="7"/>
  <c r="CTQ67" i="7"/>
  <c r="CTR67" i="7"/>
  <c r="CTS67" i="7"/>
  <c r="CTT67" i="7"/>
  <c r="CTU67" i="7"/>
  <c r="CTV67" i="7"/>
  <c r="CTW67" i="7"/>
  <c r="CTX67" i="7"/>
  <c r="CTY67" i="7"/>
  <c r="CTZ67" i="7"/>
  <c r="CUA67" i="7"/>
  <c r="CUB67" i="7"/>
  <c r="CUC67" i="7"/>
  <c r="CUD67" i="7"/>
  <c r="CUE67" i="7"/>
  <c r="CUF67" i="7"/>
  <c r="CUG67" i="7"/>
  <c r="CUH67" i="7"/>
  <c r="CUI67" i="7"/>
  <c r="CUJ67" i="7"/>
  <c r="CUK67" i="7"/>
  <c r="CUL67" i="7"/>
  <c r="CUM67" i="7"/>
  <c r="CUN67" i="7"/>
  <c r="CUO67" i="7"/>
  <c r="CUP67" i="7"/>
  <c r="CUQ67" i="7"/>
  <c r="CUR67" i="7"/>
  <c r="CUS67" i="7"/>
  <c r="CUT67" i="7"/>
  <c r="CUU67" i="7"/>
  <c r="CUV67" i="7"/>
  <c r="CUW67" i="7"/>
  <c r="CUX67" i="7"/>
  <c r="CUY67" i="7"/>
  <c r="CUZ67" i="7"/>
  <c r="CVA67" i="7"/>
  <c r="CVB67" i="7"/>
  <c r="CVC67" i="7"/>
  <c r="CVD67" i="7"/>
  <c r="CVE67" i="7"/>
  <c r="CVF67" i="7"/>
  <c r="CVG67" i="7"/>
  <c r="CVH67" i="7"/>
  <c r="CVI67" i="7"/>
  <c r="CVJ67" i="7"/>
  <c r="CVK67" i="7"/>
  <c r="CVL67" i="7"/>
  <c r="CVM67" i="7"/>
  <c r="CVN67" i="7"/>
  <c r="CVO67" i="7"/>
  <c r="CVP67" i="7"/>
  <c r="CVQ67" i="7"/>
  <c r="CVR67" i="7"/>
  <c r="CVS67" i="7"/>
  <c r="CVT67" i="7"/>
  <c r="CVU67" i="7"/>
  <c r="CVV67" i="7"/>
  <c r="CVW67" i="7"/>
  <c r="CVX67" i="7"/>
  <c r="CVY67" i="7"/>
  <c r="CVZ67" i="7"/>
  <c r="CWA67" i="7"/>
  <c r="CWB67" i="7"/>
  <c r="CWC67" i="7"/>
  <c r="CWD67" i="7"/>
  <c r="CWE67" i="7"/>
  <c r="CWF67" i="7"/>
  <c r="CWG67" i="7"/>
  <c r="CWH67" i="7"/>
  <c r="CWI67" i="7"/>
  <c r="CWJ67" i="7"/>
  <c r="CWK67" i="7"/>
  <c r="CWL67" i="7"/>
  <c r="CWM67" i="7"/>
  <c r="CWN67" i="7"/>
  <c r="CWO67" i="7"/>
  <c r="CWP67" i="7"/>
  <c r="CWQ67" i="7"/>
  <c r="CWR67" i="7"/>
  <c r="CWS67" i="7"/>
  <c r="CWT67" i="7"/>
  <c r="CWU67" i="7"/>
  <c r="CWV67" i="7"/>
  <c r="CWW67" i="7"/>
  <c r="CWX67" i="7"/>
  <c r="CWY67" i="7"/>
  <c r="CWZ67" i="7"/>
  <c r="CXA67" i="7"/>
  <c r="CXB67" i="7"/>
  <c r="CXC67" i="7"/>
  <c r="CXD67" i="7"/>
  <c r="CXE67" i="7"/>
  <c r="CXF67" i="7"/>
  <c r="CXG67" i="7"/>
  <c r="CXH67" i="7"/>
  <c r="CXI67" i="7"/>
  <c r="CXJ67" i="7"/>
  <c r="CXK67" i="7"/>
  <c r="CXL67" i="7"/>
  <c r="CXM67" i="7"/>
  <c r="CXN67" i="7"/>
  <c r="CXO67" i="7"/>
  <c r="CXP67" i="7"/>
  <c r="CXQ67" i="7"/>
  <c r="CXR67" i="7"/>
  <c r="CXS67" i="7"/>
  <c r="CXT67" i="7"/>
  <c r="CXU67" i="7"/>
  <c r="CXV67" i="7"/>
  <c r="CXW67" i="7"/>
  <c r="CXX67" i="7"/>
  <c r="CXY67" i="7"/>
  <c r="CXZ67" i="7"/>
  <c r="CYA67" i="7"/>
  <c r="CYB67" i="7"/>
  <c r="CYC67" i="7"/>
  <c r="CYD67" i="7"/>
  <c r="CYE67" i="7"/>
  <c r="CYF67" i="7"/>
  <c r="CYG67" i="7"/>
  <c r="CYH67" i="7"/>
  <c r="CYI67" i="7"/>
  <c r="CYJ67" i="7"/>
  <c r="CYK67" i="7"/>
  <c r="CYL67" i="7"/>
  <c r="CYM67" i="7"/>
  <c r="CYN67" i="7"/>
  <c r="CYO67" i="7"/>
  <c r="CYP67" i="7"/>
  <c r="CYQ67" i="7"/>
  <c r="CYR67" i="7"/>
  <c r="CYS67" i="7"/>
  <c r="CYT67" i="7"/>
  <c r="CYU67" i="7"/>
  <c r="CYV67" i="7"/>
  <c r="CYW67" i="7"/>
  <c r="CYX67" i="7"/>
  <c r="CYY67" i="7"/>
  <c r="CYZ67" i="7"/>
  <c r="CZA67" i="7"/>
  <c r="CZB67" i="7"/>
  <c r="CZC67" i="7"/>
  <c r="CZD67" i="7"/>
  <c r="CZE67" i="7"/>
  <c r="CZF67" i="7"/>
  <c r="CZG67" i="7"/>
  <c r="CZH67" i="7"/>
  <c r="CZI67" i="7"/>
  <c r="CZJ67" i="7"/>
  <c r="CZK67" i="7"/>
  <c r="CZL67" i="7"/>
  <c r="CZM67" i="7"/>
  <c r="CZN67" i="7"/>
  <c r="CZO67" i="7"/>
  <c r="CZP67" i="7"/>
  <c r="CZQ67" i="7"/>
  <c r="CZR67" i="7"/>
  <c r="CZS67" i="7"/>
  <c r="CZT67" i="7"/>
  <c r="CZU67" i="7"/>
  <c r="CZV67" i="7"/>
  <c r="CZW67" i="7"/>
  <c r="CZX67" i="7"/>
  <c r="CZY67" i="7"/>
  <c r="CZZ67" i="7"/>
  <c r="DAA67" i="7"/>
  <c r="DAB67" i="7"/>
  <c r="DAC67" i="7"/>
  <c r="DAD67" i="7"/>
  <c r="DAE67" i="7"/>
  <c r="DAF67" i="7"/>
  <c r="DAG67" i="7"/>
  <c r="DAH67" i="7"/>
  <c r="DAI67" i="7"/>
  <c r="DAJ67" i="7"/>
  <c r="DAK67" i="7"/>
  <c r="DAL67" i="7"/>
  <c r="DAM67" i="7"/>
  <c r="DAN67" i="7"/>
  <c r="DAO67" i="7"/>
  <c r="DAP67" i="7"/>
  <c r="DAQ67" i="7"/>
  <c r="DAR67" i="7"/>
  <c r="DAS67" i="7"/>
  <c r="DAT67" i="7"/>
  <c r="DAU67" i="7"/>
  <c r="DAV67" i="7"/>
  <c r="DAW67" i="7"/>
  <c r="DAX67" i="7"/>
  <c r="DAY67" i="7"/>
  <c r="DAZ67" i="7"/>
  <c r="DBA67" i="7"/>
  <c r="DBB67" i="7"/>
  <c r="DBC67" i="7"/>
  <c r="DBD67" i="7"/>
  <c r="DBE67" i="7"/>
  <c r="DBF67" i="7"/>
  <c r="DBG67" i="7"/>
  <c r="DBH67" i="7"/>
  <c r="DBI67" i="7"/>
  <c r="DBJ67" i="7"/>
  <c r="DBK67" i="7"/>
  <c r="DBL67" i="7"/>
  <c r="DBM67" i="7"/>
  <c r="DBN67" i="7"/>
  <c r="DBO67" i="7"/>
  <c r="DBP67" i="7"/>
  <c r="DBQ67" i="7"/>
  <c r="DBR67" i="7"/>
  <c r="DBS67" i="7"/>
  <c r="DBT67" i="7"/>
  <c r="DBU67" i="7"/>
  <c r="DBV67" i="7"/>
  <c r="DBW67" i="7"/>
  <c r="DBX67" i="7"/>
  <c r="DBY67" i="7"/>
  <c r="DBZ67" i="7"/>
  <c r="DCA67" i="7"/>
  <c r="DCB67" i="7"/>
  <c r="DCC67" i="7"/>
  <c r="DCD67" i="7"/>
  <c r="DCE67" i="7"/>
  <c r="DCF67" i="7"/>
  <c r="DCG67" i="7"/>
  <c r="DCH67" i="7"/>
  <c r="DCI67" i="7"/>
  <c r="DCJ67" i="7"/>
  <c r="DCK67" i="7"/>
  <c r="DCL67" i="7"/>
  <c r="DCM67" i="7"/>
  <c r="DCN67" i="7"/>
  <c r="DCO67" i="7"/>
  <c r="DCP67" i="7"/>
  <c r="DCQ67" i="7"/>
  <c r="DCR67" i="7"/>
  <c r="DCS67" i="7"/>
  <c r="DCT67" i="7"/>
  <c r="DCU67" i="7"/>
  <c r="DCV67" i="7"/>
  <c r="DCW67" i="7"/>
  <c r="DCX67" i="7"/>
  <c r="DCY67" i="7"/>
  <c r="DCZ67" i="7"/>
  <c r="DDA67" i="7"/>
  <c r="DDB67" i="7"/>
  <c r="DDC67" i="7"/>
  <c r="DDD67" i="7"/>
  <c r="DDE67" i="7"/>
  <c r="DDF67" i="7"/>
  <c r="DDG67" i="7"/>
  <c r="DDH67" i="7"/>
  <c r="DDI67" i="7"/>
  <c r="DDJ67" i="7"/>
  <c r="DDK67" i="7"/>
  <c r="DDL67" i="7"/>
  <c r="DDM67" i="7"/>
  <c r="DDN67" i="7"/>
  <c r="DDO67" i="7"/>
  <c r="DDP67" i="7"/>
  <c r="DDQ67" i="7"/>
  <c r="DDR67" i="7"/>
  <c r="DDS67" i="7"/>
  <c r="DDT67" i="7"/>
  <c r="DDU67" i="7"/>
  <c r="DDV67" i="7"/>
  <c r="DDW67" i="7"/>
  <c r="DDX67" i="7"/>
  <c r="DDY67" i="7"/>
  <c r="DDZ67" i="7"/>
  <c r="DEA67" i="7"/>
  <c r="DEB67" i="7"/>
  <c r="DEC67" i="7"/>
  <c r="DED67" i="7"/>
  <c r="DEE67" i="7"/>
  <c r="DEF67" i="7"/>
  <c r="DEG67" i="7"/>
  <c r="DEH67" i="7"/>
  <c r="DEI67" i="7"/>
  <c r="DEJ67" i="7"/>
  <c r="DEK67" i="7"/>
  <c r="DEL67" i="7"/>
  <c r="DEM67" i="7"/>
  <c r="DEN67" i="7"/>
  <c r="DEO67" i="7"/>
  <c r="DEP67" i="7"/>
  <c r="DEQ67" i="7"/>
  <c r="DER67" i="7"/>
  <c r="DES67" i="7"/>
  <c r="DET67" i="7"/>
  <c r="DEU67" i="7"/>
  <c r="DEV67" i="7"/>
  <c r="DEW67" i="7"/>
  <c r="DEX67" i="7"/>
  <c r="DEY67" i="7"/>
  <c r="DEZ67" i="7"/>
  <c r="DFA67" i="7"/>
  <c r="DFB67" i="7"/>
  <c r="DFC67" i="7"/>
  <c r="DFD67" i="7"/>
  <c r="DFE67" i="7"/>
  <c r="DFF67" i="7"/>
  <c r="DFG67" i="7"/>
  <c r="DFH67" i="7"/>
  <c r="DFI67" i="7"/>
  <c r="DFJ67" i="7"/>
  <c r="DFK67" i="7"/>
  <c r="DFL67" i="7"/>
  <c r="DFM67" i="7"/>
  <c r="DFN67" i="7"/>
  <c r="DFO67" i="7"/>
  <c r="DFP67" i="7"/>
  <c r="DFQ67" i="7"/>
  <c r="DFR67" i="7"/>
  <c r="DFS67" i="7"/>
  <c r="DFT67" i="7"/>
  <c r="DFU67" i="7"/>
  <c r="DFV67" i="7"/>
  <c r="DFW67" i="7"/>
  <c r="DFX67" i="7"/>
  <c r="DFY67" i="7"/>
  <c r="DFZ67" i="7"/>
  <c r="DGA67" i="7"/>
  <c r="DGB67" i="7"/>
  <c r="DGC67" i="7"/>
  <c r="DGD67" i="7"/>
  <c r="DGE67" i="7"/>
  <c r="DGF67" i="7"/>
  <c r="DGG67" i="7"/>
  <c r="DGH67" i="7"/>
  <c r="DGI67" i="7"/>
  <c r="DGJ67" i="7"/>
  <c r="DGK67" i="7"/>
  <c r="DGL67" i="7"/>
  <c r="DGM67" i="7"/>
  <c r="DGN67" i="7"/>
  <c r="DGO67" i="7"/>
  <c r="DGP67" i="7"/>
  <c r="DGQ67" i="7"/>
  <c r="DGR67" i="7"/>
  <c r="DGS67" i="7"/>
  <c r="DGT67" i="7"/>
  <c r="DGU67" i="7"/>
  <c r="DGV67" i="7"/>
  <c r="DGW67" i="7"/>
  <c r="DGX67" i="7"/>
  <c r="DGY67" i="7"/>
  <c r="DGZ67" i="7"/>
  <c r="DHA67" i="7"/>
  <c r="DHB67" i="7"/>
  <c r="DHC67" i="7"/>
  <c r="DHD67" i="7"/>
  <c r="DHE67" i="7"/>
  <c r="DHF67" i="7"/>
  <c r="DHG67" i="7"/>
  <c r="DHH67" i="7"/>
  <c r="DHI67" i="7"/>
  <c r="DHJ67" i="7"/>
  <c r="DHK67" i="7"/>
  <c r="DHL67" i="7"/>
  <c r="DHM67" i="7"/>
  <c r="DHN67" i="7"/>
  <c r="DHO67" i="7"/>
  <c r="DHP67" i="7"/>
  <c r="DHQ67" i="7"/>
  <c r="DHR67" i="7"/>
  <c r="DHS67" i="7"/>
  <c r="DHT67" i="7"/>
  <c r="DHU67" i="7"/>
  <c r="DHV67" i="7"/>
  <c r="DHW67" i="7"/>
  <c r="DHX67" i="7"/>
  <c r="DHY67" i="7"/>
  <c r="DHZ67" i="7"/>
  <c r="DIA67" i="7"/>
  <c r="DIB67" i="7"/>
  <c r="DIC67" i="7"/>
  <c r="DID67" i="7"/>
  <c r="DIE67" i="7"/>
  <c r="DIF67" i="7"/>
  <c r="DIG67" i="7"/>
  <c r="DIH67" i="7"/>
  <c r="DII67" i="7"/>
  <c r="DIJ67" i="7"/>
  <c r="DIK67" i="7"/>
  <c r="DIL67" i="7"/>
  <c r="DIM67" i="7"/>
  <c r="DIN67" i="7"/>
  <c r="DIO67" i="7"/>
  <c r="DIP67" i="7"/>
  <c r="DIQ67" i="7"/>
  <c r="DIR67" i="7"/>
  <c r="DIS67" i="7"/>
  <c r="DIT67" i="7"/>
  <c r="DIU67" i="7"/>
  <c r="DIV67" i="7"/>
  <c r="DIW67" i="7"/>
  <c r="DIX67" i="7"/>
  <c r="DIY67" i="7"/>
  <c r="DIZ67" i="7"/>
  <c r="DJA67" i="7"/>
  <c r="DJB67" i="7"/>
  <c r="DJC67" i="7"/>
  <c r="DJD67" i="7"/>
  <c r="DJE67" i="7"/>
  <c r="DJF67" i="7"/>
  <c r="DJG67" i="7"/>
  <c r="DJH67" i="7"/>
  <c r="DJI67" i="7"/>
  <c r="DJJ67" i="7"/>
  <c r="DJK67" i="7"/>
  <c r="DJL67" i="7"/>
  <c r="DJM67" i="7"/>
  <c r="DJN67" i="7"/>
  <c r="DJO67" i="7"/>
  <c r="DJP67" i="7"/>
  <c r="DJQ67" i="7"/>
  <c r="DJR67" i="7"/>
  <c r="DJS67" i="7"/>
  <c r="DJT67" i="7"/>
  <c r="DJU67" i="7"/>
  <c r="DJV67" i="7"/>
  <c r="DJW67" i="7"/>
  <c r="DJX67" i="7"/>
  <c r="DJY67" i="7"/>
  <c r="DJZ67" i="7"/>
  <c r="DKA67" i="7"/>
  <c r="DKB67" i="7"/>
  <c r="DKC67" i="7"/>
  <c r="DKD67" i="7"/>
  <c r="DKE67" i="7"/>
  <c r="DKF67" i="7"/>
  <c r="DKG67" i="7"/>
  <c r="DKH67" i="7"/>
  <c r="DKI67" i="7"/>
  <c r="DKJ67" i="7"/>
  <c r="DKK67" i="7"/>
  <c r="DKL67" i="7"/>
  <c r="DKM67" i="7"/>
  <c r="DKN67" i="7"/>
  <c r="DKO67" i="7"/>
  <c r="DKP67" i="7"/>
  <c r="DKQ67" i="7"/>
  <c r="DKR67" i="7"/>
  <c r="DKS67" i="7"/>
  <c r="DKT67" i="7"/>
  <c r="DKU67" i="7"/>
  <c r="DKV67" i="7"/>
  <c r="DKW67" i="7"/>
  <c r="DKX67" i="7"/>
  <c r="DKY67" i="7"/>
  <c r="DKZ67" i="7"/>
  <c r="DLA67" i="7"/>
  <c r="DLB67" i="7"/>
  <c r="DLC67" i="7"/>
  <c r="DLD67" i="7"/>
  <c r="DLE67" i="7"/>
  <c r="DLF67" i="7"/>
  <c r="DLG67" i="7"/>
  <c r="DLH67" i="7"/>
  <c r="DLI67" i="7"/>
  <c r="DLJ67" i="7"/>
  <c r="DLK67" i="7"/>
  <c r="DLL67" i="7"/>
  <c r="DLM67" i="7"/>
  <c r="DLN67" i="7"/>
  <c r="DLO67" i="7"/>
  <c r="DLP67" i="7"/>
  <c r="DLQ67" i="7"/>
  <c r="DLR67" i="7"/>
  <c r="DLS67" i="7"/>
  <c r="DLT67" i="7"/>
  <c r="DLU67" i="7"/>
  <c r="DLV67" i="7"/>
  <c r="DLW67" i="7"/>
  <c r="DLX67" i="7"/>
  <c r="DLY67" i="7"/>
  <c r="DLZ67" i="7"/>
  <c r="DMA67" i="7"/>
  <c r="DMB67" i="7"/>
  <c r="DMC67" i="7"/>
  <c r="DMD67" i="7"/>
  <c r="DME67" i="7"/>
  <c r="DMF67" i="7"/>
  <c r="DMG67" i="7"/>
  <c r="DMH67" i="7"/>
  <c r="DMI67" i="7"/>
  <c r="DMJ67" i="7"/>
  <c r="DMK67" i="7"/>
  <c r="DML67" i="7"/>
  <c r="DMM67" i="7"/>
  <c r="DMN67" i="7"/>
  <c r="DMO67" i="7"/>
  <c r="DMP67" i="7"/>
  <c r="DMQ67" i="7"/>
  <c r="DMR67" i="7"/>
  <c r="DMS67" i="7"/>
  <c r="DMT67" i="7"/>
  <c r="DMU67" i="7"/>
  <c r="DMV67" i="7"/>
  <c r="DMW67" i="7"/>
  <c r="DMX67" i="7"/>
  <c r="DMY67" i="7"/>
  <c r="DMZ67" i="7"/>
  <c r="DNA67" i="7"/>
  <c r="DNB67" i="7"/>
  <c r="DNC67" i="7"/>
  <c r="DND67" i="7"/>
  <c r="DNE67" i="7"/>
  <c r="DNF67" i="7"/>
  <c r="DNG67" i="7"/>
  <c r="DNH67" i="7"/>
  <c r="DNI67" i="7"/>
  <c r="DNJ67" i="7"/>
  <c r="DNK67" i="7"/>
  <c r="DNL67" i="7"/>
  <c r="DNM67" i="7"/>
  <c r="DNN67" i="7"/>
  <c r="DNO67" i="7"/>
  <c r="DNP67" i="7"/>
  <c r="DNQ67" i="7"/>
  <c r="DNR67" i="7"/>
  <c r="DNS67" i="7"/>
  <c r="DNT67" i="7"/>
  <c r="DNU67" i="7"/>
  <c r="DNV67" i="7"/>
  <c r="DNW67" i="7"/>
  <c r="DNX67" i="7"/>
  <c r="DNY67" i="7"/>
  <c r="DNZ67" i="7"/>
  <c r="DOA67" i="7"/>
  <c r="DOB67" i="7"/>
  <c r="DOC67" i="7"/>
  <c r="DOD67" i="7"/>
  <c r="DOE67" i="7"/>
  <c r="DOF67" i="7"/>
  <c r="DOG67" i="7"/>
  <c r="DOH67" i="7"/>
  <c r="DOI67" i="7"/>
  <c r="DOJ67" i="7"/>
  <c r="DOK67" i="7"/>
  <c r="DOL67" i="7"/>
  <c r="DOM67" i="7"/>
  <c r="DON67" i="7"/>
  <c r="DOO67" i="7"/>
  <c r="DOP67" i="7"/>
  <c r="DOQ67" i="7"/>
  <c r="DOR67" i="7"/>
  <c r="DOS67" i="7"/>
  <c r="DOT67" i="7"/>
  <c r="DOU67" i="7"/>
  <c r="DOV67" i="7"/>
  <c r="DOW67" i="7"/>
  <c r="DOX67" i="7"/>
  <c r="DOY67" i="7"/>
  <c r="DOZ67" i="7"/>
  <c r="DPA67" i="7"/>
  <c r="DPB67" i="7"/>
  <c r="DPC67" i="7"/>
  <c r="DPD67" i="7"/>
  <c r="DPE67" i="7"/>
  <c r="DPF67" i="7"/>
  <c r="DPG67" i="7"/>
  <c r="DPH67" i="7"/>
  <c r="DPI67" i="7"/>
  <c r="DPJ67" i="7"/>
  <c r="DPK67" i="7"/>
  <c r="DPL67" i="7"/>
  <c r="DPM67" i="7"/>
  <c r="DPN67" i="7"/>
  <c r="DPO67" i="7"/>
  <c r="DPP67" i="7"/>
  <c r="DPQ67" i="7"/>
  <c r="DPR67" i="7"/>
  <c r="DPS67" i="7"/>
  <c r="DPT67" i="7"/>
  <c r="DPU67" i="7"/>
  <c r="DPV67" i="7"/>
  <c r="DPW67" i="7"/>
  <c r="DPX67" i="7"/>
  <c r="DPY67" i="7"/>
  <c r="DPZ67" i="7"/>
  <c r="DQA67" i="7"/>
  <c r="DQB67" i="7"/>
  <c r="DQC67" i="7"/>
  <c r="DQD67" i="7"/>
  <c r="DQE67" i="7"/>
  <c r="DQF67" i="7"/>
  <c r="DQG67" i="7"/>
  <c r="DQH67" i="7"/>
  <c r="DQI67" i="7"/>
  <c r="DQJ67" i="7"/>
  <c r="DQK67" i="7"/>
  <c r="DQL67" i="7"/>
  <c r="DQM67" i="7"/>
  <c r="DQN67" i="7"/>
  <c r="DQO67" i="7"/>
  <c r="DQP67" i="7"/>
  <c r="DQQ67" i="7"/>
  <c r="DQR67" i="7"/>
  <c r="DQS67" i="7"/>
  <c r="DQT67" i="7"/>
  <c r="DQU67" i="7"/>
  <c r="DQV67" i="7"/>
  <c r="DQW67" i="7"/>
  <c r="DQX67" i="7"/>
  <c r="DQY67" i="7"/>
  <c r="DQZ67" i="7"/>
  <c r="DRA67" i="7"/>
  <c r="DRB67" i="7"/>
  <c r="DRC67" i="7"/>
  <c r="DRD67" i="7"/>
  <c r="DRE67" i="7"/>
  <c r="DRF67" i="7"/>
  <c r="DRG67" i="7"/>
  <c r="DRH67" i="7"/>
  <c r="DRI67" i="7"/>
  <c r="DRJ67" i="7"/>
  <c r="DRK67" i="7"/>
  <c r="DRL67" i="7"/>
  <c r="DRM67" i="7"/>
  <c r="DRN67" i="7"/>
  <c r="DRO67" i="7"/>
  <c r="DRP67" i="7"/>
  <c r="DRQ67" i="7"/>
  <c r="DRR67" i="7"/>
  <c r="DRS67" i="7"/>
  <c r="DRT67" i="7"/>
  <c r="DRU67" i="7"/>
  <c r="DRV67" i="7"/>
  <c r="DRW67" i="7"/>
  <c r="DRX67" i="7"/>
  <c r="DRY67" i="7"/>
  <c r="DRZ67" i="7"/>
  <c r="DSA67" i="7"/>
  <c r="DSB67" i="7"/>
  <c r="DSC67" i="7"/>
  <c r="DSD67" i="7"/>
  <c r="DSE67" i="7"/>
  <c r="DSF67" i="7"/>
  <c r="DSG67" i="7"/>
  <c r="DSH67" i="7"/>
  <c r="DSI67" i="7"/>
  <c r="DSJ67" i="7"/>
  <c r="DSK67" i="7"/>
  <c r="DSL67" i="7"/>
  <c r="DSM67" i="7"/>
  <c r="DSN67" i="7"/>
  <c r="DSO67" i="7"/>
  <c r="DSP67" i="7"/>
  <c r="DSQ67" i="7"/>
  <c r="DSR67" i="7"/>
  <c r="DSS67" i="7"/>
  <c r="DST67" i="7"/>
  <c r="DSU67" i="7"/>
  <c r="DSV67" i="7"/>
  <c r="DSW67" i="7"/>
  <c r="DSX67" i="7"/>
  <c r="DSY67" i="7"/>
  <c r="DSZ67" i="7"/>
  <c r="DTA67" i="7"/>
  <c r="DTB67" i="7"/>
  <c r="DTC67" i="7"/>
  <c r="DTD67" i="7"/>
  <c r="DTE67" i="7"/>
  <c r="DTF67" i="7"/>
  <c r="DTG67" i="7"/>
  <c r="DTH67" i="7"/>
  <c r="DTI67" i="7"/>
  <c r="DTJ67" i="7"/>
  <c r="DTK67" i="7"/>
  <c r="DTL67" i="7"/>
  <c r="DTM67" i="7"/>
  <c r="DTN67" i="7"/>
  <c r="DTO67" i="7"/>
  <c r="DTP67" i="7"/>
  <c r="DTQ67" i="7"/>
  <c r="DTR67" i="7"/>
  <c r="DTS67" i="7"/>
  <c r="DTT67" i="7"/>
  <c r="DTU67" i="7"/>
  <c r="DTV67" i="7"/>
  <c r="DTW67" i="7"/>
  <c r="DTX67" i="7"/>
  <c r="DTY67" i="7"/>
  <c r="DTZ67" i="7"/>
  <c r="DUA67" i="7"/>
  <c r="DUB67" i="7"/>
  <c r="DUC67" i="7"/>
  <c r="DUD67" i="7"/>
  <c r="DUE67" i="7"/>
  <c r="DUF67" i="7"/>
  <c r="DUG67" i="7"/>
  <c r="DUH67" i="7"/>
  <c r="DUI67" i="7"/>
  <c r="DUJ67" i="7"/>
  <c r="DUK67" i="7"/>
  <c r="DUL67" i="7"/>
  <c r="DUM67" i="7"/>
  <c r="DUN67" i="7"/>
  <c r="DUO67" i="7"/>
  <c r="DUP67" i="7"/>
  <c r="DUQ67" i="7"/>
  <c r="DUR67" i="7"/>
  <c r="DUS67" i="7"/>
  <c r="DUT67" i="7"/>
  <c r="DUU67" i="7"/>
  <c r="DUV67" i="7"/>
  <c r="DUW67" i="7"/>
  <c r="DUX67" i="7"/>
  <c r="DUY67" i="7"/>
  <c r="DUZ67" i="7"/>
  <c r="DVA67" i="7"/>
  <c r="DVB67" i="7"/>
  <c r="DVC67" i="7"/>
  <c r="DVD67" i="7"/>
  <c r="DVE67" i="7"/>
  <c r="DVF67" i="7"/>
  <c r="DVG67" i="7"/>
  <c r="DVH67" i="7"/>
  <c r="DVI67" i="7"/>
  <c r="DVJ67" i="7"/>
  <c r="DVK67" i="7"/>
  <c r="DVL67" i="7"/>
  <c r="DVM67" i="7"/>
  <c r="DVN67" i="7"/>
  <c r="DVO67" i="7"/>
  <c r="DVP67" i="7"/>
  <c r="DVQ67" i="7"/>
  <c r="DVR67" i="7"/>
  <c r="DVS67" i="7"/>
  <c r="DVT67" i="7"/>
  <c r="DVU67" i="7"/>
  <c r="DVV67" i="7"/>
  <c r="DVW67" i="7"/>
  <c r="DVX67" i="7"/>
  <c r="DVY67" i="7"/>
  <c r="DVZ67" i="7"/>
  <c r="DWA67" i="7"/>
  <c r="DWB67" i="7"/>
  <c r="DWC67" i="7"/>
  <c r="DWD67" i="7"/>
  <c r="DWE67" i="7"/>
  <c r="DWF67" i="7"/>
  <c r="DWG67" i="7"/>
  <c r="DWH67" i="7"/>
  <c r="DWI67" i="7"/>
  <c r="DWJ67" i="7"/>
  <c r="DWK67" i="7"/>
  <c r="DWL67" i="7"/>
  <c r="DWM67" i="7"/>
  <c r="DWN67" i="7"/>
  <c r="DWO67" i="7"/>
  <c r="DWP67" i="7"/>
  <c r="DWQ67" i="7"/>
  <c r="DWR67" i="7"/>
  <c r="DWS67" i="7"/>
  <c r="DWT67" i="7"/>
  <c r="DWU67" i="7"/>
  <c r="DWV67" i="7"/>
  <c r="DWW67" i="7"/>
  <c r="DWX67" i="7"/>
  <c r="DWY67" i="7"/>
  <c r="DWZ67" i="7"/>
  <c r="DXA67" i="7"/>
  <c r="DXB67" i="7"/>
  <c r="DXC67" i="7"/>
  <c r="DXD67" i="7"/>
  <c r="DXE67" i="7"/>
  <c r="DXF67" i="7"/>
  <c r="DXG67" i="7"/>
  <c r="DXH67" i="7"/>
  <c r="DXI67" i="7"/>
  <c r="DXJ67" i="7"/>
  <c r="DXK67" i="7"/>
  <c r="DXL67" i="7"/>
  <c r="DXM67" i="7"/>
  <c r="DXN67" i="7"/>
  <c r="DXO67" i="7"/>
  <c r="DXP67" i="7"/>
  <c r="DXQ67" i="7"/>
  <c r="DXR67" i="7"/>
  <c r="DXS67" i="7"/>
  <c r="DXT67" i="7"/>
  <c r="DXU67" i="7"/>
  <c r="DXV67" i="7"/>
  <c r="DXW67" i="7"/>
  <c r="DXX67" i="7"/>
  <c r="DXY67" i="7"/>
  <c r="DXZ67" i="7"/>
  <c r="DYA67" i="7"/>
  <c r="DYB67" i="7"/>
  <c r="DYC67" i="7"/>
  <c r="DYD67" i="7"/>
  <c r="DYE67" i="7"/>
  <c r="DYF67" i="7"/>
  <c r="DYG67" i="7"/>
  <c r="DYH67" i="7"/>
  <c r="DYI67" i="7"/>
  <c r="DYJ67" i="7"/>
  <c r="DYK67" i="7"/>
  <c r="DYL67" i="7"/>
  <c r="DYM67" i="7"/>
  <c r="DYN67" i="7"/>
  <c r="DYO67" i="7"/>
  <c r="DYP67" i="7"/>
  <c r="DYQ67" i="7"/>
  <c r="DYR67" i="7"/>
  <c r="DYS67" i="7"/>
  <c r="DYT67" i="7"/>
  <c r="DYU67" i="7"/>
  <c r="DYV67" i="7"/>
  <c r="DYW67" i="7"/>
  <c r="DYX67" i="7"/>
  <c r="DYY67" i="7"/>
  <c r="DYZ67" i="7"/>
  <c r="DZA67" i="7"/>
  <c r="DZB67" i="7"/>
  <c r="DZC67" i="7"/>
  <c r="DZD67" i="7"/>
  <c r="DZE67" i="7"/>
  <c r="DZF67" i="7"/>
  <c r="DZG67" i="7"/>
  <c r="DZH67" i="7"/>
  <c r="DZI67" i="7"/>
  <c r="DZJ67" i="7"/>
  <c r="DZK67" i="7"/>
  <c r="DZL67" i="7"/>
  <c r="DZM67" i="7"/>
  <c r="DZN67" i="7"/>
  <c r="DZO67" i="7"/>
  <c r="DZP67" i="7"/>
  <c r="DZQ67" i="7"/>
  <c r="DZR67" i="7"/>
  <c r="DZS67" i="7"/>
  <c r="DZT67" i="7"/>
  <c r="DZU67" i="7"/>
  <c r="DZV67" i="7"/>
  <c r="DZW67" i="7"/>
  <c r="DZX67" i="7"/>
  <c r="DZY67" i="7"/>
  <c r="DZZ67" i="7"/>
  <c r="EAA67" i="7"/>
  <c r="EAB67" i="7"/>
  <c r="EAC67" i="7"/>
  <c r="EAD67" i="7"/>
  <c r="EAE67" i="7"/>
  <c r="EAF67" i="7"/>
  <c r="EAG67" i="7"/>
  <c r="EAH67" i="7"/>
  <c r="EAI67" i="7"/>
  <c r="EAJ67" i="7"/>
  <c r="EAK67" i="7"/>
  <c r="EAL67" i="7"/>
  <c r="EAM67" i="7"/>
  <c r="EAN67" i="7"/>
  <c r="EAO67" i="7"/>
  <c r="EAP67" i="7"/>
  <c r="EAQ67" i="7"/>
  <c r="EAR67" i="7"/>
  <c r="EAS67" i="7"/>
  <c r="EAT67" i="7"/>
  <c r="EAU67" i="7"/>
  <c r="EAV67" i="7"/>
  <c r="EAW67" i="7"/>
  <c r="EAX67" i="7"/>
  <c r="EAY67" i="7"/>
  <c r="EAZ67" i="7"/>
  <c r="EBA67" i="7"/>
  <c r="EBB67" i="7"/>
  <c r="EBC67" i="7"/>
  <c r="EBD67" i="7"/>
  <c r="EBE67" i="7"/>
  <c r="EBF67" i="7"/>
  <c r="EBG67" i="7"/>
  <c r="EBH67" i="7"/>
  <c r="EBI67" i="7"/>
  <c r="EBJ67" i="7"/>
  <c r="EBK67" i="7"/>
  <c r="EBL67" i="7"/>
  <c r="EBM67" i="7"/>
  <c r="EBN67" i="7"/>
  <c r="EBO67" i="7"/>
  <c r="EBP67" i="7"/>
  <c r="EBQ67" i="7"/>
  <c r="EBR67" i="7"/>
  <c r="EBS67" i="7"/>
  <c r="EBT67" i="7"/>
  <c r="EBU67" i="7"/>
  <c r="EBV67" i="7"/>
  <c r="EBW67" i="7"/>
  <c r="EBX67" i="7"/>
  <c r="EBY67" i="7"/>
  <c r="EBZ67" i="7"/>
  <c r="ECA67" i="7"/>
  <c r="ECB67" i="7"/>
  <c r="ECC67" i="7"/>
  <c r="ECD67" i="7"/>
  <c r="ECE67" i="7"/>
  <c r="ECF67" i="7"/>
  <c r="ECG67" i="7"/>
  <c r="ECH67" i="7"/>
  <c r="ECI67" i="7"/>
  <c r="ECJ67" i="7"/>
  <c r="ECK67" i="7"/>
  <c r="ECL67" i="7"/>
  <c r="ECM67" i="7"/>
  <c r="ECN67" i="7"/>
  <c r="ECO67" i="7"/>
  <c r="ECP67" i="7"/>
  <c r="ECQ67" i="7"/>
  <c r="ECR67" i="7"/>
  <c r="ECS67" i="7"/>
  <c r="ECT67" i="7"/>
  <c r="ECU67" i="7"/>
  <c r="ECV67" i="7"/>
  <c r="ECW67" i="7"/>
  <c r="ECX67" i="7"/>
  <c r="ECY67" i="7"/>
  <c r="ECZ67" i="7"/>
  <c r="EDA67" i="7"/>
  <c r="EDB67" i="7"/>
  <c r="EDC67" i="7"/>
  <c r="EDD67" i="7"/>
  <c r="EDE67" i="7"/>
  <c r="EDF67" i="7"/>
  <c r="EDG67" i="7"/>
  <c r="EDH67" i="7"/>
  <c r="EDI67" i="7"/>
  <c r="EDJ67" i="7"/>
  <c r="EDK67" i="7"/>
  <c r="EDL67" i="7"/>
  <c r="EDM67" i="7"/>
  <c r="EDN67" i="7"/>
  <c r="EDO67" i="7"/>
  <c r="EDP67" i="7"/>
  <c r="EDQ67" i="7"/>
  <c r="EDR67" i="7"/>
  <c r="EDS67" i="7"/>
  <c r="EDT67" i="7"/>
  <c r="EDU67" i="7"/>
  <c r="EDV67" i="7"/>
  <c r="EDW67" i="7"/>
  <c r="EDX67" i="7"/>
  <c r="EDY67" i="7"/>
  <c r="EDZ67" i="7"/>
  <c r="EEA67" i="7"/>
  <c r="EEB67" i="7"/>
  <c r="EEC67" i="7"/>
  <c r="EED67" i="7"/>
  <c r="EEE67" i="7"/>
  <c r="EEF67" i="7"/>
  <c r="EEG67" i="7"/>
  <c r="EEH67" i="7"/>
  <c r="EEI67" i="7"/>
  <c r="EEJ67" i="7"/>
  <c r="EEK67" i="7"/>
  <c r="EEL67" i="7"/>
  <c r="EEM67" i="7"/>
  <c r="EEN67" i="7"/>
  <c r="EEO67" i="7"/>
  <c r="EEP67" i="7"/>
  <c r="EEQ67" i="7"/>
  <c r="EER67" i="7"/>
  <c r="EES67" i="7"/>
  <c r="EET67" i="7"/>
  <c r="EEU67" i="7"/>
  <c r="EEV67" i="7"/>
  <c r="EEW67" i="7"/>
  <c r="EEX67" i="7"/>
  <c r="EEY67" i="7"/>
  <c r="EEZ67" i="7"/>
  <c r="EFA67" i="7"/>
  <c r="EFB67" i="7"/>
  <c r="EFC67" i="7"/>
  <c r="EFD67" i="7"/>
  <c r="EFE67" i="7"/>
  <c r="EFF67" i="7"/>
  <c r="EFG67" i="7"/>
  <c r="EFH67" i="7"/>
  <c r="EFI67" i="7"/>
  <c r="EFJ67" i="7"/>
  <c r="EFK67" i="7"/>
  <c r="EFL67" i="7"/>
  <c r="EFM67" i="7"/>
  <c r="EFN67" i="7"/>
  <c r="EFO67" i="7"/>
  <c r="EFP67" i="7"/>
  <c r="EFQ67" i="7"/>
  <c r="EFR67" i="7"/>
  <c r="EFS67" i="7"/>
  <c r="EFT67" i="7"/>
  <c r="EFU67" i="7"/>
  <c r="EFV67" i="7"/>
  <c r="EFW67" i="7"/>
  <c r="EFX67" i="7"/>
  <c r="EFY67" i="7"/>
  <c r="EFZ67" i="7"/>
  <c r="EGA67" i="7"/>
  <c r="EGB67" i="7"/>
  <c r="EGC67" i="7"/>
  <c r="EGD67" i="7"/>
  <c r="EGE67" i="7"/>
  <c r="EGF67" i="7"/>
  <c r="EGG67" i="7"/>
  <c r="EGH67" i="7"/>
  <c r="EGI67" i="7"/>
  <c r="EGJ67" i="7"/>
  <c r="EGK67" i="7"/>
  <c r="EGL67" i="7"/>
  <c r="EGM67" i="7"/>
  <c r="EGN67" i="7"/>
  <c r="EGO67" i="7"/>
  <c r="EGP67" i="7"/>
  <c r="EGQ67" i="7"/>
  <c r="EGR67" i="7"/>
  <c r="EGS67" i="7"/>
  <c r="EGT67" i="7"/>
  <c r="EGU67" i="7"/>
  <c r="EGV67" i="7"/>
  <c r="EGW67" i="7"/>
  <c r="EGX67" i="7"/>
  <c r="EGY67" i="7"/>
  <c r="EGZ67" i="7"/>
  <c r="EHA67" i="7"/>
  <c r="EHB67" i="7"/>
  <c r="EHC67" i="7"/>
  <c r="EHD67" i="7"/>
  <c r="EHE67" i="7"/>
  <c r="EHF67" i="7"/>
  <c r="EHG67" i="7"/>
  <c r="EHH67" i="7"/>
  <c r="EHI67" i="7"/>
  <c r="EHJ67" i="7"/>
  <c r="EHK67" i="7"/>
  <c r="EHL67" i="7"/>
  <c r="EHM67" i="7"/>
  <c r="EHN67" i="7"/>
  <c r="EHO67" i="7"/>
  <c r="EHP67" i="7"/>
  <c r="EHQ67" i="7"/>
  <c r="EHR67" i="7"/>
  <c r="EHS67" i="7"/>
  <c r="EHT67" i="7"/>
  <c r="EHU67" i="7"/>
  <c r="EHV67" i="7"/>
  <c r="EHW67" i="7"/>
  <c r="EHX67" i="7"/>
  <c r="EHY67" i="7"/>
  <c r="EHZ67" i="7"/>
  <c r="EIA67" i="7"/>
  <c r="EIB67" i="7"/>
  <c r="EIC67" i="7"/>
  <c r="EID67" i="7"/>
  <c r="EIE67" i="7"/>
  <c r="EIF67" i="7"/>
  <c r="EIG67" i="7"/>
  <c r="EIH67" i="7"/>
  <c r="EII67" i="7"/>
  <c r="EIJ67" i="7"/>
  <c r="EIK67" i="7"/>
  <c r="EIL67" i="7"/>
  <c r="EIM67" i="7"/>
  <c r="EIN67" i="7"/>
  <c r="EIO67" i="7"/>
  <c r="EIP67" i="7"/>
  <c r="EIQ67" i="7"/>
  <c r="EIR67" i="7"/>
  <c r="EIS67" i="7"/>
  <c r="EIT67" i="7"/>
  <c r="EIU67" i="7"/>
  <c r="EIV67" i="7"/>
  <c r="EIW67" i="7"/>
  <c r="EIX67" i="7"/>
  <c r="EIY67" i="7"/>
  <c r="EIZ67" i="7"/>
  <c r="EJA67" i="7"/>
  <c r="EJB67" i="7"/>
  <c r="EJC67" i="7"/>
  <c r="EJD67" i="7"/>
  <c r="EJE67" i="7"/>
  <c r="EJF67" i="7"/>
  <c r="EJG67" i="7"/>
  <c r="EJH67" i="7"/>
  <c r="EJI67" i="7"/>
  <c r="EJJ67" i="7"/>
  <c r="EJK67" i="7"/>
  <c r="EJL67" i="7"/>
  <c r="EJM67" i="7"/>
  <c r="EJN67" i="7"/>
  <c r="EJO67" i="7"/>
  <c r="EJP67" i="7"/>
  <c r="EJQ67" i="7"/>
  <c r="EJR67" i="7"/>
  <c r="EJS67" i="7"/>
  <c r="EJT67" i="7"/>
  <c r="EJU67" i="7"/>
  <c r="EJV67" i="7"/>
  <c r="EJW67" i="7"/>
  <c r="EJX67" i="7"/>
  <c r="EJY67" i="7"/>
  <c r="EJZ67" i="7"/>
  <c r="EKA67" i="7"/>
  <c r="EKB67" i="7"/>
  <c r="EKC67" i="7"/>
  <c r="EKD67" i="7"/>
  <c r="EKE67" i="7"/>
  <c r="EKF67" i="7"/>
  <c r="EKG67" i="7"/>
  <c r="EKH67" i="7"/>
  <c r="EKI67" i="7"/>
  <c r="EKJ67" i="7"/>
  <c r="EKK67" i="7"/>
  <c r="EKL67" i="7"/>
  <c r="EKM67" i="7"/>
  <c r="EKN67" i="7"/>
  <c r="EKO67" i="7"/>
  <c r="EKP67" i="7"/>
  <c r="EKQ67" i="7"/>
  <c r="EKR67" i="7"/>
  <c r="EKS67" i="7"/>
  <c r="EKT67" i="7"/>
  <c r="EKU67" i="7"/>
  <c r="EKV67" i="7"/>
  <c r="EKW67" i="7"/>
  <c r="EKX67" i="7"/>
  <c r="EKY67" i="7"/>
  <c r="EKZ67" i="7"/>
  <c r="ELA67" i="7"/>
  <c r="ELB67" i="7"/>
  <c r="ELC67" i="7"/>
  <c r="ELD67" i="7"/>
  <c r="ELE67" i="7"/>
  <c r="ELF67" i="7"/>
  <c r="ELG67" i="7"/>
  <c r="ELH67" i="7"/>
  <c r="ELI67" i="7"/>
  <c r="ELJ67" i="7"/>
  <c r="ELK67" i="7"/>
  <c r="ELL67" i="7"/>
  <c r="ELM67" i="7"/>
  <c r="ELN67" i="7"/>
  <c r="ELO67" i="7"/>
  <c r="ELP67" i="7"/>
  <c r="ELQ67" i="7"/>
  <c r="ELR67" i="7"/>
  <c r="ELS67" i="7"/>
  <c r="ELT67" i="7"/>
  <c r="ELU67" i="7"/>
  <c r="ELV67" i="7"/>
  <c r="ELW67" i="7"/>
  <c r="ELX67" i="7"/>
  <c r="ELY67" i="7"/>
  <c r="ELZ67" i="7"/>
  <c r="EMA67" i="7"/>
  <c r="EMB67" i="7"/>
  <c r="EMC67" i="7"/>
  <c r="EMD67" i="7"/>
  <c r="EME67" i="7"/>
  <c r="EMF67" i="7"/>
  <c r="EMG67" i="7"/>
  <c r="EMH67" i="7"/>
  <c r="EMI67" i="7"/>
  <c r="EMJ67" i="7"/>
  <c r="EMK67" i="7"/>
  <c r="EML67" i="7"/>
  <c r="EMM67" i="7"/>
  <c r="EMN67" i="7"/>
  <c r="EMO67" i="7"/>
  <c r="EMP67" i="7"/>
  <c r="EMQ67" i="7"/>
  <c r="EMR67" i="7"/>
  <c r="EMS67" i="7"/>
  <c r="EMT67" i="7"/>
  <c r="EMU67" i="7"/>
  <c r="EMV67" i="7"/>
  <c r="EMW67" i="7"/>
  <c r="EMX67" i="7"/>
  <c r="EMY67" i="7"/>
  <c r="EMZ67" i="7"/>
  <c r="ENA67" i="7"/>
  <c r="ENB67" i="7"/>
  <c r="ENC67" i="7"/>
  <c r="END67" i="7"/>
  <c r="ENE67" i="7"/>
  <c r="ENF67" i="7"/>
  <c r="ENG67" i="7"/>
  <c r="ENH67" i="7"/>
  <c r="ENI67" i="7"/>
  <c r="ENJ67" i="7"/>
  <c r="ENK67" i="7"/>
  <c r="ENL67" i="7"/>
  <c r="ENM67" i="7"/>
  <c r="ENN67" i="7"/>
  <c r="ENO67" i="7"/>
  <c r="ENP67" i="7"/>
  <c r="ENQ67" i="7"/>
  <c r="ENR67" i="7"/>
  <c r="ENS67" i="7"/>
  <c r="ENT67" i="7"/>
  <c r="ENU67" i="7"/>
  <c r="ENV67" i="7"/>
  <c r="ENW67" i="7"/>
  <c r="ENX67" i="7"/>
  <c r="ENY67" i="7"/>
  <c r="ENZ67" i="7"/>
  <c r="EOA67" i="7"/>
  <c r="EOB67" i="7"/>
  <c r="EOC67" i="7"/>
  <c r="EOD67" i="7"/>
  <c r="EOE67" i="7"/>
  <c r="EOF67" i="7"/>
  <c r="EOG67" i="7"/>
  <c r="EOH67" i="7"/>
  <c r="EOI67" i="7"/>
  <c r="EOJ67" i="7"/>
  <c r="EOK67" i="7"/>
  <c r="EOL67" i="7"/>
  <c r="EOM67" i="7"/>
  <c r="EON67" i="7"/>
  <c r="EOO67" i="7"/>
  <c r="EOP67" i="7"/>
  <c r="EOQ67" i="7"/>
  <c r="EOR67" i="7"/>
  <c r="EOS67" i="7"/>
  <c r="EOT67" i="7"/>
  <c r="EOU67" i="7"/>
  <c r="EOV67" i="7"/>
  <c r="EOW67" i="7"/>
  <c r="EOX67" i="7"/>
  <c r="EOY67" i="7"/>
  <c r="EOZ67" i="7"/>
  <c r="EPA67" i="7"/>
  <c r="EPB67" i="7"/>
  <c r="EPC67" i="7"/>
  <c r="EPD67" i="7"/>
  <c r="EPE67" i="7"/>
  <c r="EPF67" i="7"/>
  <c r="EPG67" i="7"/>
  <c r="EPH67" i="7"/>
  <c r="EPI67" i="7"/>
  <c r="EPJ67" i="7"/>
  <c r="EPK67" i="7"/>
  <c r="EPL67" i="7"/>
  <c r="EPM67" i="7"/>
  <c r="EPN67" i="7"/>
  <c r="EPO67" i="7"/>
  <c r="EPP67" i="7"/>
  <c r="EPQ67" i="7"/>
  <c r="EPR67" i="7"/>
  <c r="EPS67" i="7"/>
  <c r="EPT67" i="7"/>
  <c r="EPU67" i="7"/>
  <c r="EPV67" i="7"/>
  <c r="EPW67" i="7"/>
  <c r="EPX67" i="7"/>
  <c r="EPY67" i="7"/>
  <c r="EPZ67" i="7"/>
  <c r="EQA67" i="7"/>
  <c r="EQB67" i="7"/>
  <c r="EQC67" i="7"/>
  <c r="EQD67" i="7"/>
  <c r="EQE67" i="7"/>
  <c r="EQF67" i="7"/>
  <c r="EQG67" i="7"/>
  <c r="EQH67" i="7"/>
  <c r="EQI67" i="7"/>
  <c r="EQJ67" i="7"/>
  <c r="EQK67" i="7"/>
  <c r="EQL67" i="7"/>
  <c r="EQM67" i="7"/>
  <c r="EQN67" i="7"/>
  <c r="EQO67" i="7"/>
  <c r="EQP67" i="7"/>
  <c r="EQQ67" i="7"/>
  <c r="EQR67" i="7"/>
  <c r="EQS67" i="7"/>
  <c r="EQT67" i="7"/>
  <c r="EQU67" i="7"/>
  <c r="EQV67" i="7"/>
  <c r="EQW67" i="7"/>
  <c r="EQX67" i="7"/>
  <c r="EQY67" i="7"/>
  <c r="EQZ67" i="7"/>
  <c r="ERA67" i="7"/>
  <c r="ERB67" i="7"/>
  <c r="ERC67" i="7"/>
  <c r="ERD67" i="7"/>
  <c r="ERE67" i="7"/>
  <c r="ERF67" i="7"/>
  <c r="ERG67" i="7"/>
  <c r="ERH67" i="7"/>
  <c r="ERI67" i="7"/>
  <c r="ERJ67" i="7"/>
  <c r="ERK67" i="7"/>
  <c r="ERL67" i="7"/>
  <c r="ERM67" i="7"/>
  <c r="ERN67" i="7"/>
  <c r="ERO67" i="7"/>
  <c r="ERP67" i="7"/>
  <c r="ERQ67" i="7"/>
  <c r="ERR67" i="7"/>
  <c r="ERS67" i="7"/>
  <c r="ERT67" i="7"/>
  <c r="ERU67" i="7"/>
  <c r="ERV67" i="7"/>
  <c r="ERW67" i="7"/>
  <c r="ERX67" i="7"/>
  <c r="ERY67" i="7"/>
  <c r="ERZ67" i="7"/>
  <c r="ESA67" i="7"/>
  <c r="ESB67" i="7"/>
  <c r="ESC67" i="7"/>
  <c r="ESD67" i="7"/>
  <c r="ESE67" i="7"/>
  <c r="ESF67" i="7"/>
  <c r="ESG67" i="7"/>
  <c r="ESH67" i="7"/>
  <c r="ESI67" i="7"/>
  <c r="ESJ67" i="7"/>
  <c r="ESK67" i="7"/>
  <c r="ESL67" i="7"/>
  <c r="ESM67" i="7"/>
  <c r="ESN67" i="7"/>
  <c r="ESO67" i="7"/>
  <c r="ESP67" i="7"/>
  <c r="ESQ67" i="7"/>
  <c r="ESR67" i="7"/>
  <c r="ESS67" i="7"/>
  <c r="EST67" i="7"/>
  <c r="ESU67" i="7"/>
  <c r="ESV67" i="7"/>
  <c r="ESW67" i="7"/>
  <c r="ESX67" i="7"/>
  <c r="ESY67" i="7"/>
  <c r="ESZ67" i="7"/>
  <c r="ETA67" i="7"/>
  <c r="ETB67" i="7"/>
  <c r="ETC67" i="7"/>
  <c r="ETD67" i="7"/>
  <c r="ETE67" i="7"/>
  <c r="ETF67" i="7"/>
  <c r="ETG67" i="7"/>
  <c r="ETH67" i="7"/>
  <c r="ETI67" i="7"/>
  <c r="ETJ67" i="7"/>
  <c r="ETK67" i="7"/>
  <c r="ETL67" i="7"/>
  <c r="ETM67" i="7"/>
  <c r="ETN67" i="7"/>
  <c r="ETO67" i="7"/>
  <c r="ETP67" i="7"/>
  <c r="ETQ67" i="7"/>
  <c r="ETR67" i="7"/>
  <c r="ETS67" i="7"/>
  <c r="ETT67" i="7"/>
  <c r="ETU67" i="7"/>
  <c r="ETV67" i="7"/>
  <c r="ETW67" i="7"/>
  <c r="ETX67" i="7"/>
  <c r="ETY67" i="7"/>
  <c r="ETZ67" i="7"/>
  <c r="EUA67" i="7"/>
  <c r="EUB67" i="7"/>
  <c r="EUC67" i="7"/>
  <c r="EUD67" i="7"/>
  <c r="EUE67" i="7"/>
  <c r="EUF67" i="7"/>
  <c r="EUG67" i="7"/>
  <c r="EUH67" i="7"/>
  <c r="EUI67" i="7"/>
  <c r="EUJ67" i="7"/>
  <c r="EUK67" i="7"/>
  <c r="EUL67" i="7"/>
  <c r="EUM67" i="7"/>
  <c r="EUN67" i="7"/>
  <c r="EUO67" i="7"/>
  <c r="EUP67" i="7"/>
  <c r="EUQ67" i="7"/>
  <c r="EUR67" i="7"/>
  <c r="EUS67" i="7"/>
  <c r="EUT67" i="7"/>
  <c r="EUU67" i="7"/>
  <c r="EUV67" i="7"/>
  <c r="EUW67" i="7"/>
  <c r="EUX67" i="7"/>
  <c r="EUY67" i="7"/>
  <c r="EUZ67" i="7"/>
  <c r="EVA67" i="7"/>
  <c r="EVB67" i="7"/>
  <c r="EVC67" i="7"/>
  <c r="EVD67" i="7"/>
  <c r="EVE67" i="7"/>
  <c r="EVF67" i="7"/>
  <c r="EVG67" i="7"/>
  <c r="EVH67" i="7"/>
  <c r="EVI67" i="7"/>
  <c r="EVJ67" i="7"/>
  <c r="EVK67" i="7"/>
  <c r="EVL67" i="7"/>
  <c r="EVM67" i="7"/>
  <c r="EVN67" i="7"/>
  <c r="EVO67" i="7"/>
  <c r="EVP67" i="7"/>
  <c r="EVQ67" i="7"/>
  <c r="EVR67" i="7"/>
  <c r="EVS67" i="7"/>
  <c r="EVT67" i="7"/>
  <c r="EVU67" i="7"/>
  <c r="EVV67" i="7"/>
  <c r="EVW67" i="7"/>
  <c r="EVX67" i="7"/>
  <c r="EVY67" i="7"/>
  <c r="EVZ67" i="7"/>
  <c r="EWA67" i="7"/>
  <c r="EWB67" i="7"/>
  <c r="EWC67" i="7"/>
  <c r="EWD67" i="7"/>
  <c r="EWE67" i="7"/>
  <c r="EWF67" i="7"/>
  <c r="EWG67" i="7"/>
  <c r="EWH67" i="7"/>
  <c r="EWI67" i="7"/>
  <c r="EWJ67" i="7"/>
  <c r="EWK67" i="7"/>
  <c r="EWL67" i="7"/>
  <c r="EWM67" i="7"/>
  <c r="EWN67" i="7"/>
  <c r="EWO67" i="7"/>
  <c r="EWP67" i="7"/>
  <c r="EWQ67" i="7"/>
  <c r="EWR67" i="7"/>
  <c r="EWS67" i="7"/>
  <c r="EWT67" i="7"/>
  <c r="EWU67" i="7"/>
  <c r="EWV67" i="7"/>
  <c r="EWW67" i="7"/>
  <c r="EWX67" i="7"/>
  <c r="EWY67" i="7"/>
  <c r="EWZ67" i="7"/>
  <c r="EXA67" i="7"/>
  <c r="EXB67" i="7"/>
  <c r="EXC67" i="7"/>
  <c r="EXD67" i="7"/>
  <c r="EXE67" i="7"/>
  <c r="EXF67" i="7"/>
  <c r="EXG67" i="7"/>
  <c r="EXH67" i="7"/>
  <c r="EXI67" i="7"/>
  <c r="EXJ67" i="7"/>
  <c r="EXK67" i="7"/>
  <c r="EXL67" i="7"/>
  <c r="EXM67" i="7"/>
  <c r="EXN67" i="7"/>
  <c r="EXO67" i="7"/>
  <c r="EXP67" i="7"/>
  <c r="EXQ67" i="7"/>
  <c r="EXR67" i="7"/>
  <c r="EXS67" i="7"/>
  <c r="EXT67" i="7"/>
  <c r="EXU67" i="7"/>
  <c r="EXV67" i="7"/>
  <c r="EXW67" i="7"/>
  <c r="EXX67" i="7"/>
  <c r="EXY67" i="7"/>
  <c r="EXZ67" i="7"/>
  <c r="EYA67" i="7"/>
  <c r="EYB67" i="7"/>
  <c r="EYC67" i="7"/>
  <c r="EYD67" i="7"/>
  <c r="EYE67" i="7"/>
  <c r="EYF67" i="7"/>
  <c r="EYG67" i="7"/>
  <c r="EYH67" i="7"/>
  <c r="EYI67" i="7"/>
  <c r="EYJ67" i="7"/>
  <c r="EYK67" i="7"/>
  <c r="EYL67" i="7"/>
  <c r="EYM67" i="7"/>
  <c r="EYN67" i="7"/>
  <c r="EYO67" i="7"/>
  <c r="EYP67" i="7"/>
  <c r="EYQ67" i="7"/>
  <c r="EYR67" i="7"/>
  <c r="EYS67" i="7"/>
  <c r="EYT67" i="7"/>
  <c r="EYU67" i="7"/>
  <c r="EYV67" i="7"/>
  <c r="EYW67" i="7"/>
  <c r="EYX67" i="7"/>
  <c r="EYY67" i="7"/>
  <c r="EYZ67" i="7"/>
  <c r="EZA67" i="7"/>
  <c r="EZB67" i="7"/>
  <c r="EZC67" i="7"/>
  <c r="EZD67" i="7"/>
  <c r="EZE67" i="7"/>
  <c r="EZF67" i="7"/>
  <c r="EZG67" i="7"/>
  <c r="EZH67" i="7"/>
  <c r="EZI67" i="7"/>
  <c r="EZJ67" i="7"/>
  <c r="EZK67" i="7"/>
  <c r="EZL67" i="7"/>
  <c r="EZM67" i="7"/>
  <c r="EZN67" i="7"/>
  <c r="EZO67" i="7"/>
  <c r="EZP67" i="7"/>
  <c r="EZQ67" i="7"/>
  <c r="EZR67" i="7"/>
  <c r="EZS67" i="7"/>
  <c r="EZT67" i="7"/>
  <c r="EZU67" i="7"/>
  <c r="EZV67" i="7"/>
  <c r="EZW67" i="7"/>
  <c r="EZX67" i="7"/>
  <c r="EZY67" i="7"/>
  <c r="EZZ67" i="7"/>
  <c r="FAA67" i="7"/>
  <c r="FAB67" i="7"/>
  <c r="FAC67" i="7"/>
  <c r="FAD67" i="7"/>
  <c r="FAE67" i="7"/>
  <c r="FAF67" i="7"/>
  <c r="FAG67" i="7"/>
  <c r="FAH67" i="7"/>
  <c r="FAI67" i="7"/>
  <c r="FAJ67" i="7"/>
  <c r="FAK67" i="7"/>
  <c r="FAL67" i="7"/>
  <c r="FAM67" i="7"/>
  <c r="FAN67" i="7"/>
  <c r="FAO67" i="7"/>
  <c r="FAP67" i="7"/>
  <c r="FAQ67" i="7"/>
  <c r="FAR67" i="7"/>
  <c r="FAS67" i="7"/>
  <c r="FAT67" i="7"/>
  <c r="FAU67" i="7"/>
  <c r="FAV67" i="7"/>
  <c r="FAW67" i="7"/>
  <c r="FAX67" i="7"/>
  <c r="FAY67" i="7"/>
  <c r="FAZ67" i="7"/>
  <c r="FBA67" i="7"/>
  <c r="FBB67" i="7"/>
  <c r="FBC67" i="7"/>
  <c r="FBD67" i="7"/>
  <c r="FBE67" i="7"/>
  <c r="FBF67" i="7"/>
  <c r="FBG67" i="7"/>
  <c r="FBH67" i="7"/>
  <c r="FBI67" i="7"/>
  <c r="FBJ67" i="7"/>
  <c r="FBK67" i="7"/>
  <c r="FBL67" i="7"/>
  <c r="FBM67" i="7"/>
  <c r="FBN67" i="7"/>
  <c r="FBO67" i="7"/>
  <c r="FBP67" i="7"/>
  <c r="FBQ67" i="7"/>
  <c r="FBR67" i="7"/>
  <c r="FBS67" i="7"/>
  <c r="FBT67" i="7"/>
  <c r="FBU67" i="7"/>
  <c r="FBV67" i="7"/>
  <c r="FBW67" i="7"/>
  <c r="FBX67" i="7"/>
  <c r="FBY67" i="7"/>
  <c r="FBZ67" i="7"/>
  <c r="FCA67" i="7"/>
  <c r="FCB67" i="7"/>
  <c r="FCC67" i="7"/>
  <c r="FCD67" i="7"/>
  <c r="FCE67" i="7"/>
  <c r="FCF67" i="7"/>
  <c r="FCG67" i="7"/>
  <c r="FCH67" i="7"/>
  <c r="FCI67" i="7"/>
  <c r="FCJ67" i="7"/>
  <c r="FCK67" i="7"/>
  <c r="FCL67" i="7"/>
  <c r="FCM67" i="7"/>
  <c r="FCN67" i="7"/>
  <c r="FCO67" i="7"/>
  <c r="FCP67" i="7"/>
  <c r="FCQ67" i="7"/>
  <c r="FCR67" i="7"/>
  <c r="FCS67" i="7"/>
  <c r="FCT67" i="7"/>
  <c r="FCU67" i="7"/>
  <c r="FCV67" i="7"/>
  <c r="FCW67" i="7"/>
  <c r="FCX67" i="7"/>
  <c r="FCY67" i="7"/>
  <c r="FCZ67" i="7"/>
  <c r="FDA67" i="7"/>
  <c r="FDB67" i="7"/>
  <c r="FDC67" i="7"/>
  <c r="FDD67" i="7"/>
  <c r="FDE67" i="7"/>
  <c r="FDF67" i="7"/>
  <c r="FDG67" i="7"/>
  <c r="FDH67" i="7"/>
  <c r="FDI67" i="7"/>
  <c r="FDJ67" i="7"/>
  <c r="FDK67" i="7"/>
  <c r="FDL67" i="7"/>
  <c r="FDM67" i="7"/>
  <c r="FDN67" i="7"/>
  <c r="FDO67" i="7"/>
  <c r="FDP67" i="7"/>
  <c r="FDQ67" i="7"/>
  <c r="FDR67" i="7"/>
  <c r="FDS67" i="7"/>
  <c r="FDT67" i="7"/>
  <c r="FDU67" i="7"/>
  <c r="FDV67" i="7"/>
  <c r="FDW67" i="7"/>
  <c r="FDX67" i="7"/>
  <c r="FDY67" i="7"/>
  <c r="FDZ67" i="7"/>
  <c r="FEA67" i="7"/>
  <c r="FEB67" i="7"/>
  <c r="FEC67" i="7"/>
  <c r="FED67" i="7"/>
  <c r="FEE67" i="7"/>
  <c r="FEF67" i="7"/>
  <c r="FEG67" i="7"/>
  <c r="FEH67" i="7"/>
  <c r="FEI67" i="7"/>
  <c r="FEJ67" i="7"/>
  <c r="FEK67" i="7"/>
  <c r="FEL67" i="7"/>
  <c r="FEM67" i="7"/>
  <c r="FEN67" i="7"/>
  <c r="FEO67" i="7"/>
  <c r="FEP67" i="7"/>
  <c r="FEQ67" i="7"/>
  <c r="FER67" i="7"/>
  <c r="FES67" i="7"/>
  <c r="FET67" i="7"/>
  <c r="FEU67" i="7"/>
  <c r="FEV67" i="7"/>
  <c r="FEW67" i="7"/>
  <c r="FEX67" i="7"/>
  <c r="FEY67" i="7"/>
  <c r="FEZ67" i="7"/>
  <c r="FFA67" i="7"/>
  <c r="FFB67" i="7"/>
  <c r="FFC67" i="7"/>
  <c r="FFD67" i="7"/>
  <c r="FFE67" i="7"/>
  <c r="FFF67" i="7"/>
  <c r="FFG67" i="7"/>
  <c r="FFH67" i="7"/>
  <c r="FFI67" i="7"/>
  <c r="FFJ67" i="7"/>
  <c r="FFK67" i="7"/>
  <c r="FFL67" i="7"/>
  <c r="FFM67" i="7"/>
  <c r="FFN67" i="7"/>
  <c r="FFO67" i="7"/>
  <c r="FFP67" i="7"/>
  <c r="FFQ67" i="7"/>
  <c r="FFR67" i="7"/>
  <c r="FFS67" i="7"/>
  <c r="FFT67" i="7"/>
  <c r="FFU67" i="7"/>
  <c r="FFV67" i="7"/>
  <c r="FFW67" i="7"/>
  <c r="FFX67" i="7"/>
  <c r="FFY67" i="7"/>
  <c r="FFZ67" i="7"/>
  <c r="FGA67" i="7"/>
  <c r="FGB67" i="7"/>
  <c r="FGC67" i="7"/>
  <c r="FGD67" i="7"/>
  <c r="FGE67" i="7"/>
  <c r="FGF67" i="7"/>
  <c r="FGG67" i="7"/>
  <c r="FGH67" i="7"/>
  <c r="FGI67" i="7"/>
  <c r="FGJ67" i="7"/>
  <c r="FGK67" i="7"/>
  <c r="FGL67" i="7"/>
  <c r="FGM67" i="7"/>
  <c r="FGN67" i="7"/>
  <c r="FGO67" i="7"/>
  <c r="FGP67" i="7"/>
  <c r="FGQ67" i="7"/>
  <c r="FGR67" i="7"/>
  <c r="FGS67" i="7"/>
  <c r="FGT67" i="7"/>
  <c r="FGU67" i="7"/>
  <c r="FGV67" i="7"/>
  <c r="FGW67" i="7"/>
  <c r="FGX67" i="7"/>
  <c r="FGY67" i="7"/>
  <c r="FGZ67" i="7"/>
  <c r="FHA67" i="7"/>
  <c r="FHB67" i="7"/>
  <c r="FHC67" i="7"/>
  <c r="FHD67" i="7"/>
  <c r="FHE67" i="7"/>
  <c r="FHF67" i="7"/>
  <c r="FHG67" i="7"/>
  <c r="FHH67" i="7"/>
  <c r="FHI67" i="7"/>
  <c r="FHJ67" i="7"/>
  <c r="FHK67" i="7"/>
  <c r="FHL67" i="7"/>
  <c r="FHM67" i="7"/>
  <c r="FHN67" i="7"/>
  <c r="FHO67" i="7"/>
  <c r="FHP67" i="7"/>
  <c r="FHQ67" i="7"/>
  <c r="FHR67" i="7"/>
  <c r="FHS67" i="7"/>
  <c r="FHT67" i="7"/>
  <c r="FHU67" i="7"/>
  <c r="FHV67" i="7"/>
  <c r="FHW67" i="7"/>
  <c r="FHX67" i="7"/>
  <c r="FHY67" i="7"/>
  <c r="FHZ67" i="7"/>
  <c r="FIA67" i="7"/>
  <c r="FIB67" i="7"/>
  <c r="FIC67" i="7"/>
  <c r="FID67" i="7"/>
  <c r="FIE67" i="7"/>
  <c r="FIF67" i="7"/>
  <c r="FIG67" i="7"/>
  <c r="FIH67" i="7"/>
  <c r="FII67" i="7"/>
  <c r="FIJ67" i="7"/>
  <c r="FIK67" i="7"/>
  <c r="FIL67" i="7"/>
  <c r="FIM67" i="7"/>
  <c r="FIN67" i="7"/>
  <c r="FIO67" i="7"/>
  <c r="FIP67" i="7"/>
  <c r="FIQ67" i="7"/>
  <c r="FIR67" i="7"/>
  <c r="FIS67" i="7"/>
  <c r="FIT67" i="7"/>
  <c r="FIU67" i="7"/>
  <c r="FIV67" i="7"/>
  <c r="FIW67" i="7"/>
  <c r="FIX67" i="7"/>
  <c r="FIY67" i="7"/>
  <c r="FIZ67" i="7"/>
  <c r="FJA67" i="7"/>
  <c r="FJB67" i="7"/>
  <c r="FJC67" i="7"/>
  <c r="FJD67" i="7"/>
  <c r="FJE67" i="7"/>
  <c r="FJF67" i="7"/>
  <c r="FJG67" i="7"/>
  <c r="FJH67" i="7"/>
  <c r="FJI67" i="7"/>
  <c r="FJJ67" i="7"/>
  <c r="FJK67" i="7"/>
  <c r="FJL67" i="7"/>
  <c r="FJM67" i="7"/>
  <c r="FJN67" i="7"/>
  <c r="FJO67" i="7"/>
  <c r="FJP67" i="7"/>
  <c r="FJQ67" i="7"/>
  <c r="FJR67" i="7"/>
  <c r="FJS67" i="7"/>
  <c r="FJT67" i="7"/>
  <c r="FJU67" i="7"/>
  <c r="FJV67" i="7"/>
  <c r="FJW67" i="7"/>
  <c r="FJX67" i="7"/>
  <c r="FJY67" i="7"/>
  <c r="FJZ67" i="7"/>
  <c r="FKA67" i="7"/>
  <c r="FKB67" i="7"/>
  <c r="FKC67" i="7"/>
  <c r="FKD67" i="7"/>
  <c r="FKE67" i="7"/>
  <c r="FKF67" i="7"/>
  <c r="FKG67" i="7"/>
  <c r="FKH67" i="7"/>
  <c r="FKI67" i="7"/>
  <c r="FKJ67" i="7"/>
  <c r="FKK67" i="7"/>
  <c r="FKL67" i="7"/>
  <c r="FKM67" i="7"/>
  <c r="FKN67" i="7"/>
  <c r="FKO67" i="7"/>
  <c r="FKP67" i="7"/>
  <c r="FKQ67" i="7"/>
  <c r="FKR67" i="7"/>
  <c r="FKS67" i="7"/>
  <c r="FKT67" i="7"/>
  <c r="FKU67" i="7"/>
  <c r="FKV67" i="7"/>
  <c r="FKW67" i="7"/>
  <c r="FKX67" i="7"/>
  <c r="FKY67" i="7"/>
  <c r="FKZ67" i="7"/>
  <c r="FLA67" i="7"/>
  <c r="FLB67" i="7"/>
  <c r="FLC67" i="7"/>
  <c r="FLD67" i="7"/>
  <c r="FLE67" i="7"/>
  <c r="FLF67" i="7"/>
  <c r="FLG67" i="7"/>
  <c r="FLH67" i="7"/>
  <c r="FLI67" i="7"/>
  <c r="FLJ67" i="7"/>
  <c r="FLK67" i="7"/>
  <c r="FLL67" i="7"/>
  <c r="FLM67" i="7"/>
  <c r="FLN67" i="7"/>
  <c r="FLO67" i="7"/>
  <c r="FLP67" i="7"/>
  <c r="FLQ67" i="7"/>
  <c r="FLR67" i="7"/>
  <c r="FLS67" i="7"/>
  <c r="FLT67" i="7"/>
  <c r="FLU67" i="7"/>
  <c r="FLV67" i="7"/>
  <c r="FLW67" i="7"/>
  <c r="FLX67" i="7"/>
  <c r="FLY67" i="7"/>
  <c r="FLZ67" i="7"/>
  <c r="FMA67" i="7"/>
  <c r="FMB67" i="7"/>
  <c r="FMC67" i="7"/>
  <c r="FMD67" i="7"/>
  <c r="FME67" i="7"/>
  <c r="FMF67" i="7"/>
  <c r="FMG67" i="7"/>
  <c r="FMH67" i="7"/>
  <c r="FMI67" i="7"/>
  <c r="FMJ67" i="7"/>
  <c r="FMK67" i="7"/>
  <c r="FML67" i="7"/>
  <c r="FMM67" i="7"/>
  <c r="FMN67" i="7"/>
  <c r="FMO67" i="7"/>
  <c r="FMP67" i="7"/>
  <c r="FMQ67" i="7"/>
  <c r="FMR67" i="7"/>
  <c r="FMS67" i="7"/>
  <c r="FMT67" i="7"/>
  <c r="FMU67" i="7"/>
  <c r="FMV67" i="7"/>
  <c r="FMW67" i="7"/>
  <c r="FMX67" i="7"/>
  <c r="FMY67" i="7"/>
  <c r="FMZ67" i="7"/>
  <c r="FNA67" i="7"/>
  <c r="FNB67" i="7"/>
  <c r="FNC67" i="7"/>
  <c r="FND67" i="7"/>
  <c r="FNE67" i="7"/>
  <c r="FNF67" i="7"/>
  <c r="FNG67" i="7"/>
  <c r="FNH67" i="7"/>
  <c r="FNI67" i="7"/>
  <c r="FNJ67" i="7"/>
  <c r="FNK67" i="7"/>
  <c r="FNL67" i="7"/>
  <c r="FNM67" i="7"/>
  <c r="FNN67" i="7"/>
  <c r="FNO67" i="7"/>
  <c r="FNP67" i="7"/>
  <c r="FNQ67" i="7"/>
  <c r="FNR67" i="7"/>
  <c r="FNS67" i="7"/>
  <c r="FNT67" i="7"/>
  <c r="FNU67" i="7"/>
  <c r="FNV67" i="7"/>
  <c r="FNW67" i="7"/>
  <c r="FNX67" i="7"/>
  <c r="FNY67" i="7"/>
  <c r="FNZ67" i="7"/>
  <c r="FOA67" i="7"/>
  <c r="FOB67" i="7"/>
  <c r="FOC67" i="7"/>
  <c r="FOD67" i="7"/>
  <c r="FOE67" i="7"/>
  <c r="FOF67" i="7"/>
  <c r="FOG67" i="7"/>
  <c r="FOH67" i="7"/>
  <c r="FOI67" i="7"/>
  <c r="FOJ67" i="7"/>
  <c r="FOK67" i="7"/>
  <c r="FOL67" i="7"/>
  <c r="FOM67" i="7"/>
  <c r="FON67" i="7"/>
  <c r="FOO67" i="7"/>
  <c r="FOP67" i="7"/>
  <c r="FOQ67" i="7"/>
  <c r="FOR67" i="7"/>
  <c r="FOS67" i="7"/>
  <c r="FOT67" i="7"/>
  <c r="FOU67" i="7"/>
  <c r="FOV67" i="7"/>
  <c r="FOW67" i="7"/>
  <c r="FOX67" i="7"/>
  <c r="FOY67" i="7"/>
  <c r="FOZ67" i="7"/>
  <c r="FPA67" i="7"/>
  <c r="FPB67" i="7"/>
  <c r="FPC67" i="7"/>
  <c r="FPD67" i="7"/>
  <c r="FPE67" i="7"/>
  <c r="FPF67" i="7"/>
  <c r="FPG67" i="7"/>
  <c r="FPH67" i="7"/>
  <c r="FPI67" i="7"/>
  <c r="FPJ67" i="7"/>
  <c r="FPK67" i="7"/>
  <c r="FPL67" i="7"/>
  <c r="FPM67" i="7"/>
  <c r="FPN67" i="7"/>
  <c r="FPO67" i="7"/>
  <c r="FPP67" i="7"/>
  <c r="FPQ67" i="7"/>
  <c r="FPR67" i="7"/>
  <c r="FPS67" i="7"/>
  <c r="FPT67" i="7"/>
  <c r="FPU67" i="7"/>
  <c r="FPV67" i="7"/>
  <c r="FPW67" i="7"/>
  <c r="FPX67" i="7"/>
  <c r="FPY67" i="7"/>
  <c r="FPZ67" i="7"/>
  <c r="FQA67" i="7"/>
  <c r="FQB67" i="7"/>
  <c r="FQC67" i="7"/>
  <c r="FQD67" i="7"/>
  <c r="FQE67" i="7"/>
  <c r="FQF67" i="7"/>
  <c r="FQG67" i="7"/>
  <c r="FQH67" i="7"/>
  <c r="FQI67" i="7"/>
  <c r="FQJ67" i="7"/>
  <c r="FQK67" i="7"/>
  <c r="FQL67" i="7"/>
  <c r="FQM67" i="7"/>
  <c r="FQN67" i="7"/>
  <c r="FQO67" i="7"/>
  <c r="FQP67" i="7"/>
  <c r="FQQ67" i="7"/>
  <c r="FQR67" i="7"/>
  <c r="FQS67" i="7"/>
  <c r="FQT67" i="7"/>
  <c r="FQU67" i="7"/>
  <c r="FQV67" i="7"/>
  <c r="FQW67" i="7"/>
  <c r="FQX67" i="7"/>
  <c r="FQY67" i="7"/>
  <c r="FQZ67" i="7"/>
  <c r="FRA67" i="7"/>
  <c r="FRB67" i="7"/>
  <c r="FRC67" i="7"/>
  <c r="FRD67" i="7"/>
  <c r="FRE67" i="7"/>
  <c r="FRF67" i="7"/>
  <c r="FRG67" i="7"/>
  <c r="FRH67" i="7"/>
  <c r="FRI67" i="7"/>
  <c r="FRJ67" i="7"/>
  <c r="FRK67" i="7"/>
  <c r="FRL67" i="7"/>
  <c r="FRM67" i="7"/>
  <c r="FRN67" i="7"/>
  <c r="FRO67" i="7"/>
  <c r="FRP67" i="7"/>
  <c r="FRQ67" i="7"/>
  <c r="FRR67" i="7"/>
  <c r="FRS67" i="7"/>
  <c r="FRT67" i="7"/>
  <c r="FRU67" i="7"/>
  <c r="FRV67" i="7"/>
  <c r="FRW67" i="7"/>
  <c r="FRX67" i="7"/>
  <c r="FRY67" i="7"/>
  <c r="FRZ67" i="7"/>
  <c r="FSA67" i="7"/>
  <c r="FSB67" i="7"/>
  <c r="FSC67" i="7"/>
  <c r="FSD67" i="7"/>
  <c r="FSE67" i="7"/>
  <c r="FSF67" i="7"/>
  <c r="FSG67" i="7"/>
  <c r="FSH67" i="7"/>
  <c r="FSI67" i="7"/>
  <c r="FSJ67" i="7"/>
  <c r="FSK67" i="7"/>
  <c r="FSL67" i="7"/>
  <c r="FSM67" i="7"/>
  <c r="FSN67" i="7"/>
  <c r="FSO67" i="7"/>
  <c r="FSP67" i="7"/>
  <c r="FSQ67" i="7"/>
  <c r="FSR67" i="7"/>
  <c r="FSS67" i="7"/>
  <c r="FST67" i="7"/>
  <c r="FSU67" i="7"/>
  <c r="FSV67" i="7"/>
  <c r="FSW67" i="7"/>
  <c r="FSX67" i="7"/>
  <c r="FSY67" i="7"/>
  <c r="FSZ67" i="7"/>
  <c r="FTA67" i="7"/>
  <c r="FTB67" i="7"/>
  <c r="FTC67" i="7"/>
  <c r="FTD67" i="7"/>
  <c r="FTE67" i="7"/>
  <c r="FTF67" i="7"/>
  <c r="FTG67" i="7"/>
  <c r="FTH67" i="7"/>
  <c r="FTI67" i="7"/>
  <c r="FTJ67" i="7"/>
  <c r="FTK67" i="7"/>
  <c r="FTL67" i="7"/>
  <c r="FTM67" i="7"/>
  <c r="FTN67" i="7"/>
  <c r="FTO67" i="7"/>
  <c r="FTP67" i="7"/>
  <c r="FTQ67" i="7"/>
  <c r="FTR67" i="7"/>
  <c r="FTS67" i="7"/>
  <c r="FTT67" i="7"/>
  <c r="FTU67" i="7"/>
  <c r="FTV67" i="7"/>
  <c r="FTW67" i="7"/>
  <c r="FTX67" i="7"/>
  <c r="FTY67" i="7"/>
  <c r="FTZ67" i="7"/>
  <c r="FUA67" i="7"/>
  <c r="FUB67" i="7"/>
  <c r="FUC67" i="7"/>
  <c r="FUD67" i="7"/>
  <c r="FUE67" i="7"/>
  <c r="FUF67" i="7"/>
  <c r="FUG67" i="7"/>
  <c r="FUH67" i="7"/>
  <c r="FUI67" i="7"/>
  <c r="FUJ67" i="7"/>
  <c r="FUK67" i="7"/>
  <c r="FUL67" i="7"/>
  <c r="FUM67" i="7"/>
  <c r="FUN67" i="7"/>
  <c r="FUO67" i="7"/>
  <c r="FUP67" i="7"/>
  <c r="FUQ67" i="7"/>
  <c r="FUR67" i="7"/>
  <c r="FUS67" i="7"/>
  <c r="FUT67" i="7"/>
  <c r="FUU67" i="7"/>
  <c r="FUV67" i="7"/>
  <c r="FUW67" i="7"/>
  <c r="FUX67" i="7"/>
  <c r="FUY67" i="7"/>
  <c r="FUZ67" i="7"/>
  <c r="FVA67" i="7"/>
  <c r="FVB67" i="7"/>
  <c r="FVC67" i="7"/>
  <c r="FVD67" i="7"/>
  <c r="FVE67" i="7"/>
  <c r="FVF67" i="7"/>
  <c r="FVG67" i="7"/>
  <c r="FVH67" i="7"/>
  <c r="FVI67" i="7"/>
  <c r="FVJ67" i="7"/>
  <c r="FVK67" i="7"/>
  <c r="FVL67" i="7"/>
  <c r="FVM67" i="7"/>
  <c r="FVN67" i="7"/>
  <c r="FVO67" i="7"/>
  <c r="FVP67" i="7"/>
  <c r="FVQ67" i="7"/>
  <c r="FVR67" i="7"/>
  <c r="FVS67" i="7"/>
  <c r="FVT67" i="7"/>
  <c r="FVU67" i="7"/>
  <c r="FVV67" i="7"/>
  <c r="FVW67" i="7"/>
  <c r="FVX67" i="7"/>
  <c r="FVY67" i="7"/>
  <c r="FVZ67" i="7"/>
  <c r="FWA67" i="7"/>
  <c r="FWB67" i="7"/>
  <c r="FWC67" i="7"/>
  <c r="FWD67" i="7"/>
  <c r="FWE67" i="7"/>
  <c r="FWF67" i="7"/>
  <c r="FWG67" i="7"/>
  <c r="FWH67" i="7"/>
  <c r="FWI67" i="7"/>
  <c r="FWJ67" i="7"/>
  <c r="FWK67" i="7"/>
  <c r="FWL67" i="7"/>
  <c r="FWM67" i="7"/>
  <c r="FWN67" i="7"/>
  <c r="FWO67" i="7"/>
  <c r="FWP67" i="7"/>
  <c r="FWQ67" i="7"/>
  <c r="FWR67" i="7"/>
  <c r="FWS67" i="7"/>
  <c r="FWT67" i="7"/>
  <c r="FWU67" i="7"/>
  <c r="FWV67" i="7"/>
  <c r="FWW67" i="7"/>
  <c r="FWX67" i="7"/>
  <c r="FWY67" i="7"/>
  <c r="FWZ67" i="7"/>
  <c r="FXA67" i="7"/>
  <c r="FXB67" i="7"/>
  <c r="FXC67" i="7"/>
  <c r="FXD67" i="7"/>
  <c r="FXE67" i="7"/>
  <c r="FXF67" i="7"/>
  <c r="FXG67" i="7"/>
  <c r="FXH67" i="7"/>
  <c r="FXI67" i="7"/>
  <c r="FXJ67" i="7"/>
  <c r="FXK67" i="7"/>
  <c r="FXL67" i="7"/>
  <c r="FXM67" i="7"/>
  <c r="FXN67" i="7"/>
  <c r="FXO67" i="7"/>
  <c r="FXP67" i="7"/>
  <c r="FXQ67" i="7"/>
  <c r="FXR67" i="7"/>
  <c r="FXS67" i="7"/>
  <c r="FXT67" i="7"/>
  <c r="FXU67" i="7"/>
  <c r="FXV67" i="7"/>
  <c r="FXW67" i="7"/>
  <c r="FXX67" i="7"/>
  <c r="FXY67" i="7"/>
  <c r="FXZ67" i="7"/>
  <c r="FYA67" i="7"/>
  <c r="FYB67" i="7"/>
  <c r="FYC67" i="7"/>
  <c r="FYD67" i="7"/>
  <c r="FYE67" i="7"/>
  <c r="FYF67" i="7"/>
  <c r="FYG67" i="7"/>
  <c r="FYH67" i="7"/>
  <c r="FYI67" i="7"/>
  <c r="FYJ67" i="7"/>
  <c r="FYK67" i="7"/>
  <c r="FYL67" i="7"/>
  <c r="FYM67" i="7"/>
  <c r="FYN67" i="7"/>
  <c r="FYO67" i="7"/>
  <c r="FYP67" i="7"/>
  <c r="FYQ67" i="7"/>
  <c r="FYR67" i="7"/>
  <c r="FYS67" i="7"/>
  <c r="FYT67" i="7"/>
  <c r="FYU67" i="7"/>
  <c r="FYV67" i="7"/>
  <c r="FYW67" i="7"/>
  <c r="FYX67" i="7"/>
  <c r="FYY67" i="7"/>
  <c r="FYZ67" i="7"/>
  <c r="FZA67" i="7"/>
  <c r="FZB67" i="7"/>
  <c r="FZC67" i="7"/>
  <c r="FZD67" i="7"/>
  <c r="FZE67" i="7"/>
  <c r="FZF67" i="7"/>
  <c r="FZG67" i="7"/>
  <c r="FZH67" i="7"/>
  <c r="FZI67" i="7"/>
  <c r="FZJ67" i="7"/>
  <c r="FZK67" i="7"/>
  <c r="FZL67" i="7"/>
  <c r="FZM67" i="7"/>
  <c r="FZN67" i="7"/>
  <c r="FZO67" i="7"/>
  <c r="FZP67" i="7"/>
  <c r="FZQ67" i="7"/>
  <c r="FZR67" i="7"/>
  <c r="FZS67" i="7"/>
  <c r="FZT67" i="7"/>
  <c r="FZU67" i="7"/>
  <c r="FZV67" i="7"/>
  <c r="FZW67" i="7"/>
  <c r="FZX67" i="7"/>
  <c r="FZY67" i="7"/>
  <c r="FZZ67" i="7"/>
  <c r="GAA67" i="7"/>
  <c r="GAB67" i="7"/>
  <c r="GAC67" i="7"/>
  <c r="GAD67" i="7"/>
  <c r="GAE67" i="7"/>
  <c r="GAF67" i="7"/>
  <c r="GAG67" i="7"/>
  <c r="GAH67" i="7"/>
  <c r="GAI67" i="7"/>
  <c r="GAJ67" i="7"/>
  <c r="GAK67" i="7"/>
  <c r="GAL67" i="7"/>
  <c r="GAM67" i="7"/>
  <c r="GAN67" i="7"/>
  <c r="GAO67" i="7"/>
  <c r="GAP67" i="7"/>
  <c r="GAQ67" i="7"/>
  <c r="GAR67" i="7"/>
  <c r="GAS67" i="7"/>
  <c r="GAT67" i="7"/>
  <c r="GAU67" i="7"/>
  <c r="GAV67" i="7"/>
  <c r="GAW67" i="7"/>
  <c r="GAX67" i="7"/>
  <c r="GAY67" i="7"/>
  <c r="GAZ67" i="7"/>
  <c r="GBA67" i="7"/>
  <c r="GBB67" i="7"/>
  <c r="GBC67" i="7"/>
  <c r="GBD67" i="7"/>
  <c r="GBE67" i="7"/>
  <c r="GBF67" i="7"/>
  <c r="GBG67" i="7"/>
  <c r="GBH67" i="7"/>
  <c r="GBI67" i="7"/>
  <c r="GBJ67" i="7"/>
  <c r="GBK67" i="7"/>
  <c r="GBL67" i="7"/>
  <c r="GBM67" i="7"/>
  <c r="GBN67" i="7"/>
  <c r="GBO67" i="7"/>
  <c r="GBP67" i="7"/>
  <c r="GBQ67" i="7"/>
  <c r="GBR67" i="7"/>
  <c r="GBS67" i="7"/>
  <c r="GBT67" i="7"/>
  <c r="GBU67" i="7"/>
  <c r="GBV67" i="7"/>
  <c r="GBW67" i="7"/>
  <c r="GBX67" i="7"/>
  <c r="GBY67" i="7"/>
  <c r="GBZ67" i="7"/>
  <c r="GCA67" i="7"/>
  <c r="GCB67" i="7"/>
  <c r="GCC67" i="7"/>
  <c r="GCD67" i="7"/>
  <c r="GCE67" i="7"/>
  <c r="GCF67" i="7"/>
  <c r="GCG67" i="7"/>
  <c r="GCH67" i="7"/>
  <c r="GCI67" i="7"/>
  <c r="GCJ67" i="7"/>
  <c r="GCK67" i="7"/>
  <c r="GCL67" i="7"/>
  <c r="GCM67" i="7"/>
  <c r="GCN67" i="7"/>
  <c r="GCO67" i="7"/>
  <c r="GCP67" i="7"/>
  <c r="GCQ67" i="7"/>
  <c r="GCR67" i="7"/>
  <c r="GCS67" i="7"/>
  <c r="GCT67" i="7"/>
  <c r="GCU67" i="7"/>
  <c r="GCV67" i="7"/>
  <c r="GCW67" i="7"/>
  <c r="GCX67" i="7"/>
  <c r="GCY67" i="7"/>
  <c r="GCZ67" i="7"/>
  <c r="GDA67" i="7"/>
  <c r="GDB67" i="7"/>
  <c r="GDC67" i="7"/>
  <c r="GDD67" i="7"/>
  <c r="GDE67" i="7"/>
  <c r="GDF67" i="7"/>
  <c r="GDG67" i="7"/>
  <c r="GDH67" i="7"/>
  <c r="GDI67" i="7"/>
  <c r="GDJ67" i="7"/>
  <c r="GDK67" i="7"/>
  <c r="GDL67" i="7"/>
  <c r="GDM67" i="7"/>
  <c r="GDN67" i="7"/>
  <c r="GDO67" i="7"/>
  <c r="GDP67" i="7"/>
  <c r="GDQ67" i="7"/>
  <c r="GDR67" i="7"/>
  <c r="GDS67" i="7"/>
  <c r="GDT67" i="7"/>
  <c r="GDU67" i="7"/>
  <c r="GDV67" i="7"/>
  <c r="GDW67" i="7"/>
  <c r="GDX67" i="7"/>
  <c r="GDY67" i="7"/>
  <c r="GDZ67" i="7"/>
  <c r="GEA67" i="7"/>
  <c r="GEB67" i="7"/>
  <c r="GEC67" i="7"/>
  <c r="GED67" i="7"/>
  <c r="GEE67" i="7"/>
  <c r="GEF67" i="7"/>
  <c r="GEG67" i="7"/>
  <c r="GEH67" i="7"/>
  <c r="GEI67" i="7"/>
  <c r="GEJ67" i="7"/>
  <c r="GEK67" i="7"/>
  <c r="GEL67" i="7"/>
  <c r="GEM67" i="7"/>
  <c r="GEN67" i="7"/>
  <c r="GEO67" i="7"/>
  <c r="GEP67" i="7"/>
  <c r="GEQ67" i="7"/>
  <c r="GER67" i="7"/>
  <c r="GES67" i="7"/>
  <c r="GET67" i="7"/>
  <c r="GEU67" i="7"/>
  <c r="GEV67" i="7"/>
  <c r="GEW67" i="7"/>
  <c r="GEX67" i="7"/>
  <c r="GEY67" i="7"/>
  <c r="GEZ67" i="7"/>
  <c r="GFA67" i="7"/>
  <c r="GFB67" i="7"/>
  <c r="GFC67" i="7"/>
  <c r="GFD67" i="7"/>
  <c r="GFE67" i="7"/>
  <c r="GFF67" i="7"/>
  <c r="GFG67" i="7"/>
  <c r="GFH67" i="7"/>
  <c r="GFI67" i="7"/>
  <c r="GFJ67" i="7"/>
  <c r="GFK67" i="7"/>
  <c r="GFL67" i="7"/>
  <c r="GFM67" i="7"/>
  <c r="GFN67" i="7"/>
  <c r="GFO67" i="7"/>
  <c r="GFP67" i="7"/>
  <c r="GFQ67" i="7"/>
  <c r="GFR67" i="7"/>
  <c r="GFS67" i="7"/>
  <c r="GFT67" i="7"/>
  <c r="GFU67" i="7"/>
  <c r="GFV67" i="7"/>
  <c r="GFW67" i="7"/>
  <c r="GFX67" i="7"/>
  <c r="GFY67" i="7"/>
  <c r="GFZ67" i="7"/>
  <c r="GGA67" i="7"/>
  <c r="GGB67" i="7"/>
  <c r="GGC67" i="7"/>
  <c r="GGD67" i="7"/>
  <c r="GGE67" i="7"/>
  <c r="GGF67" i="7"/>
  <c r="GGG67" i="7"/>
  <c r="GGH67" i="7"/>
  <c r="GGI67" i="7"/>
  <c r="GGJ67" i="7"/>
  <c r="GGK67" i="7"/>
  <c r="GGL67" i="7"/>
  <c r="GGM67" i="7"/>
  <c r="GGN67" i="7"/>
  <c r="GGO67" i="7"/>
  <c r="GGP67" i="7"/>
  <c r="GGQ67" i="7"/>
  <c r="GGR67" i="7"/>
  <c r="GGS67" i="7"/>
  <c r="GGT67" i="7"/>
  <c r="GGU67" i="7"/>
  <c r="GGV67" i="7"/>
  <c r="GGW67" i="7"/>
  <c r="GGX67" i="7"/>
  <c r="GGY67" i="7"/>
  <c r="GGZ67" i="7"/>
  <c r="GHA67" i="7"/>
  <c r="GHB67" i="7"/>
  <c r="GHC67" i="7"/>
  <c r="GHD67" i="7"/>
  <c r="GHE67" i="7"/>
  <c r="GHF67" i="7"/>
  <c r="GHG67" i="7"/>
  <c r="GHH67" i="7"/>
  <c r="GHI67" i="7"/>
  <c r="GHJ67" i="7"/>
  <c r="GHK67" i="7"/>
  <c r="GHL67" i="7"/>
  <c r="GHM67" i="7"/>
  <c r="GHN67" i="7"/>
  <c r="GHO67" i="7"/>
  <c r="GHP67" i="7"/>
  <c r="GHQ67" i="7"/>
  <c r="GHR67" i="7"/>
  <c r="GHS67" i="7"/>
  <c r="GHT67" i="7"/>
  <c r="GHU67" i="7"/>
  <c r="GHV67" i="7"/>
  <c r="GHW67" i="7"/>
  <c r="GHX67" i="7"/>
  <c r="GHY67" i="7"/>
  <c r="GHZ67" i="7"/>
  <c r="GIA67" i="7"/>
  <c r="GIB67" i="7"/>
  <c r="GIC67" i="7"/>
  <c r="GID67" i="7"/>
  <c r="GIE67" i="7"/>
  <c r="GIF67" i="7"/>
  <c r="GIG67" i="7"/>
  <c r="GIH67" i="7"/>
  <c r="GII67" i="7"/>
  <c r="GIJ67" i="7"/>
  <c r="GIK67" i="7"/>
  <c r="GIL67" i="7"/>
  <c r="GIM67" i="7"/>
  <c r="GIN67" i="7"/>
  <c r="GIO67" i="7"/>
  <c r="GIP67" i="7"/>
  <c r="GIQ67" i="7"/>
  <c r="GIR67" i="7"/>
  <c r="GIS67" i="7"/>
  <c r="GIT67" i="7"/>
  <c r="GIU67" i="7"/>
  <c r="GIV67" i="7"/>
  <c r="GIW67" i="7"/>
  <c r="GIX67" i="7"/>
  <c r="GIY67" i="7"/>
  <c r="GIZ67" i="7"/>
  <c r="GJA67" i="7"/>
  <c r="GJB67" i="7"/>
  <c r="GJC67" i="7"/>
  <c r="GJD67" i="7"/>
  <c r="GJE67" i="7"/>
  <c r="GJF67" i="7"/>
  <c r="GJG67" i="7"/>
  <c r="GJH67" i="7"/>
  <c r="GJI67" i="7"/>
  <c r="GJJ67" i="7"/>
  <c r="GJK67" i="7"/>
  <c r="GJL67" i="7"/>
  <c r="GJM67" i="7"/>
  <c r="GJN67" i="7"/>
  <c r="GJO67" i="7"/>
  <c r="GJP67" i="7"/>
  <c r="GJQ67" i="7"/>
  <c r="GJR67" i="7"/>
  <c r="GJS67" i="7"/>
  <c r="GJT67" i="7"/>
  <c r="GJU67" i="7"/>
  <c r="GJV67" i="7"/>
  <c r="GJW67" i="7"/>
  <c r="GJX67" i="7"/>
  <c r="GJY67" i="7"/>
  <c r="GJZ67" i="7"/>
  <c r="GKA67" i="7"/>
  <c r="GKB67" i="7"/>
  <c r="GKC67" i="7"/>
  <c r="GKD67" i="7"/>
  <c r="GKE67" i="7"/>
  <c r="GKF67" i="7"/>
  <c r="GKG67" i="7"/>
  <c r="GKH67" i="7"/>
  <c r="GKI67" i="7"/>
  <c r="GKJ67" i="7"/>
  <c r="GKK67" i="7"/>
  <c r="GKL67" i="7"/>
  <c r="GKM67" i="7"/>
  <c r="GKN67" i="7"/>
  <c r="GKO67" i="7"/>
  <c r="GKP67" i="7"/>
  <c r="GKQ67" i="7"/>
  <c r="GKR67" i="7"/>
  <c r="GKS67" i="7"/>
  <c r="GKT67" i="7"/>
  <c r="GKU67" i="7"/>
  <c r="GKV67" i="7"/>
  <c r="GKW67" i="7"/>
  <c r="GKX67" i="7"/>
  <c r="GKY67" i="7"/>
  <c r="GKZ67" i="7"/>
  <c r="GLA67" i="7"/>
  <c r="GLB67" i="7"/>
  <c r="GLC67" i="7"/>
  <c r="GLD67" i="7"/>
  <c r="GLE67" i="7"/>
  <c r="GLF67" i="7"/>
  <c r="GLG67" i="7"/>
  <c r="GLH67" i="7"/>
  <c r="GLI67" i="7"/>
  <c r="GLJ67" i="7"/>
  <c r="GLK67" i="7"/>
  <c r="GLL67" i="7"/>
  <c r="GLM67" i="7"/>
  <c r="GLN67" i="7"/>
  <c r="GLO67" i="7"/>
  <c r="GLP67" i="7"/>
  <c r="GLQ67" i="7"/>
  <c r="GLR67" i="7"/>
  <c r="GLS67" i="7"/>
  <c r="GLT67" i="7"/>
  <c r="GLU67" i="7"/>
  <c r="GLV67" i="7"/>
  <c r="GLW67" i="7"/>
  <c r="GLX67" i="7"/>
  <c r="GLY67" i="7"/>
  <c r="GLZ67" i="7"/>
  <c r="GMA67" i="7"/>
  <c r="GMB67" i="7"/>
  <c r="GMC67" i="7"/>
  <c r="GMD67" i="7"/>
  <c r="GME67" i="7"/>
  <c r="GMF67" i="7"/>
  <c r="GMG67" i="7"/>
  <c r="GMH67" i="7"/>
  <c r="GMI67" i="7"/>
  <c r="GMJ67" i="7"/>
  <c r="GMK67" i="7"/>
  <c r="GML67" i="7"/>
  <c r="GMM67" i="7"/>
  <c r="GMN67" i="7"/>
  <c r="GMO67" i="7"/>
  <c r="GMP67" i="7"/>
  <c r="GMQ67" i="7"/>
  <c r="GMR67" i="7"/>
  <c r="GMS67" i="7"/>
  <c r="GMT67" i="7"/>
  <c r="GMU67" i="7"/>
  <c r="GMV67" i="7"/>
  <c r="GMW67" i="7"/>
  <c r="GMX67" i="7"/>
  <c r="GMY67" i="7"/>
  <c r="GMZ67" i="7"/>
  <c r="GNA67" i="7"/>
  <c r="GNB67" i="7"/>
  <c r="GNC67" i="7"/>
  <c r="GND67" i="7"/>
  <c r="GNE67" i="7"/>
  <c r="GNF67" i="7"/>
  <c r="GNG67" i="7"/>
  <c r="GNH67" i="7"/>
  <c r="GNI67" i="7"/>
  <c r="GNJ67" i="7"/>
  <c r="GNK67" i="7"/>
  <c r="GNL67" i="7"/>
  <c r="GNM67" i="7"/>
  <c r="GNN67" i="7"/>
  <c r="GNO67" i="7"/>
  <c r="GNP67" i="7"/>
  <c r="GNQ67" i="7"/>
  <c r="GNR67" i="7"/>
  <c r="GNS67" i="7"/>
  <c r="GNT67" i="7"/>
  <c r="GNU67" i="7"/>
  <c r="GNV67" i="7"/>
  <c r="GNW67" i="7"/>
  <c r="GNX67" i="7"/>
  <c r="GNY67" i="7"/>
  <c r="GNZ67" i="7"/>
  <c r="GOA67" i="7"/>
  <c r="GOB67" i="7"/>
  <c r="GOC67" i="7"/>
  <c r="GOD67" i="7"/>
  <c r="GOE67" i="7"/>
  <c r="GOF67" i="7"/>
  <c r="GOG67" i="7"/>
  <c r="GOH67" i="7"/>
  <c r="GOI67" i="7"/>
  <c r="GOJ67" i="7"/>
  <c r="GOK67" i="7"/>
  <c r="GOL67" i="7"/>
  <c r="GOM67" i="7"/>
  <c r="GON67" i="7"/>
  <c r="GOO67" i="7"/>
  <c r="GOP67" i="7"/>
  <c r="GOQ67" i="7"/>
  <c r="GOR67" i="7"/>
  <c r="GOS67" i="7"/>
  <c r="GOT67" i="7"/>
  <c r="GOU67" i="7"/>
  <c r="GOV67" i="7"/>
  <c r="GOW67" i="7"/>
  <c r="GOX67" i="7"/>
  <c r="GOY67" i="7"/>
  <c r="GOZ67" i="7"/>
  <c r="GPA67" i="7"/>
  <c r="GPB67" i="7"/>
  <c r="GPC67" i="7"/>
  <c r="GPD67" i="7"/>
  <c r="GPE67" i="7"/>
  <c r="GPF67" i="7"/>
  <c r="GPG67" i="7"/>
  <c r="GPH67" i="7"/>
  <c r="GPI67" i="7"/>
  <c r="GPJ67" i="7"/>
  <c r="GPK67" i="7"/>
  <c r="GPL67" i="7"/>
  <c r="GPM67" i="7"/>
  <c r="GPN67" i="7"/>
  <c r="GPO67" i="7"/>
  <c r="GPP67" i="7"/>
  <c r="GPQ67" i="7"/>
  <c r="GPR67" i="7"/>
  <c r="GPS67" i="7"/>
  <c r="GPT67" i="7"/>
  <c r="GPU67" i="7"/>
  <c r="GPV67" i="7"/>
  <c r="GPW67" i="7"/>
  <c r="GPX67" i="7"/>
  <c r="GPY67" i="7"/>
  <c r="GPZ67" i="7"/>
  <c r="GQA67" i="7"/>
  <c r="GQB67" i="7"/>
  <c r="GQC67" i="7"/>
  <c r="GQD67" i="7"/>
  <c r="GQE67" i="7"/>
  <c r="GQF67" i="7"/>
  <c r="GQG67" i="7"/>
  <c r="GQH67" i="7"/>
  <c r="GQI67" i="7"/>
  <c r="GQJ67" i="7"/>
  <c r="GQK67" i="7"/>
  <c r="GQL67" i="7"/>
  <c r="GQM67" i="7"/>
  <c r="GQN67" i="7"/>
  <c r="GQO67" i="7"/>
  <c r="GQP67" i="7"/>
  <c r="GQQ67" i="7"/>
  <c r="GQR67" i="7"/>
  <c r="GQS67" i="7"/>
  <c r="GQT67" i="7"/>
  <c r="GQU67" i="7"/>
  <c r="GQV67" i="7"/>
  <c r="GQW67" i="7"/>
  <c r="GQX67" i="7"/>
  <c r="GQY67" i="7"/>
  <c r="GQZ67" i="7"/>
  <c r="GRA67" i="7"/>
  <c r="GRB67" i="7"/>
  <c r="GRC67" i="7"/>
  <c r="GRD67" i="7"/>
  <c r="GRE67" i="7"/>
  <c r="GRF67" i="7"/>
  <c r="GRG67" i="7"/>
  <c r="GRH67" i="7"/>
  <c r="GRI67" i="7"/>
  <c r="GRJ67" i="7"/>
  <c r="GRK67" i="7"/>
  <c r="GRL67" i="7"/>
  <c r="GRM67" i="7"/>
  <c r="GRN67" i="7"/>
  <c r="GRO67" i="7"/>
  <c r="GRP67" i="7"/>
  <c r="GRQ67" i="7"/>
  <c r="GRR67" i="7"/>
  <c r="GRS67" i="7"/>
  <c r="GRT67" i="7"/>
  <c r="GRU67" i="7"/>
  <c r="GRV67" i="7"/>
  <c r="GRW67" i="7"/>
  <c r="GRX67" i="7"/>
  <c r="GRY67" i="7"/>
  <c r="GRZ67" i="7"/>
  <c r="GSA67" i="7"/>
  <c r="GSB67" i="7"/>
  <c r="GSC67" i="7"/>
  <c r="GSD67" i="7"/>
  <c r="GSE67" i="7"/>
  <c r="GSF67" i="7"/>
  <c r="GSG67" i="7"/>
  <c r="GSH67" i="7"/>
  <c r="GSI67" i="7"/>
  <c r="GSJ67" i="7"/>
  <c r="GSK67" i="7"/>
  <c r="GSL67" i="7"/>
  <c r="GSM67" i="7"/>
  <c r="GSN67" i="7"/>
  <c r="GSO67" i="7"/>
  <c r="GSP67" i="7"/>
  <c r="GSQ67" i="7"/>
  <c r="GSR67" i="7"/>
  <c r="GSS67" i="7"/>
  <c r="GST67" i="7"/>
  <c r="GSU67" i="7"/>
  <c r="GSV67" i="7"/>
  <c r="GSW67" i="7"/>
  <c r="GSX67" i="7"/>
  <c r="GSY67" i="7"/>
  <c r="GSZ67" i="7"/>
  <c r="GTA67" i="7"/>
  <c r="GTB67" i="7"/>
  <c r="GTC67" i="7"/>
  <c r="GTD67" i="7"/>
  <c r="GTE67" i="7"/>
  <c r="GTF67" i="7"/>
  <c r="GTG67" i="7"/>
  <c r="GTH67" i="7"/>
  <c r="GTI67" i="7"/>
  <c r="GTJ67" i="7"/>
  <c r="GTK67" i="7"/>
  <c r="GTL67" i="7"/>
  <c r="GTM67" i="7"/>
  <c r="GTN67" i="7"/>
  <c r="GTO67" i="7"/>
  <c r="GTP67" i="7"/>
  <c r="GTQ67" i="7"/>
  <c r="GTR67" i="7"/>
  <c r="GTS67" i="7"/>
  <c r="GTT67" i="7"/>
  <c r="GTU67" i="7"/>
  <c r="GTV67" i="7"/>
  <c r="GTW67" i="7"/>
  <c r="GTX67" i="7"/>
  <c r="GTY67" i="7"/>
  <c r="GTZ67" i="7"/>
  <c r="GUA67" i="7"/>
  <c r="GUB67" i="7"/>
  <c r="GUC67" i="7"/>
  <c r="GUD67" i="7"/>
  <c r="GUE67" i="7"/>
  <c r="GUF67" i="7"/>
  <c r="GUG67" i="7"/>
  <c r="GUH67" i="7"/>
  <c r="GUI67" i="7"/>
  <c r="GUJ67" i="7"/>
  <c r="GUK67" i="7"/>
  <c r="GUL67" i="7"/>
  <c r="GUM67" i="7"/>
  <c r="GUN67" i="7"/>
  <c r="GUO67" i="7"/>
  <c r="GUP67" i="7"/>
  <c r="GUQ67" i="7"/>
  <c r="GUR67" i="7"/>
  <c r="GUS67" i="7"/>
  <c r="GUT67" i="7"/>
  <c r="GUU67" i="7"/>
  <c r="GUV67" i="7"/>
  <c r="GUW67" i="7"/>
  <c r="GUX67" i="7"/>
  <c r="GUY67" i="7"/>
  <c r="GUZ67" i="7"/>
  <c r="GVA67" i="7"/>
  <c r="GVB67" i="7"/>
  <c r="GVC67" i="7"/>
  <c r="GVD67" i="7"/>
  <c r="GVE67" i="7"/>
  <c r="GVF67" i="7"/>
  <c r="GVG67" i="7"/>
  <c r="GVH67" i="7"/>
  <c r="GVI67" i="7"/>
  <c r="GVJ67" i="7"/>
  <c r="GVK67" i="7"/>
  <c r="GVL67" i="7"/>
  <c r="GVM67" i="7"/>
  <c r="GVN67" i="7"/>
  <c r="GVO67" i="7"/>
  <c r="GVP67" i="7"/>
  <c r="GVQ67" i="7"/>
  <c r="GVR67" i="7"/>
  <c r="GVS67" i="7"/>
  <c r="GVT67" i="7"/>
  <c r="GVU67" i="7"/>
  <c r="GVV67" i="7"/>
  <c r="GVW67" i="7"/>
  <c r="GVX67" i="7"/>
  <c r="GVY67" i="7"/>
  <c r="GVZ67" i="7"/>
  <c r="GWA67" i="7"/>
  <c r="GWB67" i="7"/>
  <c r="GWC67" i="7"/>
  <c r="GWD67" i="7"/>
  <c r="GWE67" i="7"/>
  <c r="GWF67" i="7"/>
  <c r="GWG67" i="7"/>
  <c r="GWH67" i="7"/>
  <c r="GWI67" i="7"/>
  <c r="GWJ67" i="7"/>
  <c r="GWK67" i="7"/>
  <c r="GWL67" i="7"/>
  <c r="GWM67" i="7"/>
  <c r="GWN67" i="7"/>
  <c r="GWO67" i="7"/>
  <c r="GWP67" i="7"/>
  <c r="GWQ67" i="7"/>
  <c r="GWR67" i="7"/>
  <c r="GWS67" i="7"/>
  <c r="GWT67" i="7"/>
  <c r="GWU67" i="7"/>
  <c r="GWV67" i="7"/>
  <c r="GWW67" i="7"/>
  <c r="GWX67" i="7"/>
  <c r="GWY67" i="7"/>
  <c r="GWZ67" i="7"/>
  <c r="GXA67" i="7"/>
  <c r="GXB67" i="7"/>
  <c r="GXC67" i="7"/>
  <c r="GXD67" i="7"/>
  <c r="GXE67" i="7"/>
  <c r="GXF67" i="7"/>
  <c r="GXG67" i="7"/>
  <c r="GXH67" i="7"/>
  <c r="GXI67" i="7"/>
  <c r="GXJ67" i="7"/>
  <c r="GXK67" i="7"/>
  <c r="GXL67" i="7"/>
  <c r="GXM67" i="7"/>
  <c r="GXN67" i="7"/>
  <c r="GXO67" i="7"/>
  <c r="GXP67" i="7"/>
  <c r="GXQ67" i="7"/>
  <c r="GXR67" i="7"/>
  <c r="GXS67" i="7"/>
  <c r="GXT67" i="7"/>
  <c r="GXU67" i="7"/>
  <c r="GXV67" i="7"/>
  <c r="GXW67" i="7"/>
  <c r="GXX67" i="7"/>
  <c r="GXY67" i="7"/>
  <c r="GXZ67" i="7"/>
  <c r="GYA67" i="7"/>
  <c r="GYB67" i="7"/>
  <c r="GYC67" i="7"/>
  <c r="GYD67" i="7"/>
  <c r="GYE67" i="7"/>
  <c r="GYF67" i="7"/>
  <c r="GYG67" i="7"/>
  <c r="GYH67" i="7"/>
  <c r="GYI67" i="7"/>
  <c r="GYJ67" i="7"/>
  <c r="GYK67" i="7"/>
  <c r="GYL67" i="7"/>
  <c r="GYM67" i="7"/>
  <c r="GYN67" i="7"/>
  <c r="GYO67" i="7"/>
  <c r="GYP67" i="7"/>
  <c r="GYQ67" i="7"/>
  <c r="GYR67" i="7"/>
  <c r="GYS67" i="7"/>
  <c r="GYT67" i="7"/>
  <c r="GYU67" i="7"/>
  <c r="GYV67" i="7"/>
  <c r="GYW67" i="7"/>
  <c r="GYX67" i="7"/>
  <c r="GYY67" i="7"/>
  <c r="GYZ67" i="7"/>
  <c r="GZA67" i="7"/>
  <c r="GZB67" i="7"/>
  <c r="GZC67" i="7"/>
  <c r="GZD67" i="7"/>
  <c r="GZE67" i="7"/>
  <c r="GZF67" i="7"/>
  <c r="GZG67" i="7"/>
  <c r="GZH67" i="7"/>
  <c r="GZI67" i="7"/>
  <c r="GZJ67" i="7"/>
  <c r="GZK67" i="7"/>
  <c r="GZL67" i="7"/>
  <c r="GZM67" i="7"/>
  <c r="GZN67" i="7"/>
  <c r="GZO67" i="7"/>
  <c r="GZP67" i="7"/>
  <c r="GZQ67" i="7"/>
  <c r="GZR67" i="7"/>
  <c r="GZS67" i="7"/>
  <c r="GZT67" i="7"/>
  <c r="GZU67" i="7"/>
  <c r="GZV67" i="7"/>
  <c r="GZW67" i="7"/>
  <c r="GZX67" i="7"/>
  <c r="GZY67" i="7"/>
  <c r="GZZ67" i="7"/>
  <c r="HAA67" i="7"/>
  <c r="HAB67" i="7"/>
  <c r="HAC67" i="7"/>
  <c r="HAD67" i="7"/>
  <c r="HAE67" i="7"/>
  <c r="HAF67" i="7"/>
  <c r="HAG67" i="7"/>
  <c r="HAH67" i="7"/>
  <c r="HAI67" i="7"/>
  <c r="HAJ67" i="7"/>
  <c r="HAK67" i="7"/>
  <c r="HAL67" i="7"/>
  <c r="HAM67" i="7"/>
  <c r="HAN67" i="7"/>
  <c r="HAO67" i="7"/>
  <c r="HAP67" i="7"/>
  <c r="HAQ67" i="7"/>
  <c r="HAR67" i="7"/>
  <c r="HAS67" i="7"/>
  <c r="HAT67" i="7"/>
  <c r="HAU67" i="7"/>
  <c r="HAV67" i="7"/>
  <c r="HAW67" i="7"/>
  <c r="HAX67" i="7"/>
  <c r="HAY67" i="7"/>
  <c r="HAZ67" i="7"/>
  <c r="HBA67" i="7"/>
  <c r="HBB67" i="7"/>
  <c r="HBC67" i="7"/>
  <c r="HBD67" i="7"/>
  <c r="HBE67" i="7"/>
  <c r="HBF67" i="7"/>
  <c r="HBG67" i="7"/>
  <c r="HBH67" i="7"/>
  <c r="HBI67" i="7"/>
  <c r="HBJ67" i="7"/>
  <c r="HBK67" i="7"/>
  <c r="HBL67" i="7"/>
  <c r="HBM67" i="7"/>
  <c r="HBN67" i="7"/>
  <c r="HBO67" i="7"/>
  <c r="HBP67" i="7"/>
  <c r="HBQ67" i="7"/>
  <c r="HBR67" i="7"/>
  <c r="HBS67" i="7"/>
  <c r="HBT67" i="7"/>
  <c r="HBU67" i="7"/>
  <c r="HBV67" i="7"/>
  <c r="HBW67" i="7"/>
  <c r="HBX67" i="7"/>
  <c r="HBY67" i="7"/>
  <c r="HBZ67" i="7"/>
  <c r="HCA67" i="7"/>
  <c r="HCB67" i="7"/>
  <c r="HCC67" i="7"/>
  <c r="HCD67" i="7"/>
  <c r="HCE67" i="7"/>
  <c r="HCF67" i="7"/>
  <c r="HCG67" i="7"/>
  <c r="HCH67" i="7"/>
  <c r="HCI67" i="7"/>
  <c r="HCJ67" i="7"/>
  <c r="HCK67" i="7"/>
  <c r="HCL67" i="7"/>
  <c r="HCM67" i="7"/>
  <c r="HCN67" i="7"/>
  <c r="HCO67" i="7"/>
  <c r="HCP67" i="7"/>
  <c r="HCQ67" i="7"/>
  <c r="HCR67" i="7"/>
  <c r="HCS67" i="7"/>
  <c r="HCT67" i="7"/>
  <c r="HCU67" i="7"/>
  <c r="HCV67" i="7"/>
  <c r="HCW67" i="7"/>
  <c r="HCX67" i="7"/>
  <c r="HCY67" i="7"/>
  <c r="HCZ67" i="7"/>
  <c r="HDA67" i="7"/>
  <c r="HDB67" i="7"/>
  <c r="HDC67" i="7"/>
  <c r="HDD67" i="7"/>
  <c r="HDE67" i="7"/>
  <c r="HDF67" i="7"/>
  <c r="HDG67" i="7"/>
  <c r="HDH67" i="7"/>
  <c r="HDI67" i="7"/>
  <c r="HDJ67" i="7"/>
  <c r="HDK67" i="7"/>
  <c r="HDL67" i="7"/>
  <c r="HDM67" i="7"/>
  <c r="HDN67" i="7"/>
  <c r="HDO67" i="7"/>
  <c r="HDP67" i="7"/>
  <c r="HDQ67" i="7"/>
  <c r="HDR67" i="7"/>
  <c r="HDS67" i="7"/>
  <c r="HDT67" i="7"/>
  <c r="HDU67" i="7"/>
  <c r="HDV67" i="7"/>
  <c r="HDW67" i="7"/>
  <c r="HDX67" i="7"/>
  <c r="HDY67" i="7"/>
  <c r="HDZ67" i="7"/>
  <c r="HEA67" i="7"/>
  <c r="HEB67" i="7"/>
  <c r="HEC67" i="7"/>
  <c r="HED67" i="7"/>
  <c r="HEE67" i="7"/>
  <c r="HEF67" i="7"/>
  <c r="HEG67" i="7"/>
  <c r="HEH67" i="7"/>
  <c r="HEI67" i="7"/>
  <c r="HEJ67" i="7"/>
  <c r="HEK67" i="7"/>
  <c r="HEL67" i="7"/>
  <c r="HEM67" i="7"/>
  <c r="HEN67" i="7"/>
  <c r="HEO67" i="7"/>
  <c r="HEP67" i="7"/>
  <c r="HEQ67" i="7"/>
  <c r="HER67" i="7"/>
  <c r="HES67" i="7"/>
  <c r="HET67" i="7"/>
  <c r="HEU67" i="7"/>
  <c r="HEV67" i="7"/>
  <c r="HEW67" i="7"/>
  <c r="HEX67" i="7"/>
  <c r="HEY67" i="7"/>
  <c r="HEZ67" i="7"/>
  <c r="HFA67" i="7"/>
  <c r="HFB67" i="7"/>
  <c r="HFC67" i="7"/>
  <c r="HFD67" i="7"/>
  <c r="HFE67" i="7"/>
  <c r="HFF67" i="7"/>
  <c r="HFG67" i="7"/>
  <c r="HFH67" i="7"/>
  <c r="HFI67" i="7"/>
  <c r="HFJ67" i="7"/>
  <c r="HFK67" i="7"/>
  <c r="HFL67" i="7"/>
  <c r="HFM67" i="7"/>
  <c r="HFN67" i="7"/>
  <c r="HFO67" i="7"/>
  <c r="HFP67" i="7"/>
  <c r="HFQ67" i="7"/>
  <c r="HFR67" i="7"/>
  <c r="HFS67" i="7"/>
  <c r="HFT67" i="7"/>
  <c r="HFU67" i="7"/>
  <c r="HFV67" i="7"/>
  <c r="HFW67" i="7"/>
  <c r="HFX67" i="7"/>
  <c r="HFY67" i="7"/>
  <c r="HFZ67" i="7"/>
  <c r="HGA67" i="7"/>
  <c r="HGB67" i="7"/>
  <c r="HGC67" i="7"/>
  <c r="HGD67" i="7"/>
  <c r="HGE67" i="7"/>
  <c r="HGF67" i="7"/>
  <c r="HGG67" i="7"/>
  <c r="HGH67" i="7"/>
  <c r="HGI67" i="7"/>
  <c r="HGJ67" i="7"/>
  <c r="HGK67" i="7"/>
  <c r="HGL67" i="7"/>
  <c r="HGM67" i="7"/>
  <c r="HGN67" i="7"/>
  <c r="HGO67" i="7"/>
  <c r="HGP67" i="7"/>
  <c r="HGQ67" i="7"/>
  <c r="HGR67" i="7"/>
  <c r="HGS67" i="7"/>
  <c r="HGT67" i="7"/>
  <c r="HGU67" i="7"/>
  <c r="HGV67" i="7"/>
  <c r="HGW67" i="7"/>
  <c r="HGX67" i="7"/>
  <c r="HGY67" i="7"/>
  <c r="HGZ67" i="7"/>
  <c r="HHA67" i="7"/>
  <c r="HHB67" i="7"/>
  <c r="HHC67" i="7"/>
  <c r="HHD67" i="7"/>
  <c r="HHE67" i="7"/>
  <c r="HHF67" i="7"/>
  <c r="HHG67" i="7"/>
  <c r="HHH67" i="7"/>
  <c r="HHI67" i="7"/>
  <c r="HHJ67" i="7"/>
  <c r="HHK67" i="7"/>
  <c r="HHL67" i="7"/>
  <c r="HHM67" i="7"/>
  <c r="HHN67" i="7"/>
  <c r="HHO67" i="7"/>
  <c r="HHP67" i="7"/>
  <c r="HHQ67" i="7"/>
  <c r="HHR67" i="7"/>
  <c r="HHS67" i="7"/>
  <c r="HHT67" i="7"/>
  <c r="HHU67" i="7"/>
  <c r="HHV67" i="7"/>
  <c r="HHW67" i="7"/>
  <c r="HHX67" i="7"/>
  <c r="HHY67" i="7"/>
  <c r="HHZ67" i="7"/>
  <c r="HIA67" i="7"/>
  <c r="HIB67" i="7"/>
  <c r="HIC67" i="7"/>
  <c r="HID67" i="7"/>
  <c r="HIE67" i="7"/>
  <c r="HIF67" i="7"/>
  <c r="HIG67" i="7"/>
  <c r="HIH67" i="7"/>
  <c r="HII67" i="7"/>
  <c r="HIJ67" i="7"/>
  <c r="HIK67" i="7"/>
  <c r="HIL67" i="7"/>
  <c r="HIM67" i="7"/>
  <c r="HIN67" i="7"/>
  <c r="HIO67" i="7"/>
  <c r="HIP67" i="7"/>
  <c r="HIQ67" i="7"/>
  <c r="HIR67" i="7"/>
  <c r="HIS67" i="7"/>
  <c r="HIT67" i="7"/>
  <c r="HIU67" i="7"/>
  <c r="HIV67" i="7"/>
  <c r="HIW67" i="7"/>
  <c r="HIX67" i="7"/>
  <c r="HIY67" i="7"/>
  <c r="HIZ67" i="7"/>
  <c r="HJA67" i="7"/>
  <c r="HJB67" i="7"/>
  <c r="HJC67" i="7"/>
  <c r="HJD67" i="7"/>
  <c r="HJE67" i="7"/>
  <c r="HJF67" i="7"/>
  <c r="HJG67" i="7"/>
  <c r="HJH67" i="7"/>
  <c r="HJI67" i="7"/>
  <c r="HJJ67" i="7"/>
  <c r="HJK67" i="7"/>
  <c r="HJL67" i="7"/>
  <c r="HJM67" i="7"/>
  <c r="HJN67" i="7"/>
  <c r="HJO67" i="7"/>
  <c r="HJP67" i="7"/>
  <c r="HJQ67" i="7"/>
  <c r="HJR67" i="7"/>
  <c r="HJS67" i="7"/>
  <c r="HJT67" i="7"/>
  <c r="HJU67" i="7"/>
  <c r="HJV67" i="7"/>
  <c r="HJW67" i="7"/>
  <c r="HJX67" i="7"/>
  <c r="HJY67" i="7"/>
  <c r="HJZ67" i="7"/>
  <c r="HKA67" i="7"/>
  <c r="HKB67" i="7"/>
  <c r="HKC67" i="7"/>
  <c r="HKD67" i="7"/>
  <c r="HKE67" i="7"/>
  <c r="HKF67" i="7"/>
  <c r="HKG67" i="7"/>
  <c r="HKH67" i="7"/>
  <c r="HKI67" i="7"/>
  <c r="HKJ67" i="7"/>
  <c r="HKK67" i="7"/>
  <c r="HKL67" i="7"/>
  <c r="HKM67" i="7"/>
  <c r="HKN67" i="7"/>
  <c r="HKO67" i="7"/>
  <c r="HKP67" i="7"/>
  <c r="HKQ67" i="7"/>
  <c r="HKR67" i="7"/>
  <c r="HKS67" i="7"/>
  <c r="HKT67" i="7"/>
  <c r="HKU67" i="7"/>
  <c r="HKV67" i="7"/>
  <c r="HKW67" i="7"/>
  <c r="HKX67" i="7"/>
  <c r="HKY67" i="7"/>
  <c r="HKZ67" i="7"/>
  <c r="HLA67" i="7"/>
  <c r="HLB67" i="7"/>
  <c r="HLC67" i="7"/>
  <c r="HLD67" i="7"/>
  <c r="HLE67" i="7"/>
  <c r="HLF67" i="7"/>
  <c r="HLG67" i="7"/>
  <c r="HLH67" i="7"/>
  <c r="HLI67" i="7"/>
  <c r="HLJ67" i="7"/>
  <c r="HLK67" i="7"/>
  <c r="HLL67" i="7"/>
  <c r="HLM67" i="7"/>
  <c r="HLN67" i="7"/>
  <c r="HLO67" i="7"/>
  <c r="HLP67" i="7"/>
  <c r="HLQ67" i="7"/>
  <c r="HLR67" i="7"/>
  <c r="HLS67" i="7"/>
  <c r="HLT67" i="7"/>
  <c r="HLU67" i="7"/>
  <c r="HLV67" i="7"/>
  <c r="HLW67" i="7"/>
  <c r="HLX67" i="7"/>
  <c r="HLY67" i="7"/>
  <c r="HLZ67" i="7"/>
  <c r="HMA67" i="7"/>
  <c r="HMB67" i="7"/>
  <c r="HMC67" i="7"/>
  <c r="HMD67" i="7"/>
  <c r="HME67" i="7"/>
  <c r="HMF67" i="7"/>
  <c r="HMG67" i="7"/>
  <c r="HMH67" i="7"/>
  <c r="HMI67" i="7"/>
  <c r="HMJ67" i="7"/>
  <c r="HMK67" i="7"/>
  <c r="HML67" i="7"/>
  <c r="HMM67" i="7"/>
  <c r="HMN67" i="7"/>
  <c r="HMO67" i="7"/>
  <c r="HMP67" i="7"/>
  <c r="HMQ67" i="7"/>
  <c r="HMR67" i="7"/>
  <c r="HMS67" i="7"/>
  <c r="HMT67" i="7"/>
  <c r="HMU67" i="7"/>
  <c r="HMV67" i="7"/>
  <c r="HMW67" i="7"/>
  <c r="HMX67" i="7"/>
  <c r="HMY67" i="7"/>
  <c r="HMZ67" i="7"/>
  <c r="HNA67" i="7"/>
  <c r="HNB67" i="7"/>
  <c r="HNC67" i="7"/>
  <c r="HND67" i="7"/>
  <c r="HNE67" i="7"/>
  <c r="HNF67" i="7"/>
  <c r="HNG67" i="7"/>
  <c r="HNH67" i="7"/>
  <c r="HNI67" i="7"/>
  <c r="HNJ67" i="7"/>
  <c r="HNK67" i="7"/>
  <c r="HNL67" i="7"/>
  <c r="HNM67" i="7"/>
  <c r="HNN67" i="7"/>
  <c r="HNO67" i="7"/>
  <c r="HNP67" i="7"/>
  <c r="HNQ67" i="7"/>
  <c r="HNR67" i="7"/>
  <c r="HNS67" i="7"/>
  <c r="HNT67" i="7"/>
  <c r="HNU67" i="7"/>
  <c r="HNV67" i="7"/>
  <c r="HNW67" i="7"/>
  <c r="HNX67" i="7"/>
  <c r="HNY67" i="7"/>
  <c r="HNZ67" i="7"/>
  <c r="HOA67" i="7"/>
  <c r="HOB67" i="7"/>
  <c r="HOC67" i="7"/>
  <c r="HOD67" i="7"/>
  <c r="HOE67" i="7"/>
  <c r="HOF67" i="7"/>
  <c r="HOG67" i="7"/>
  <c r="HOH67" i="7"/>
  <c r="HOI67" i="7"/>
  <c r="HOJ67" i="7"/>
  <c r="HOK67" i="7"/>
  <c r="HOL67" i="7"/>
  <c r="HOM67" i="7"/>
  <c r="HON67" i="7"/>
  <c r="HOO67" i="7"/>
  <c r="HOP67" i="7"/>
  <c r="HOQ67" i="7"/>
  <c r="HOR67" i="7"/>
  <c r="HOS67" i="7"/>
  <c r="HOT67" i="7"/>
  <c r="HOU67" i="7"/>
  <c r="HOV67" i="7"/>
  <c r="HOW67" i="7"/>
  <c r="HOX67" i="7"/>
  <c r="HOY67" i="7"/>
  <c r="HOZ67" i="7"/>
  <c r="HPA67" i="7"/>
  <c r="HPB67" i="7"/>
  <c r="HPC67" i="7"/>
  <c r="HPD67" i="7"/>
  <c r="HPE67" i="7"/>
  <c r="HPF67" i="7"/>
  <c r="HPG67" i="7"/>
  <c r="HPH67" i="7"/>
  <c r="HPI67" i="7"/>
  <c r="HPJ67" i="7"/>
  <c r="HPK67" i="7"/>
  <c r="HPL67" i="7"/>
  <c r="HPM67" i="7"/>
  <c r="HPN67" i="7"/>
  <c r="HPO67" i="7"/>
  <c r="HPP67" i="7"/>
  <c r="HPQ67" i="7"/>
  <c r="HPR67" i="7"/>
  <c r="HPS67" i="7"/>
  <c r="HPT67" i="7"/>
  <c r="HPU67" i="7"/>
  <c r="HPV67" i="7"/>
  <c r="HPW67" i="7"/>
  <c r="HPX67" i="7"/>
  <c r="HPY67" i="7"/>
  <c r="HPZ67" i="7"/>
  <c r="HQA67" i="7"/>
  <c r="HQB67" i="7"/>
  <c r="HQC67" i="7"/>
  <c r="HQD67" i="7"/>
  <c r="HQE67" i="7"/>
  <c r="HQF67" i="7"/>
  <c r="HQG67" i="7"/>
  <c r="HQH67" i="7"/>
  <c r="HQI67" i="7"/>
  <c r="HQJ67" i="7"/>
  <c r="HQK67" i="7"/>
  <c r="HQL67" i="7"/>
  <c r="HQM67" i="7"/>
  <c r="HQN67" i="7"/>
  <c r="HQO67" i="7"/>
  <c r="HQP67" i="7"/>
  <c r="HQQ67" i="7"/>
  <c r="HQR67" i="7"/>
  <c r="HQS67" i="7"/>
  <c r="HQT67" i="7"/>
  <c r="HQU67" i="7"/>
  <c r="HQV67" i="7"/>
  <c r="HQW67" i="7"/>
  <c r="HQX67" i="7"/>
  <c r="HQY67" i="7"/>
  <c r="HQZ67" i="7"/>
  <c r="HRA67" i="7"/>
  <c r="HRB67" i="7"/>
  <c r="HRC67" i="7"/>
  <c r="HRD67" i="7"/>
  <c r="HRE67" i="7"/>
  <c r="HRF67" i="7"/>
  <c r="HRG67" i="7"/>
  <c r="HRH67" i="7"/>
  <c r="HRI67" i="7"/>
  <c r="HRJ67" i="7"/>
  <c r="HRK67" i="7"/>
  <c r="HRL67" i="7"/>
  <c r="HRM67" i="7"/>
  <c r="HRN67" i="7"/>
  <c r="HRO67" i="7"/>
  <c r="HRP67" i="7"/>
  <c r="HRQ67" i="7"/>
  <c r="HRR67" i="7"/>
  <c r="HRS67" i="7"/>
  <c r="HRT67" i="7"/>
  <c r="HRU67" i="7"/>
  <c r="HRV67" i="7"/>
  <c r="HRW67" i="7"/>
  <c r="HRX67" i="7"/>
  <c r="HRY67" i="7"/>
  <c r="HRZ67" i="7"/>
  <c r="HSA67" i="7"/>
  <c r="HSB67" i="7"/>
  <c r="HSC67" i="7"/>
  <c r="HSD67" i="7"/>
  <c r="HSE67" i="7"/>
  <c r="HSF67" i="7"/>
  <c r="HSG67" i="7"/>
  <c r="HSH67" i="7"/>
  <c r="HSI67" i="7"/>
  <c r="HSJ67" i="7"/>
  <c r="HSK67" i="7"/>
  <c r="HSL67" i="7"/>
  <c r="HSM67" i="7"/>
  <c r="HSN67" i="7"/>
  <c r="HSO67" i="7"/>
  <c r="HSP67" i="7"/>
  <c r="HSQ67" i="7"/>
  <c r="HSR67" i="7"/>
  <c r="HSS67" i="7"/>
  <c r="HST67" i="7"/>
  <c r="HSU67" i="7"/>
  <c r="HSV67" i="7"/>
  <c r="HSW67" i="7"/>
  <c r="HSX67" i="7"/>
  <c r="HSY67" i="7"/>
  <c r="HSZ67" i="7"/>
  <c r="HTA67" i="7"/>
  <c r="HTB67" i="7"/>
  <c r="HTC67" i="7"/>
  <c r="HTD67" i="7"/>
  <c r="HTE67" i="7"/>
  <c r="HTF67" i="7"/>
  <c r="HTG67" i="7"/>
  <c r="HTH67" i="7"/>
  <c r="HTI67" i="7"/>
  <c r="HTJ67" i="7"/>
  <c r="HTK67" i="7"/>
  <c r="HTL67" i="7"/>
  <c r="HTM67" i="7"/>
  <c r="HTN67" i="7"/>
  <c r="HTO67" i="7"/>
  <c r="HTP67" i="7"/>
  <c r="HTQ67" i="7"/>
  <c r="HTR67" i="7"/>
  <c r="HTS67" i="7"/>
  <c r="HTT67" i="7"/>
  <c r="HTU67" i="7"/>
  <c r="HTV67" i="7"/>
  <c r="HTW67" i="7"/>
  <c r="HTX67" i="7"/>
  <c r="HTY67" i="7"/>
  <c r="HTZ67" i="7"/>
  <c r="HUA67" i="7"/>
  <c r="HUB67" i="7"/>
  <c r="HUC67" i="7"/>
  <c r="HUD67" i="7"/>
  <c r="HUE67" i="7"/>
  <c r="HUF67" i="7"/>
  <c r="HUG67" i="7"/>
  <c r="HUH67" i="7"/>
  <c r="HUI67" i="7"/>
  <c r="HUJ67" i="7"/>
  <c r="HUK67" i="7"/>
  <c r="HUL67" i="7"/>
  <c r="HUM67" i="7"/>
  <c r="HUN67" i="7"/>
  <c r="HUO67" i="7"/>
  <c r="HUP67" i="7"/>
  <c r="HUQ67" i="7"/>
  <c r="HUR67" i="7"/>
  <c r="HUS67" i="7"/>
  <c r="HUT67" i="7"/>
  <c r="HUU67" i="7"/>
  <c r="HUV67" i="7"/>
  <c r="HUW67" i="7"/>
  <c r="HUX67" i="7"/>
  <c r="HUY67" i="7"/>
  <c r="HUZ67" i="7"/>
  <c r="HVA67" i="7"/>
  <c r="HVB67" i="7"/>
  <c r="HVC67" i="7"/>
  <c r="HVD67" i="7"/>
  <c r="HVE67" i="7"/>
  <c r="HVF67" i="7"/>
  <c r="HVG67" i="7"/>
  <c r="HVH67" i="7"/>
  <c r="HVI67" i="7"/>
  <c r="HVJ67" i="7"/>
  <c r="HVK67" i="7"/>
  <c r="HVL67" i="7"/>
  <c r="HVM67" i="7"/>
  <c r="HVN67" i="7"/>
  <c r="HVO67" i="7"/>
  <c r="HVP67" i="7"/>
  <c r="HVQ67" i="7"/>
  <c r="HVR67" i="7"/>
  <c r="HVS67" i="7"/>
  <c r="HVT67" i="7"/>
  <c r="HVU67" i="7"/>
  <c r="HVV67" i="7"/>
  <c r="HVW67" i="7"/>
  <c r="HVX67" i="7"/>
  <c r="HVY67" i="7"/>
  <c r="HVZ67" i="7"/>
  <c r="HWA67" i="7"/>
  <c r="HWB67" i="7"/>
  <c r="HWC67" i="7"/>
  <c r="HWD67" i="7"/>
  <c r="HWE67" i="7"/>
  <c r="HWF67" i="7"/>
  <c r="HWG67" i="7"/>
  <c r="HWH67" i="7"/>
  <c r="HWI67" i="7"/>
  <c r="HWJ67" i="7"/>
  <c r="HWK67" i="7"/>
  <c r="HWL67" i="7"/>
  <c r="HWM67" i="7"/>
  <c r="HWN67" i="7"/>
  <c r="HWO67" i="7"/>
  <c r="HWP67" i="7"/>
  <c r="HWQ67" i="7"/>
  <c r="HWR67" i="7"/>
  <c r="HWS67" i="7"/>
  <c r="HWT67" i="7"/>
  <c r="HWU67" i="7"/>
  <c r="HWV67" i="7"/>
  <c r="HWW67" i="7"/>
  <c r="HWX67" i="7"/>
  <c r="HWY67" i="7"/>
  <c r="HWZ67" i="7"/>
  <c r="HXA67" i="7"/>
  <c r="HXB67" i="7"/>
  <c r="HXC67" i="7"/>
  <c r="HXD67" i="7"/>
  <c r="HXE67" i="7"/>
  <c r="HXF67" i="7"/>
  <c r="HXG67" i="7"/>
  <c r="HXH67" i="7"/>
  <c r="HXI67" i="7"/>
  <c r="HXJ67" i="7"/>
  <c r="HXK67" i="7"/>
  <c r="HXL67" i="7"/>
  <c r="HXM67" i="7"/>
  <c r="HXN67" i="7"/>
  <c r="HXO67" i="7"/>
  <c r="HXP67" i="7"/>
  <c r="HXQ67" i="7"/>
  <c r="HXR67" i="7"/>
  <c r="HXS67" i="7"/>
  <c r="HXT67" i="7"/>
  <c r="HXU67" i="7"/>
  <c r="HXV67" i="7"/>
  <c r="HXW67" i="7"/>
  <c r="HXX67" i="7"/>
  <c r="HXY67" i="7"/>
  <c r="HXZ67" i="7"/>
  <c r="HYA67" i="7"/>
  <c r="HYB67" i="7"/>
  <c r="HYC67" i="7"/>
  <c r="HYD67" i="7"/>
  <c r="HYE67" i="7"/>
  <c r="HYF67" i="7"/>
  <c r="HYG67" i="7"/>
  <c r="HYH67" i="7"/>
  <c r="HYI67" i="7"/>
  <c r="HYJ67" i="7"/>
  <c r="HYK67" i="7"/>
  <c r="HYL67" i="7"/>
  <c r="HYM67" i="7"/>
  <c r="HYN67" i="7"/>
  <c r="HYO67" i="7"/>
  <c r="HYP67" i="7"/>
  <c r="HYQ67" i="7"/>
  <c r="HYR67" i="7"/>
  <c r="HYS67" i="7"/>
  <c r="HYT67" i="7"/>
  <c r="HYU67" i="7"/>
  <c r="HYV67" i="7"/>
  <c r="HYW67" i="7"/>
  <c r="HYX67" i="7"/>
  <c r="HYY67" i="7"/>
  <c r="HYZ67" i="7"/>
  <c r="HZA67" i="7"/>
  <c r="HZB67" i="7"/>
  <c r="HZC67" i="7"/>
  <c r="HZD67" i="7"/>
  <c r="HZE67" i="7"/>
  <c r="HZF67" i="7"/>
  <c r="HZG67" i="7"/>
  <c r="HZH67" i="7"/>
  <c r="HZI67" i="7"/>
  <c r="HZJ67" i="7"/>
  <c r="HZK67" i="7"/>
  <c r="HZL67" i="7"/>
  <c r="HZM67" i="7"/>
  <c r="HZN67" i="7"/>
  <c r="HZO67" i="7"/>
  <c r="HZP67" i="7"/>
  <c r="HZQ67" i="7"/>
  <c r="HZR67" i="7"/>
  <c r="HZS67" i="7"/>
  <c r="HZT67" i="7"/>
  <c r="HZU67" i="7"/>
  <c r="HZV67" i="7"/>
  <c r="HZW67" i="7"/>
  <c r="HZX67" i="7"/>
  <c r="HZY67" i="7"/>
  <c r="HZZ67" i="7"/>
  <c r="IAA67" i="7"/>
  <c r="IAB67" i="7"/>
  <c r="IAC67" i="7"/>
  <c r="IAD67" i="7"/>
  <c r="IAE67" i="7"/>
  <c r="IAF67" i="7"/>
  <c r="IAG67" i="7"/>
  <c r="IAH67" i="7"/>
  <c r="IAI67" i="7"/>
  <c r="IAJ67" i="7"/>
  <c r="IAK67" i="7"/>
  <c r="IAL67" i="7"/>
  <c r="IAM67" i="7"/>
  <c r="IAN67" i="7"/>
  <c r="IAO67" i="7"/>
  <c r="IAP67" i="7"/>
  <c r="IAQ67" i="7"/>
  <c r="IAR67" i="7"/>
  <c r="IAS67" i="7"/>
  <c r="IAT67" i="7"/>
  <c r="IAU67" i="7"/>
  <c r="IAV67" i="7"/>
  <c r="IAW67" i="7"/>
  <c r="IAX67" i="7"/>
  <c r="IAY67" i="7"/>
  <c r="IAZ67" i="7"/>
  <c r="IBA67" i="7"/>
  <c r="IBB67" i="7"/>
  <c r="IBC67" i="7"/>
  <c r="IBD67" i="7"/>
  <c r="IBE67" i="7"/>
  <c r="IBF67" i="7"/>
  <c r="IBG67" i="7"/>
  <c r="IBH67" i="7"/>
  <c r="IBI67" i="7"/>
  <c r="IBJ67" i="7"/>
  <c r="IBK67" i="7"/>
  <c r="IBL67" i="7"/>
  <c r="IBM67" i="7"/>
  <c r="IBN67" i="7"/>
  <c r="IBO67" i="7"/>
  <c r="IBP67" i="7"/>
  <c r="IBQ67" i="7"/>
  <c r="IBR67" i="7"/>
  <c r="IBS67" i="7"/>
  <c r="IBT67" i="7"/>
  <c r="IBU67" i="7"/>
  <c r="IBV67" i="7"/>
  <c r="IBW67" i="7"/>
  <c r="IBX67" i="7"/>
  <c r="IBY67" i="7"/>
  <c r="IBZ67" i="7"/>
  <c r="ICA67" i="7"/>
  <c r="ICB67" i="7"/>
  <c r="ICC67" i="7"/>
  <c r="ICD67" i="7"/>
  <c r="ICE67" i="7"/>
  <c r="ICF67" i="7"/>
  <c r="ICG67" i="7"/>
  <c r="ICH67" i="7"/>
  <c r="ICI67" i="7"/>
  <c r="ICJ67" i="7"/>
  <c r="ICK67" i="7"/>
  <c r="ICL67" i="7"/>
  <c r="ICM67" i="7"/>
  <c r="ICN67" i="7"/>
  <c r="ICO67" i="7"/>
  <c r="ICP67" i="7"/>
  <c r="ICQ67" i="7"/>
  <c r="ICR67" i="7"/>
  <c r="ICS67" i="7"/>
  <c r="ICT67" i="7"/>
  <c r="ICU67" i="7"/>
  <c r="ICV67" i="7"/>
  <c r="ICW67" i="7"/>
  <c r="ICX67" i="7"/>
  <c r="ICY67" i="7"/>
  <c r="ICZ67" i="7"/>
  <c r="IDA67" i="7"/>
  <c r="IDB67" i="7"/>
  <c r="IDC67" i="7"/>
  <c r="IDD67" i="7"/>
  <c r="IDE67" i="7"/>
  <c r="IDF67" i="7"/>
  <c r="IDG67" i="7"/>
  <c r="IDH67" i="7"/>
  <c r="IDI67" i="7"/>
  <c r="IDJ67" i="7"/>
  <c r="IDK67" i="7"/>
  <c r="IDL67" i="7"/>
  <c r="IDM67" i="7"/>
  <c r="IDN67" i="7"/>
  <c r="IDO67" i="7"/>
  <c r="IDP67" i="7"/>
  <c r="IDQ67" i="7"/>
  <c r="IDR67" i="7"/>
  <c r="IDS67" i="7"/>
  <c r="IDT67" i="7"/>
  <c r="IDU67" i="7"/>
  <c r="IDV67" i="7"/>
  <c r="IDW67" i="7"/>
  <c r="IDX67" i="7"/>
  <c r="IDY67" i="7"/>
  <c r="IDZ67" i="7"/>
  <c r="IEA67" i="7"/>
  <c r="IEB67" i="7"/>
  <c r="IEC67" i="7"/>
  <c r="IED67" i="7"/>
  <c r="IEE67" i="7"/>
  <c r="IEF67" i="7"/>
  <c r="IEG67" i="7"/>
  <c r="IEH67" i="7"/>
  <c r="IEI67" i="7"/>
  <c r="IEJ67" i="7"/>
  <c r="IEK67" i="7"/>
  <c r="IEL67" i="7"/>
  <c r="IEM67" i="7"/>
  <c r="IEN67" i="7"/>
  <c r="IEO67" i="7"/>
  <c r="IEP67" i="7"/>
  <c r="IEQ67" i="7"/>
  <c r="IER67" i="7"/>
  <c r="IES67" i="7"/>
  <c r="IET67" i="7"/>
  <c r="IEU67" i="7"/>
  <c r="IEV67" i="7"/>
  <c r="IEW67" i="7"/>
  <c r="IEX67" i="7"/>
  <c r="IEY67" i="7"/>
  <c r="IEZ67" i="7"/>
  <c r="IFA67" i="7"/>
  <c r="IFB67" i="7"/>
  <c r="IFC67" i="7"/>
  <c r="IFD67" i="7"/>
  <c r="IFE67" i="7"/>
  <c r="IFF67" i="7"/>
  <c r="IFG67" i="7"/>
  <c r="IFH67" i="7"/>
  <c r="IFI67" i="7"/>
  <c r="IFJ67" i="7"/>
  <c r="IFK67" i="7"/>
  <c r="IFL67" i="7"/>
  <c r="IFM67" i="7"/>
  <c r="IFN67" i="7"/>
  <c r="IFO67" i="7"/>
  <c r="IFP67" i="7"/>
  <c r="IFQ67" i="7"/>
  <c r="IFR67" i="7"/>
  <c r="IFS67" i="7"/>
  <c r="IFT67" i="7"/>
  <c r="IFU67" i="7"/>
  <c r="IFV67" i="7"/>
  <c r="IFW67" i="7"/>
  <c r="IFX67" i="7"/>
  <c r="IFY67" i="7"/>
  <c r="IFZ67" i="7"/>
  <c r="IGA67" i="7"/>
  <c r="IGB67" i="7"/>
  <c r="IGC67" i="7"/>
  <c r="IGD67" i="7"/>
  <c r="IGE67" i="7"/>
  <c r="IGF67" i="7"/>
  <c r="IGG67" i="7"/>
  <c r="IGH67" i="7"/>
  <c r="IGI67" i="7"/>
  <c r="IGJ67" i="7"/>
  <c r="IGK67" i="7"/>
  <c r="IGL67" i="7"/>
  <c r="IGM67" i="7"/>
  <c r="IGN67" i="7"/>
  <c r="IGO67" i="7"/>
  <c r="IGP67" i="7"/>
  <c r="IGQ67" i="7"/>
  <c r="IGR67" i="7"/>
  <c r="IGS67" i="7"/>
  <c r="IGT67" i="7"/>
  <c r="IGU67" i="7"/>
  <c r="IGV67" i="7"/>
  <c r="IGW67" i="7"/>
  <c r="IGX67" i="7"/>
  <c r="IGY67" i="7"/>
  <c r="IGZ67" i="7"/>
  <c r="IHA67" i="7"/>
  <c r="IHB67" i="7"/>
  <c r="IHC67" i="7"/>
  <c r="IHD67" i="7"/>
  <c r="IHE67" i="7"/>
  <c r="IHF67" i="7"/>
  <c r="IHG67" i="7"/>
  <c r="IHH67" i="7"/>
  <c r="IHI67" i="7"/>
  <c r="IHJ67" i="7"/>
  <c r="IHK67" i="7"/>
  <c r="IHL67" i="7"/>
  <c r="IHM67" i="7"/>
  <c r="IHN67" i="7"/>
  <c r="IHO67" i="7"/>
  <c r="IHP67" i="7"/>
  <c r="IHQ67" i="7"/>
  <c r="IHR67" i="7"/>
  <c r="IHS67" i="7"/>
  <c r="IHT67" i="7"/>
  <c r="IHU67" i="7"/>
  <c r="IHV67" i="7"/>
  <c r="IHW67" i="7"/>
  <c r="IHX67" i="7"/>
  <c r="IHY67" i="7"/>
  <c r="IHZ67" i="7"/>
  <c r="IIA67" i="7"/>
  <c r="IIB67" i="7"/>
  <c r="IIC67" i="7"/>
  <c r="IID67" i="7"/>
  <c r="IIE67" i="7"/>
  <c r="IIF67" i="7"/>
  <c r="IIG67" i="7"/>
  <c r="IIH67" i="7"/>
  <c r="III67" i="7"/>
  <c r="IIJ67" i="7"/>
  <c r="IIK67" i="7"/>
  <c r="IIL67" i="7"/>
  <c r="IIM67" i="7"/>
  <c r="IIN67" i="7"/>
  <c r="IIO67" i="7"/>
  <c r="IIP67" i="7"/>
  <c r="IIQ67" i="7"/>
  <c r="IIR67" i="7"/>
  <c r="IIS67" i="7"/>
  <c r="IIT67" i="7"/>
  <c r="IIU67" i="7"/>
  <c r="IIV67" i="7"/>
  <c r="IIW67" i="7"/>
  <c r="IIX67" i="7"/>
  <c r="IIY67" i="7"/>
  <c r="IIZ67" i="7"/>
  <c r="IJA67" i="7"/>
  <c r="IJB67" i="7"/>
  <c r="IJC67" i="7"/>
  <c r="IJD67" i="7"/>
  <c r="IJE67" i="7"/>
  <c r="IJF67" i="7"/>
  <c r="IJG67" i="7"/>
  <c r="IJH67" i="7"/>
  <c r="IJI67" i="7"/>
  <c r="IJJ67" i="7"/>
  <c r="IJK67" i="7"/>
  <c r="IJL67" i="7"/>
  <c r="IJM67" i="7"/>
  <c r="IJN67" i="7"/>
  <c r="IJO67" i="7"/>
  <c r="IJP67" i="7"/>
  <c r="IJQ67" i="7"/>
  <c r="IJR67" i="7"/>
  <c r="IJS67" i="7"/>
  <c r="IJT67" i="7"/>
  <c r="IJU67" i="7"/>
  <c r="IJV67" i="7"/>
  <c r="IJW67" i="7"/>
  <c r="IJX67" i="7"/>
  <c r="IJY67" i="7"/>
  <c r="IJZ67" i="7"/>
  <c r="IKA67" i="7"/>
  <c r="IKB67" i="7"/>
  <c r="IKC67" i="7"/>
  <c r="IKD67" i="7"/>
  <c r="IKE67" i="7"/>
  <c r="IKF67" i="7"/>
  <c r="IKG67" i="7"/>
  <c r="IKH67" i="7"/>
  <c r="IKI67" i="7"/>
  <c r="IKJ67" i="7"/>
  <c r="IKK67" i="7"/>
  <c r="IKL67" i="7"/>
  <c r="IKM67" i="7"/>
  <c r="IKN67" i="7"/>
  <c r="IKO67" i="7"/>
  <c r="IKP67" i="7"/>
  <c r="IKQ67" i="7"/>
  <c r="IKR67" i="7"/>
  <c r="IKS67" i="7"/>
  <c r="IKT67" i="7"/>
  <c r="IKU67" i="7"/>
  <c r="IKV67" i="7"/>
  <c r="IKW67" i="7"/>
  <c r="IKX67" i="7"/>
  <c r="IKY67" i="7"/>
  <c r="IKZ67" i="7"/>
  <c r="ILA67" i="7"/>
  <c r="ILB67" i="7"/>
  <c r="ILC67" i="7"/>
  <c r="ILD67" i="7"/>
  <c r="ILE67" i="7"/>
  <c r="ILF67" i="7"/>
  <c r="ILG67" i="7"/>
  <c r="ILH67" i="7"/>
  <c r="ILI67" i="7"/>
  <c r="ILJ67" i="7"/>
  <c r="ILK67" i="7"/>
  <c r="ILL67" i="7"/>
  <c r="ILM67" i="7"/>
  <c r="ILN67" i="7"/>
  <c r="ILO67" i="7"/>
  <c r="ILP67" i="7"/>
  <c r="ILQ67" i="7"/>
  <c r="ILR67" i="7"/>
  <c r="ILS67" i="7"/>
  <c r="ILT67" i="7"/>
  <c r="ILU67" i="7"/>
  <c r="ILV67" i="7"/>
  <c r="ILW67" i="7"/>
  <c r="ILX67" i="7"/>
  <c r="ILY67" i="7"/>
  <c r="ILZ67" i="7"/>
  <c r="IMA67" i="7"/>
  <c r="IMB67" i="7"/>
  <c r="IMC67" i="7"/>
  <c r="IMD67" i="7"/>
  <c r="IME67" i="7"/>
  <c r="IMF67" i="7"/>
  <c r="IMG67" i="7"/>
  <c r="IMH67" i="7"/>
  <c r="IMI67" i="7"/>
  <c r="IMJ67" i="7"/>
  <c r="IMK67" i="7"/>
  <c r="IML67" i="7"/>
  <c r="IMM67" i="7"/>
  <c r="IMN67" i="7"/>
  <c r="IMO67" i="7"/>
  <c r="IMP67" i="7"/>
  <c r="IMQ67" i="7"/>
  <c r="IMR67" i="7"/>
  <c r="IMS67" i="7"/>
  <c r="IMT67" i="7"/>
  <c r="IMU67" i="7"/>
  <c r="IMV67" i="7"/>
  <c r="IMW67" i="7"/>
  <c r="IMX67" i="7"/>
  <c r="IMY67" i="7"/>
  <c r="IMZ67" i="7"/>
  <c r="INA67" i="7"/>
  <c r="INB67" i="7"/>
  <c r="INC67" i="7"/>
  <c r="IND67" i="7"/>
  <c r="INE67" i="7"/>
  <c r="INF67" i="7"/>
  <c r="ING67" i="7"/>
  <c r="INH67" i="7"/>
  <c r="INI67" i="7"/>
  <c r="INJ67" i="7"/>
  <c r="INK67" i="7"/>
  <c r="INL67" i="7"/>
  <c r="INM67" i="7"/>
  <c r="INN67" i="7"/>
  <c r="INO67" i="7"/>
  <c r="INP67" i="7"/>
  <c r="INQ67" i="7"/>
  <c r="INR67" i="7"/>
  <c r="INS67" i="7"/>
  <c r="INT67" i="7"/>
  <c r="INU67" i="7"/>
  <c r="INV67" i="7"/>
  <c r="INW67" i="7"/>
  <c r="INX67" i="7"/>
  <c r="INY67" i="7"/>
  <c r="INZ67" i="7"/>
  <c r="IOA67" i="7"/>
  <c r="IOB67" i="7"/>
  <c r="IOC67" i="7"/>
  <c r="IOD67" i="7"/>
  <c r="IOE67" i="7"/>
  <c r="IOF67" i="7"/>
  <c r="IOG67" i="7"/>
  <c r="IOH67" i="7"/>
  <c r="IOI67" i="7"/>
  <c r="IOJ67" i="7"/>
  <c r="IOK67" i="7"/>
  <c r="IOL67" i="7"/>
  <c r="IOM67" i="7"/>
  <c r="ION67" i="7"/>
  <c r="IOO67" i="7"/>
  <c r="IOP67" i="7"/>
  <c r="IOQ67" i="7"/>
  <c r="IOR67" i="7"/>
  <c r="IOS67" i="7"/>
  <c r="IOT67" i="7"/>
  <c r="IOU67" i="7"/>
  <c r="IOV67" i="7"/>
  <c r="IOW67" i="7"/>
  <c r="IOX67" i="7"/>
  <c r="IOY67" i="7"/>
  <c r="IOZ67" i="7"/>
  <c r="IPA67" i="7"/>
  <c r="IPB67" i="7"/>
  <c r="IPC67" i="7"/>
  <c r="IPD67" i="7"/>
  <c r="IPE67" i="7"/>
  <c r="IPF67" i="7"/>
  <c r="IPG67" i="7"/>
  <c r="IPH67" i="7"/>
  <c r="IPI67" i="7"/>
  <c r="IPJ67" i="7"/>
  <c r="IPK67" i="7"/>
  <c r="IPL67" i="7"/>
  <c r="IPM67" i="7"/>
  <c r="IPN67" i="7"/>
  <c r="IPO67" i="7"/>
  <c r="IPP67" i="7"/>
  <c r="IPQ67" i="7"/>
  <c r="IPR67" i="7"/>
  <c r="IPS67" i="7"/>
  <c r="IPT67" i="7"/>
  <c r="IPU67" i="7"/>
  <c r="IPV67" i="7"/>
  <c r="IPW67" i="7"/>
  <c r="IPX67" i="7"/>
  <c r="IPY67" i="7"/>
  <c r="IPZ67" i="7"/>
  <c r="IQA67" i="7"/>
  <c r="IQB67" i="7"/>
  <c r="IQC67" i="7"/>
  <c r="IQD67" i="7"/>
  <c r="IQE67" i="7"/>
  <c r="IQF67" i="7"/>
  <c r="IQG67" i="7"/>
  <c r="IQH67" i="7"/>
  <c r="IQI67" i="7"/>
  <c r="IQJ67" i="7"/>
  <c r="IQK67" i="7"/>
  <c r="IQL67" i="7"/>
  <c r="IQM67" i="7"/>
  <c r="IQN67" i="7"/>
  <c r="IQO67" i="7"/>
  <c r="IQP67" i="7"/>
  <c r="IQQ67" i="7"/>
  <c r="IQR67" i="7"/>
  <c r="IQS67" i="7"/>
  <c r="IQT67" i="7"/>
  <c r="IQU67" i="7"/>
  <c r="IQV67" i="7"/>
  <c r="IQW67" i="7"/>
  <c r="IQX67" i="7"/>
  <c r="IQY67" i="7"/>
  <c r="IQZ67" i="7"/>
  <c r="IRA67" i="7"/>
  <c r="IRB67" i="7"/>
  <c r="IRC67" i="7"/>
  <c r="IRD67" i="7"/>
  <c r="IRE67" i="7"/>
  <c r="IRF67" i="7"/>
  <c r="IRG67" i="7"/>
  <c r="IRH67" i="7"/>
  <c r="IRI67" i="7"/>
  <c r="IRJ67" i="7"/>
  <c r="IRK67" i="7"/>
  <c r="IRL67" i="7"/>
  <c r="IRM67" i="7"/>
  <c r="IRN67" i="7"/>
  <c r="IRO67" i="7"/>
  <c r="IRP67" i="7"/>
  <c r="IRQ67" i="7"/>
  <c r="IRR67" i="7"/>
  <c r="IRS67" i="7"/>
  <c r="IRT67" i="7"/>
  <c r="IRU67" i="7"/>
  <c r="IRV67" i="7"/>
  <c r="IRW67" i="7"/>
  <c r="IRX67" i="7"/>
  <c r="IRY67" i="7"/>
  <c r="IRZ67" i="7"/>
  <c r="ISA67" i="7"/>
  <c r="ISB67" i="7"/>
  <c r="ISC67" i="7"/>
  <c r="ISD67" i="7"/>
  <c r="ISE67" i="7"/>
  <c r="ISF67" i="7"/>
  <c r="ISG67" i="7"/>
  <c r="ISH67" i="7"/>
  <c r="ISI67" i="7"/>
  <c r="ISJ67" i="7"/>
  <c r="ISK67" i="7"/>
  <c r="ISL67" i="7"/>
  <c r="ISM67" i="7"/>
  <c r="ISN67" i="7"/>
  <c r="ISO67" i="7"/>
  <c r="ISP67" i="7"/>
  <c r="ISQ67" i="7"/>
  <c r="ISR67" i="7"/>
  <c r="ISS67" i="7"/>
  <c r="IST67" i="7"/>
  <c r="ISU67" i="7"/>
  <c r="ISV67" i="7"/>
  <c r="ISW67" i="7"/>
  <c r="ISX67" i="7"/>
  <c r="ISY67" i="7"/>
  <c r="ISZ67" i="7"/>
  <c r="ITA67" i="7"/>
  <c r="ITB67" i="7"/>
  <c r="ITC67" i="7"/>
  <c r="ITD67" i="7"/>
  <c r="ITE67" i="7"/>
  <c r="ITF67" i="7"/>
  <c r="ITG67" i="7"/>
  <c r="ITH67" i="7"/>
  <c r="ITI67" i="7"/>
  <c r="ITJ67" i="7"/>
  <c r="ITK67" i="7"/>
  <c r="ITL67" i="7"/>
  <c r="ITM67" i="7"/>
  <c r="ITN67" i="7"/>
  <c r="ITO67" i="7"/>
  <c r="ITP67" i="7"/>
  <c r="ITQ67" i="7"/>
  <c r="ITR67" i="7"/>
  <c r="ITS67" i="7"/>
  <c r="ITT67" i="7"/>
  <c r="ITU67" i="7"/>
  <c r="ITV67" i="7"/>
  <c r="ITW67" i="7"/>
  <c r="ITX67" i="7"/>
  <c r="ITY67" i="7"/>
  <c r="ITZ67" i="7"/>
  <c r="IUA67" i="7"/>
  <c r="IUB67" i="7"/>
  <c r="IUC67" i="7"/>
  <c r="IUD67" i="7"/>
  <c r="IUE67" i="7"/>
  <c r="IUF67" i="7"/>
  <c r="IUG67" i="7"/>
  <c r="IUH67" i="7"/>
  <c r="IUI67" i="7"/>
  <c r="IUJ67" i="7"/>
  <c r="IUK67" i="7"/>
  <c r="IUL67" i="7"/>
  <c r="IUM67" i="7"/>
  <c r="IUN67" i="7"/>
  <c r="IUO67" i="7"/>
  <c r="IUP67" i="7"/>
  <c r="IUQ67" i="7"/>
  <c r="IUR67" i="7"/>
  <c r="IUS67" i="7"/>
  <c r="IUT67" i="7"/>
  <c r="IUU67" i="7"/>
  <c r="IUV67" i="7"/>
  <c r="IUW67" i="7"/>
  <c r="IUX67" i="7"/>
  <c r="IUY67" i="7"/>
  <c r="IUZ67" i="7"/>
  <c r="IVA67" i="7"/>
  <c r="IVB67" i="7"/>
  <c r="IVC67" i="7"/>
  <c r="IVD67" i="7"/>
  <c r="IVE67" i="7"/>
  <c r="IVF67" i="7"/>
  <c r="IVG67" i="7"/>
  <c r="IVH67" i="7"/>
  <c r="IVI67" i="7"/>
  <c r="IVJ67" i="7"/>
  <c r="IVK67" i="7"/>
  <c r="IVL67" i="7"/>
  <c r="IVM67" i="7"/>
  <c r="IVN67" i="7"/>
  <c r="IVO67" i="7"/>
  <c r="IVP67" i="7"/>
  <c r="IVQ67" i="7"/>
  <c r="IVR67" i="7"/>
  <c r="IVS67" i="7"/>
  <c r="IVT67" i="7"/>
  <c r="IVU67" i="7"/>
  <c r="IVV67" i="7"/>
  <c r="IVW67" i="7"/>
  <c r="IVX67" i="7"/>
  <c r="IVY67" i="7"/>
  <c r="IVZ67" i="7"/>
  <c r="IWA67" i="7"/>
  <c r="IWB67" i="7"/>
  <c r="IWC67" i="7"/>
  <c r="IWD67" i="7"/>
  <c r="IWE67" i="7"/>
  <c r="IWF67" i="7"/>
  <c r="IWG67" i="7"/>
  <c r="IWH67" i="7"/>
  <c r="IWI67" i="7"/>
  <c r="IWJ67" i="7"/>
  <c r="IWK67" i="7"/>
  <c r="IWL67" i="7"/>
  <c r="IWM67" i="7"/>
  <c r="IWN67" i="7"/>
  <c r="IWO67" i="7"/>
  <c r="IWP67" i="7"/>
  <c r="IWQ67" i="7"/>
  <c r="IWR67" i="7"/>
  <c r="IWS67" i="7"/>
  <c r="IWT67" i="7"/>
  <c r="IWU67" i="7"/>
  <c r="IWV67" i="7"/>
  <c r="IWW67" i="7"/>
  <c r="IWX67" i="7"/>
  <c r="IWY67" i="7"/>
  <c r="IWZ67" i="7"/>
  <c r="IXA67" i="7"/>
  <c r="IXB67" i="7"/>
  <c r="IXC67" i="7"/>
  <c r="IXD67" i="7"/>
  <c r="IXE67" i="7"/>
  <c r="IXF67" i="7"/>
  <c r="IXG67" i="7"/>
  <c r="IXH67" i="7"/>
  <c r="IXI67" i="7"/>
  <c r="IXJ67" i="7"/>
  <c r="IXK67" i="7"/>
  <c r="IXL67" i="7"/>
  <c r="IXM67" i="7"/>
  <c r="IXN67" i="7"/>
  <c r="IXO67" i="7"/>
  <c r="IXP67" i="7"/>
  <c r="IXQ67" i="7"/>
  <c r="IXR67" i="7"/>
  <c r="IXS67" i="7"/>
  <c r="IXT67" i="7"/>
  <c r="IXU67" i="7"/>
  <c r="IXV67" i="7"/>
  <c r="IXW67" i="7"/>
  <c r="IXX67" i="7"/>
  <c r="IXY67" i="7"/>
  <c r="IXZ67" i="7"/>
  <c r="IYA67" i="7"/>
  <c r="IYB67" i="7"/>
  <c r="IYC67" i="7"/>
  <c r="IYD67" i="7"/>
  <c r="IYE67" i="7"/>
  <c r="IYF67" i="7"/>
  <c r="IYG67" i="7"/>
  <c r="IYH67" i="7"/>
  <c r="IYI67" i="7"/>
  <c r="IYJ67" i="7"/>
  <c r="IYK67" i="7"/>
  <c r="IYL67" i="7"/>
  <c r="IYM67" i="7"/>
  <c r="IYN67" i="7"/>
  <c r="IYO67" i="7"/>
  <c r="IYP67" i="7"/>
  <c r="IYQ67" i="7"/>
  <c r="IYR67" i="7"/>
  <c r="IYS67" i="7"/>
  <c r="IYT67" i="7"/>
  <c r="IYU67" i="7"/>
  <c r="IYV67" i="7"/>
  <c r="IYW67" i="7"/>
  <c r="IYX67" i="7"/>
  <c r="IYY67" i="7"/>
  <c r="IYZ67" i="7"/>
  <c r="IZA67" i="7"/>
  <c r="IZB67" i="7"/>
  <c r="IZC67" i="7"/>
  <c r="IZD67" i="7"/>
  <c r="IZE67" i="7"/>
  <c r="IZF67" i="7"/>
  <c r="IZG67" i="7"/>
  <c r="IZH67" i="7"/>
  <c r="IZI67" i="7"/>
  <c r="IZJ67" i="7"/>
  <c r="IZK67" i="7"/>
  <c r="IZL67" i="7"/>
  <c r="IZM67" i="7"/>
  <c r="IZN67" i="7"/>
  <c r="IZO67" i="7"/>
  <c r="IZP67" i="7"/>
  <c r="IZQ67" i="7"/>
  <c r="IZR67" i="7"/>
  <c r="IZS67" i="7"/>
  <c r="IZT67" i="7"/>
  <c r="IZU67" i="7"/>
  <c r="IZV67" i="7"/>
  <c r="IZW67" i="7"/>
  <c r="IZX67" i="7"/>
  <c r="IZY67" i="7"/>
  <c r="IZZ67" i="7"/>
  <c r="JAA67" i="7"/>
  <c r="JAB67" i="7"/>
  <c r="JAC67" i="7"/>
  <c r="JAD67" i="7"/>
  <c r="JAE67" i="7"/>
  <c r="JAF67" i="7"/>
  <c r="JAG67" i="7"/>
  <c r="JAH67" i="7"/>
  <c r="JAI67" i="7"/>
  <c r="JAJ67" i="7"/>
  <c r="JAK67" i="7"/>
  <c r="JAL67" i="7"/>
  <c r="JAM67" i="7"/>
  <c r="JAN67" i="7"/>
  <c r="JAO67" i="7"/>
  <c r="JAP67" i="7"/>
  <c r="JAQ67" i="7"/>
  <c r="JAR67" i="7"/>
  <c r="JAS67" i="7"/>
  <c r="JAT67" i="7"/>
  <c r="JAU67" i="7"/>
  <c r="JAV67" i="7"/>
  <c r="JAW67" i="7"/>
  <c r="JAX67" i="7"/>
  <c r="JAY67" i="7"/>
  <c r="JAZ67" i="7"/>
  <c r="JBA67" i="7"/>
  <c r="JBB67" i="7"/>
  <c r="JBC67" i="7"/>
  <c r="JBD67" i="7"/>
  <c r="JBE67" i="7"/>
  <c r="JBF67" i="7"/>
  <c r="JBG67" i="7"/>
  <c r="JBH67" i="7"/>
  <c r="JBI67" i="7"/>
  <c r="JBJ67" i="7"/>
  <c r="JBK67" i="7"/>
  <c r="JBL67" i="7"/>
  <c r="JBM67" i="7"/>
  <c r="JBN67" i="7"/>
  <c r="JBO67" i="7"/>
  <c r="JBP67" i="7"/>
  <c r="JBQ67" i="7"/>
  <c r="JBR67" i="7"/>
  <c r="JBS67" i="7"/>
  <c r="JBT67" i="7"/>
  <c r="JBU67" i="7"/>
  <c r="JBV67" i="7"/>
  <c r="JBW67" i="7"/>
  <c r="JBX67" i="7"/>
  <c r="JBY67" i="7"/>
  <c r="JBZ67" i="7"/>
  <c r="JCA67" i="7"/>
  <c r="JCB67" i="7"/>
  <c r="JCC67" i="7"/>
  <c r="JCD67" i="7"/>
  <c r="JCE67" i="7"/>
  <c r="JCF67" i="7"/>
  <c r="JCG67" i="7"/>
  <c r="JCH67" i="7"/>
  <c r="JCI67" i="7"/>
  <c r="JCJ67" i="7"/>
  <c r="JCK67" i="7"/>
  <c r="JCL67" i="7"/>
  <c r="JCM67" i="7"/>
  <c r="JCN67" i="7"/>
  <c r="JCO67" i="7"/>
  <c r="JCP67" i="7"/>
  <c r="JCQ67" i="7"/>
  <c r="JCR67" i="7"/>
  <c r="JCS67" i="7"/>
  <c r="JCT67" i="7"/>
  <c r="JCU67" i="7"/>
  <c r="JCV67" i="7"/>
  <c r="JCW67" i="7"/>
  <c r="JCX67" i="7"/>
  <c r="JCY67" i="7"/>
  <c r="JCZ67" i="7"/>
  <c r="JDA67" i="7"/>
  <c r="JDB67" i="7"/>
  <c r="JDC67" i="7"/>
  <c r="JDD67" i="7"/>
  <c r="JDE67" i="7"/>
  <c r="JDF67" i="7"/>
  <c r="JDG67" i="7"/>
  <c r="JDH67" i="7"/>
  <c r="JDI67" i="7"/>
  <c r="JDJ67" i="7"/>
  <c r="JDK67" i="7"/>
  <c r="JDL67" i="7"/>
  <c r="JDM67" i="7"/>
  <c r="JDN67" i="7"/>
  <c r="JDO67" i="7"/>
  <c r="JDP67" i="7"/>
  <c r="JDQ67" i="7"/>
  <c r="JDR67" i="7"/>
  <c r="JDS67" i="7"/>
  <c r="JDT67" i="7"/>
  <c r="JDU67" i="7"/>
  <c r="JDV67" i="7"/>
  <c r="JDW67" i="7"/>
  <c r="JDX67" i="7"/>
  <c r="JDY67" i="7"/>
  <c r="JDZ67" i="7"/>
  <c r="JEA67" i="7"/>
  <c r="JEB67" i="7"/>
  <c r="JEC67" i="7"/>
  <c r="JED67" i="7"/>
  <c r="JEE67" i="7"/>
  <c r="JEF67" i="7"/>
  <c r="JEG67" i="7"/>
  <c r="JEH67" i="7"/>
  <c r="JEI67" i="7"/>
  <c r="JEJ67" i="7"/>
  <c r="JEK67" i="7"/>
  <c r="JEL67" i="7"/>
  <c r="JEM67" i="7"/>
  <c r="JEN67" i="7"/>
  <c r="JEO67" i="7"/>
  <c r="JEP67" i="7"/>
  <c r="JEQ67" i="7"/>
  <c r="JER67" i="7"/>
  <c r="JES67" i="7"/>
  <c r="JET67" i="7"/>
  <c r="JEU67" i="7"/>
  <c r="JEV67" i="7"/>
  <c r="JEW67" i="7"/>
  <c r="JEX67" i="7"/>
  <c r="JEY67" i="7"/>
  <c r="JEZ67" i="7"/>
  <c r="JFA67" i="7"/>
  <c r="JFB67" i="7"/>
  <c r="JFC67" i="7"/>
  <c r="JFD67" i="7"/>
  <c r="JFE67" i="7"/>
  <c r="JFF67" i="7"/>
  <c r="JFG67" i="7"/>
  <c r="JFH67" i="7"/>
  <c r="JFI67" i="7"/>
  <c r="JFJ67" i="7"/>
  <c r="JFK67" i="7"/>
  <c r="JFL67" i="7"/>
  <c r="JFM67" i="7"/>
  <c r="JFN67" i="7"/>
  <c r="JFO67" i="7"/>
  <c r="JFP67" i="7"/>
  <c r="JFQ67" i="7"/>
  <c r="JFR67" i="7"/>
  <c r="JFS67" i="7"/>
  <c r="JFT67" i="7"/>
  <c r="JFU67" i="7"/>
  <c r="JFV67" i="7"/>
  <c r="JFW67" i="7"/>
  <c r="JFX67" i="7"/>
  <c r="JFY67" i="7"/>
  <c r="JFZ67" i="7"/>
  <c r="JGA67" i="7"/>
  <c r="JGB67" i="7"/>
  <c r="JGC67" i="7"/>
  <c r="JGD67" i="7"/>
  <c r="JGE67" i="7"/>
  <c r="JGF67" i="7"/>
  <c r="JGG67" i="7"/>
  <c r="JGH67" i="7"/>
  <c r="JGI67" i="7"/>
  <c r="JGJ67" i="7"/>
  <c r="JGK67" i="7"/>
  <c r="JGL67" i="7"/>
  <c r="JGM67" i="7"/>
  <c r="JGN67" i="7"/>
  <c r="JGO67" i="7"/>
  <c r="JGP67" i="7"/>
  <c r="JGQ67" i="7"/>
  <c r="JGR67" i="7"/>
  <c r="JGS67" i="7"/>
  <c r="JGT67" i="7"/>
  <c r="JGU67" i="7"/>
  <c r="JGV67" i="7"/>
  <c r="JGW67" i="7"/>
  <c r="JGX67" i="7"/>
  <c r="JGY67" i="7"/>
  <c r="JGZ67" i="7"/>
  <c r="JHA67" i="7"/>
  <c r="JHB67" i="7"/>
  <c r="JHC67" i="7"/>
  <c r="JHD67" i="7"/>
  <c r="JHE67" i="7"/>
  <c r="JHF67" i="7"/>
  <c r="JHG67" i="7"/>
  <c r="JHH67" i="7"/>
  <c r="JHI67" i="7"/>
  <c r="JHJ67" i="7"/>
  <c r="JHK67" i="7"/>
  <c r="JHL67" i="7"/>
  <c r="JHM67" i="7"/>
  <c r="JHN67" i="7"/>
  <c r="JHO67" i="7"/>
  <c r="JHP67" i="7"/>
  <c r="JHQ67" i="7"/>
  <c r="JHR67" i="7"/>
  <c r="JHS67" i="7"/>
  <c r="JHT67" i="7"/>
  <c r="JHU67" i="7"/>
  <c r="JHV67" i="7"/>
  <c r="JHW67" i="7"/>
  <c r="JHX67" i="7"/>
  <c r="JHY67" i="7"/>
  <c r="JHZ67" i="7"/>
  <c r="JIA67" i="7"/>
  <c r="JIB67" i="7"/>
  <c r="JIC67" i="7"/>
  <c r="JID67" i="7"/>
  <c r="JIE67" i="7"/>
  <c r="JIF67" i="7"/>
  <c r="JIG67" i="7"/>
  <c r="JIH67" i="7"/>
  <c r="JII67" i="7"/>
  <c r="JIJ67" i="7"/>
  <c r="JIK67" i="7"/>
  <c r="JIL67" i="7"/>
  <c r="JIM67" i="7"/>
  <c r="JIN67" i="7"/>
  <c r="JIO67" i="7"/>
  <c r="JIP67" i="7"/>
  <c r="JIQ67" i="7"/>
  <c r="JIR67" i="7"/>
  <c r="JIS67" i="7"/>
  <c r="JIT67" i="7"/>
  <c r="JIU67" i="7"/>
  <c r="JIV67" i="7"/>
  <c r="JIW67" i="7"/>
  <c r="JIX67" i="7"/>
  <c r="JIY67" i="7"/>
  <c r="JIZ67" i="7"/>
  <c r="JJA67" i="7"/>
  <c r="JJB67" i="7"/>
  <c r="JJC67" i="7"/>
  <c r="JJD67" i="7"/>
  <c r="JJE67" i="7"/>
  <c r="JJF67" i="7"/>
  <c r="JJG67" i="7"/>
  <c r="JJH67" i="7"/>
  <c r="JJI67" i="7"/>
  <c r="JJJ67" i="7"/>
  <c r="JJK67" i="7"/>
  <c r="JJL67" i="7"/>
  <c r="JJM67" i="7"/>
  <c r="JJN67" i="7"/>
  <c r="JJO67" i="7"/>
  <c r="JJP67" i="7"/>
  <c r="JJQ67" i="7"/>
  <c r="JJR67" i="7"/>
  <c r="JJS67" i="7"/>
  <c r="JJT67" i="7"/>
  <c r="JJU67" i="7"/>
  <c r="JJV67" i="7"/>
  <c r="JJW67" i="7"/>
  <c r="JJX67" i="7"/>
  <c r="JJY67" i="7"/>
  <c r="JJZ67" i="7"/>
  <c r="JKA67" i="7"/>
  <c r="JKB67" i="7"/>
  <c r="JKC67" i="7"/>
  <c r="JKD67" i="7"/>
  <c r="JKE67" i="7"/>
  <c r="JKF67" i="7"/>
  <c r="JKG67" i="7"/>
  <c r="JKH67" i="7"/>
  <c r="JKI67" i="7"/>
  <c r="JKJ67" i="7"/>
  <c r="JKK67" i="7"/>
  <c r="JKL67" i="7"/>
  <c r="JKM67" i="7"/>
  <c r="JKN67" i="7"/>
  <c r="JKO67" i="7"/>
  <c r="JKP67" i="7"/>
  <c r="JKQ67" i="7"/>
  <c r="JKR67" i="7"/>
  <c r="JKS67" i="7"/>
  <c r="JKT67" i="7"/>
  <c r="JKU67" i="7"/>
  <c r="JKV67" i="7"/>
  <c r="JKW67" i="7"/>
  <c r="JKX67" i="7"/>
  <c r="JKY67" i="7"/>
  <c r="JKZ67" i="7"/>
  <c r="JLA67" i="7"/>
  <c r="JLB67" i="7"/>
  <c r="JLC67" i="7"/>
  <c r="JLD67" i="7"/>
  <c r="JLE67" i="7"/>
  <c r="JLF67" i="7"/>
  <c r="JLG67" i="7"/>
  <c r="JLH67" i="7"/>
  <c r="JLI67" i="7"/>
  <c r="JLJ67" i="7"/>
  <c r="JLK67" i="7"/>
  <c r="JLL67" i="7"/>
  <c r="JLM67" i="7"/>
  <c r="JLN67" i="7"/>
  <c r="JLO67" i="7"/>
  <c r="JLP67" i="7"/>
  <c r="JLQ67" i="7"/>
  <c r="JLR67" i="7"/>
  <c r="JLS67" i="7"/>
  <c r="JLT67" i="7"/>
  <c r="JLU67" i="7"/>
  <c r="JLV67" i="7"/>
  <c r="JLW67" i="7"/>
  <c r="JLX67" i="7"/>
  <c r="JLY67" i="7"/>
  <c r="JLZ67" i="7"/>
  <c r="JMA67" i="7"/>
  <c r="JMB67" i="7"/>
  <c r="JMC67" i="7"/>
  <c r="JMD67" i="7"/>
  <c r="JME67" i="7"/>
  <c r="JMF67" i="7"/>
  <c r="JMG67" i="7"/>
  <c r="JMH67" i="7"/>
  <c r="JMI67" i="7"/>
  <c r="JMJ67" i="7"/>
  <c r="JMK67" i="7"/>
  <c r="JML67" i="7"/>
  <c r="JMM67" i="7"/>
  <c r="JMN67" i="7"/>
  <c r="JMO67" i="7"/>
  <c r="JMP67" i="7"/>
  <c r="JMQ67" i="7"/>
  <c r="JMR67" i="7"/>
  <c r="JMS67" i="7"/>
  <c r="JMT67" i="7"/>
  <c r="JMU67" i="7"/>
  <c r="JMV67" i="7"/>
  <c r="JMW67" i="7"/>
  <c r="JMX67" i="7"/>
  <c r="JMY67" i="7"/>
  <c r="JMZ67" i="7"/>
  <c r="JNA67" i="7"/>
  <c r="JNB67" i="7"/>
  <c r="JNC67" i="7"/>
  <c r="JND67" i="7"/>
  <c r="JNE67" i="7"/>
  <c r="JNF67" i="7"/>
  <c r="JNG67" i="7"/>
  <c r="JNH67" i="7"/>
  <c r="JNI67" i="7"/>
  <c r="JNJ67" i="7"/>
  <c r="JNK67" i="7"/>
  <c r="JNL67" i="7"/>
  <c r="JNM67" i="7"/>
  <c r="JNN67" i="7"/>
  <c r="JNO67" i="7"/>
  <c r="JNP67" i="7"/>
  <c r="JNQ67" i="7"/>
  <c r="JNR67" i="7"/>
  <c r="JNS67" i="7"/>
  <c r="JNT67" i="7"/>
  <c r="JNU67" i="7"/>
  <c r="JNV67" i="7"/>
  <c r="JNW67" i="7"/>
  <c r="JNX67" i="7"/>
  <c r="JNY67" i="7"/>
  <c r="JNZ67" i="7"/>
  <c r="JOA67" i="7"/>
  <c r="JOB67" i="7"/>
  <c r="JOC67" i="7"/>
  <c r="JOD67" i="7"/>
  <c r="JOE67" i="7"/>
  <c r="JOF67" i="7"/>
  <c r="JOG67" i="7"/>
  <c r="JOH67" i="7"/>
  <c r="JOI67" i="7"/>
  <c r="JOJ67" i="7"/>
  <c r="JOK67" i="7"/>
  <c r="JOL67" i="7"/>
  <c r="JOM67" i="7"/>
  <c r="JON67" i="7"/>
  <c r="JOO67" i="7"/>
  <c r="JOP67" i="7"/>
  <c r="JOQ67" i="7"/>
  <c r="JOR67" i="7"/>
  <c r="JOS67" i="7"/>
  <c r="JOT67" i="7"/>
  <c r="JOU67" i="7"/>
  <c r="JOV67" i="7"/>
  <c r="JOW67" i="7"/>
  <c r="JOX67" i="7"/>
  <c r="JOY67" i="7"/>
  <c r="JOZ67" i="7"/>
  <c r="JPA67" i="7"/>
  <c r="JPB67" i="7"/>
  <c r="JPC67" i="7"/>
  <c r="JPD67" i="7"/>
  <c r="JPE67" i="7"/>
  <c r="JPF67" i="7"/>
  <c r="JPG67" i="7"/>
  <c r="JPH67" i="7"/>
  <c r="JPI67" i="7"/>
  <c r="JPJ67" i="7"/>
  <c r="JPK67" i="7"/>
  <c r="JPL67" i="7"/>
  <c r="JPM67" i="7"/>
  <c r="JPN67" i="7"/>
  <c r="JPO67" i="7"/>
  <c r="JPP67" i="7"/>
  <c r="JPQ67" i="7"/>
  <c r="JPR67" i="7"/>
  <c r="JPS67" i="7"/>
  <c r="JPT67" i="7"/>
  <c r="JPU67" i="7"/>
  <c r="JPV67" i="7"/>
  <c r="JPW67" i="7"/>
  <c r="JPX67" i="7"/>
  <c r="JPY67" i="7"/>
  <c r="JPZ67" i="7"/>
  <c r="JQA67" i="7"/>
  <c r="JQB67" i="7"/>
  <c r="JQC67" i="7"/>
  <c r="JQD67" i="7"/>
  <c r="JQE67" i="7"/>
  <c r="JQF67" i="7"/>
  <c r="JQG67" i="7"/>
  <c r="JQH67" i="7"/>
  <c r="JQI67" i="7"/>
  <c r="JQJ67" i="7"/>
  <c r="JQK67" i="7"/>
  <c r="JQL67" i="7"/>
  <c r="JQM67" i="7"/>
  <c r="JQN67" i="7"/>
  <c r="JQO67" i="7"/>
  <c r="JQP67" i="7"/>
  <c r="JQQ67" i="7"/>
  <c r="JQR67" i="7"/>
  <c r="JQS67" i="7"/>
  <c r="JQT67" i="7"/>
  <c r="JQU67" i="7"/>
  <c r="JQV67" i="7"/>
  <c r="JQW67" i="7"/>
  <c r="JQX67" i="7"/>
  <c r="JQY67" i="7"/>
  <c r="JQZ67" i="7"/>
  <c r="JRA67" i="7"/>
  <c r="JRB67" i="7"/>
  <c r="JRC67" i="7"/>
  <c r="JRD67" i="7"/>
  <c r="JRE67" i="7"/>
  <c r="JRF67" i="7"/>
  <c r="JRG67" i="7"/>
  <c r="JRH67" i="7"/>
  <c r="JRI67" i="7"/>
  <c r="JRJ67" i="7"/>
  <c r="JRK67" i="7"/>
  <c r="JRL67" i="7"/>
  <c r="JRM67" i="7"/>
  <c r="JRN67" i="7"/>
  <c r="JRO67" i="7"/>
  <c r="JRP67" i="7"/>
  <c r="JRQ67" i="7"/>
  <c r="JRR67" i="7"/>
  <c r="JRS67" i="7"/>
  <c r="JRT67" i="7"/>
  <c r="JRU67" i="7"/>
  <c r="JRV67" i="7"/>
  <c r="JRW67" i="7"/>
  <c r="JRX67" i="7"/>
  <c r="JRY67" i="7"/>
  <c r="JRZ67" i="7"/>
  <c r="JSA67" i="7"/>
  <c r="JSB67" i="7"/>
  <c r="JSC67" i="7"/>
  <c r="JSD67" i="7"/>
  <c r="JSE67" i="7"/>
  <c r="JSF67" i="7"/>
  <c r="JSG67" i="7"/>
  <c r="JSH67" i="7"/>
  <c r="JSI67" i="7"/>
  <c r="JSJ67" i="7"/>
  <c r="JSK67" i="7"/>
  <c r="JSL67" i="7"/>
  <c r="JSM67" i="7"/>
  <c r="JSN67" i="7"/>
  <c r="JSO67" i="7"/>
  <c r="JSP67" i="7"/>
  <c r="JSQ67" i="7"/>
  <c r="JSR67" i="7"/>
  <c r="JSS67" i="7"/>
  <c r="JST67" i="7"/>
  <c r="JSU67" i="7"/>
  <c r="JSV67" i="7"/>
  <c r="JSW67" i="7"/>
  <c r="JSX67" i="7"/>
  <c r="JSY67" i="7"/>
  <c r="JSZ67" i="7"/>
  <c r="JTA67" i="7"/>
  <c r="JTB67" i="7"/>
  <c r="JTC67" i="7"/>
  <c r="JTD67" i="7"/>
  <c r="JTE67" i="7"/>
  <c r="JTF67" i="7"/>
  <c r="JTG67" i="7"/>
  <c r="JTH67" i="7"/>
  <c r="JTI67" i="7"/>
  <c r="JTJ67" i="7"/>
  <c r="JTK67" i="7"/>
  <c r="JTL67" i="7"/>
  <c r="JTM67" i="7"/>
  <c r="JTN67" i="7"/>
  <c r="JTO67" i="7"/>
  <c r="JTP67" i="7"/>
  <c r="JTQ67" i="7"/>
  <c r="JTR67" i="7"/>
  <c r="JTS67" i="7"/>
  <c r="JTT67" i="7"/>
  <c r="JTU67" i="7"/>
  <c r="JTV67" i="7"/>
  <c r="JTW67" i="7"/>
  <c r="JTX67" i="7"/>
  <c r="JTY67" i="7"/>
  <c r="JTZ67" i="7"/>
  <c r="JUA67" i="7"/>
  <c r="JUB67" i="7"/>
  <c r="JUC67" i="7"/>
  <c r="JUD67" i="7"/>
  <c r="JUE67" i="7"/>
  <c r="JUF67" i="7"/>
  <c r="JUG67" i="7"/>
  <c r="JUH67" i="7"/>
  <c r="JUI67" i="7"/>
  <c r="JUJ67" i="7"/>
  <c r="JUK67" i="7"/>
  <c r="JUL67" i="7"/>
  <c r="JUM67" i="7"/>
  <c r="JUN67" i="7"/>
  <c r="JUO67" i="7"/>
  <c r="JUP67" i="7"/>
  <c r="JUQ67" i="7"/>
  <c r="JUR67" i="7"/>
  <c r="JUS67" i="7"/>
  <c r="JUT67" i="7"/>
  <c r="JUU67" i="7"/>
  <c r="JUV67" i="7"/>
  <c r="JUW67" i="7"/>
  <c r="JUX67" i="7"/>
  <c r="JUY67" i="7"/>
  <c r="JUZ67" i="7"/>
  <c r="JVA67" i="7"/>
  <c r="JVB67" i="7"/>
  <c r="JVC67" i="7"/>
  <c r="JVD67" i="7"/>
  <c r="JVE67" i="7"/>
  <c r="JVF67" i="7"/>
  <c r="JVG67" i="7"/>
  <c r="JVH67" i="7"/>
  <c r="JVI67" i="7"/>
  <c r="JVJ67" i="7"/>
  <c r="JVK67" i="7"/>
  <c r="JVL67" i="7"/>
  <c r="JVM67" i="7"/>
  <c r="JVN67" i="7"/>
  <c r="JVO67" i="7"/>
  <c r="JVP67" i="7"/>
  <c r="JVQ67" i="7"/>
  <c r="JVR67" i="7"/>
  <c r="JVS67" i="7"/>
  <c r="JVT67" i="7"/>
  <c r="JVU67" i="7"/>
  <c r="JVV67" i="7"/>
  <c r="JVW67" i="7"/>
  <c r="JVX67" i="7"/>
  <c r="JVY67" i="7"/>
  <c r="JVZ67" i="7"/>
  <c r="JWA67" i="7"/>
  <c r="JWB67" i="7"/>
  <c r="JWC67" i="7"/>
  <c r="JWD67" i="7"/>
  <c r="JWE67" i="7"/>
  <c r="JWF67" i="7"/>
  <c r="JWG67" i="7"/>
  <c r="JWH67" i="7"/>
  <c r="JWI67" i="7"/>
  <c r="JWJ67" i="7"/>
  <c r="JWK67" i="7"/>
  <c r="JWL67" i="7"/>
  <c r="JWM67" i="7"/>
  <c r="JWN67" i="7"/>
  <c r="JWO67" i="7"/>
  <c r="JWP67" i="7"/>
  <c r="JWQ67" i="7"/>
  <c r="JWR67" i="7"/>
  <c r="JWS67" i="7"/>
  <c r="JWT67" i="7"/>
  <c r="JWU67" i="7"/>
  <c r="JWV67" i="7"/>
  <c r="JWW67" i="7"/>
  <c r="JWX67" i="7"/>
  <c r="JWY67" i="7"/>
  <c r="JWZ67" i="7"/>
  <c r="JXA67" i="7"/>
  <c r="JXB67" i="7"/>
  <c r="JXC67" i="7"/>
  <c r="JXD67" i="7"/>
  <c r="JXE67" i="7"/>
  <c r="JXF67" i="7"/>
  <c r="JXG67" i="7"/>
  <c r="JXH67" i="7"/>
  <c r="JXI67" i="7"/>
  <c r="JXJ67" i="7"/>
  <c r="JXK67" i="7"/>
  <c r="JXL67" i="7"/>
  <c r="JXM67" i="7"/>
  <c r="JXN67" i="7"/>
  <c r="JXO67" i="7"/>
  <c r="JXP67" i="7"/>
  <c r="JXQ67" i="7"/>
  <c r="JXR67" i="7"/>
  <c r="JXS67" i="7"/>
  <c r="JXT67" i="7"/>
  <c r="JXU67" i="7"/>
  <c r="JXV67" i="7"/>
  <c r="JXW67" i="7"/>
  <c r="JXX67" i="7"/>
  <c r="JXY67" i="7"/>
  <c r="JXZ67" i="7"/>
  <c r="JYA67" i="7"/>
  <c r="JYB67" i="7"/>
  <c r="JYC67" i="7"/>
  <c r="JYD67" i="7"/>
  <c r="JYE67" i="7"/>
  <c r="JYF67" i="7"/>
  <c r="JYG67" i="7"/>
  <c r="JYH67" i="7"/>
  <c r="JYI67" i="7"/>
  <c r="JYJ67" i="7"/>
  <c r="JYK67" i="7"/>
  <c r="JYL67" i="7"/>
  <c r="JYM67" i="7"/>
  <c r="JYN67" i="7"/>
  <c r="JYO67" i="7"/>
  <c r="JYP67" i="7"/>
  <c r="JYQ67" i="7"/>
  <c r="JYR67" i="7"/>
  <c r="JYS67" i="7"/>
  <c r="JYT67" i="7"/>
  <c r="JYU67" i="7"/>
  <c r="JYV67" i="7"/>
  <c r="JYW67" i="7"/>
  <c r="JYX67" i="7"/>
  <c r="JYY67" i="7"/>
  <c r="JYZ67" i="7"/>
  <c r="JZA67" i="7"/>
  <c r="JZB67" i="7"/>
  <c r="JZC67" i="7"/>
  <c r="JZD67" i="7"/>
  <c r="JZE67" i="7"/>
  <c r="JZF67" i="7"/>
  <c r="JZG67" i="7"/>
  <c r="JZH67" i="7"/>
  <c r="JZI67" i="7"/>
  <c r="JZJ67" i="7"/>
  <c r="JZK67" i="7"/>
  <c r="JZL67" i="7"/>
  <c r="JZM67" i="7"/>
  <c r="JZN67" i="7"/>
  <c r="JZO67" i="7"/>
  <c r="JZP67" i="7"/>
  <c r="JZQ67" i="7"/>
  <c r="JZR67" i="7"/>
  <c r="JZS67" i="7"/>
  <c r="JZT67" i="7"/>
  <c r="JZU67" i="7"/>
  <c r="JZV67" i="7"/>
  <c r="JZW67" i="7"/>
  <c r="JZX67" i="7"/>
  <c r="JZY67" i="7"/>
  <c r="JZZ67" i="7"/>
  <c r="KAA67" i="7"/>
  <c r="KAB67" i="7"/>
  <c r="KAC67" i="7"/>
  <c r="KAD67" i="7"/>
  <c r="KAE67" i="7"/>
  <c r="KAF67" i="7"/>
  <c r="KAG67" i="7"/>
  <c r="KAH67" i="7"/>
  <c r="KAI67" i="7"/>
  <c r="KAJ67" i="7"/>
  <c r="KAK67" i="7"/>
  <c r="KAL67" i="7"/>
  <c r="KAM67" i="7"/>
  <c r="KAN67" i="7"/>
  <c r="KAO67" i="7"/>
  <c r="KAP67" i="7"/>
  <c r="KAQ67" i="7"/>
  <c r="KAR67" i="7"/>
  <c r="KAS67" i="7"/>
  <c r="KAT67" i="7"/>
  <c r="KAU67" i="7"/>
  <c r="KAV67" i="7"/>
  <c r="KAW67" i="7"/>
  <c r="KAX67" i="7"/>
  <c r="KAY67" i="7"/>
  <c r="KAZ67" i="7"/>
  <c r="KBA67" i="7"/>
  <c r="KBB67" i="7"/>
  <c r="KBC67" i="7"/>
  <c r="KBD67" i="7"/>
  <c r="KBE67" i="7"/>
  <c r="KBF67" i="7"/>
  <c r="KBG67" i="7"/>
  <c r="KBH67" i="7"/>
  <c r="KBI67" i="7"/>
  <c r="KBJ67" i="7"/>
  <c r="KBK67" i="7"/>
  <c r="KBL67" i="7"/>
  <c r="KBM67" i="7"/>
  <c r="KBN67" i="7"/>
  <c r="KBO67" i="7"/>
  <c r="KBP67" i="7"/>
  <c r="KBQ67" i="7"/>
  <c r="KBR67" i="7"/>
  <c r="KBS67" i="7"/>
  <c r="KBT67" i="7"/>
  <c r="KBU67" i="7"/>
  <c r="KBV67" i="7"/>
  <c r="KBW67" i="7"/>
  <c r="KBX67" i="7"/>
  <c r="KBY67" i="7"/>
  <c r="KBZ67" i="7"/>
  <c r="KCA67" i="7"/>
  <c r="KCB67" i="7"/>
  <c r="KCC67" i="7"/>
  <c r="KCD67" i="7"/>
  <c r="KCE67" i="7"/>
  <c r="KCF67" i="7"/>
  <c r="KCG67" i="7"/>
  <c r="KCH67" i="7"/>
  <c r="KCI67" i="7"/>
  <c r="KCJ67" i="7"/>
  <c r="KCK67" i="7"/>
  <c r="KCL67" i="7"/>
  <c r="KCM67" i="7"/>
  <c r="KCN67" i="7"/>
  <c r="KCO67" i="7"/>
  <c r="KCP67" i="7"/>
  <c r="KCQ67" i="7"/>
  <c r="KCR67" i="7"/>
  <c r="KCS67" i="7"/>
  <c r="KCT67" i="7"/>
  <c r="KCU67" i="7"/>
  <c r="KCV67" i="7"/>
  <c r="KCW67" i="7"/>
  <c r="KCX67" i="7"/>
  <c r="KCY67" i="7"/>
  <c r="KCZ67" i="7"/>
  <c r="KDA67" i="7"/>
  <c r="KDB67" i="7"/>
  <c r="KDC67" i="7"/>
  <c r="KDD67" i="7"/>
  <c r="KDE67" i="7"/>
  <c r="KDF67" i="7"/>
  <c r="KDG67" i="7"/>
  <c r="KDH67" i="7"/>
  <c r="KDI67" i="7"/>
  <c r="KDJ67" i="7"/>
  <c r="KDK67" i="7"/>
  <c r="KDL67" i="7"/>
  <c r="KDM67" i="7"/>
  <c r="KDN67" i="7"/>
  <c r="KDO67" i="7"/>
  <c r="KDP67" i="7"/>
  <c r="KDQ67" i="7"/>
  <c r="KDR67" i="7"/>
  <c r="KDS67" i="7"/>
  <c r="KDT67" i="7"/>
  <c r="KDU67" i="7"/>
  <c r="KDV67" i="7"/>
  <c r="KDW67" i="7"/>
  <c r="KDX67" i="7"/>
  <c r="KDY67" i="7"/>
  <c r="KDZ67" i="7"/>
  <c r="KEA67" i="7"/>
  <c r="KEB67" i="7"/>
  <c r="KEC67" i="7"/>
  <c r="KED67" i="7"/>
  <c r="KEE67" i="7"/>
  <c r="KEF67" i="7"/>
  <c r="KEG67" i="7"/>
  <c r="KEH67" i="7"/>
  <c r="KEI67" i="7"/>
  <c r="KEJ67" i="7"/>
  <c r="KEK67" i="7"/>
  <c r="KEL67" i="7"/>
  <c r="KEM67" i="7"/>
  <c r="KEN67" i="7"/>
  <c r="KEO67" i="7"/>
  <c r="KEP67" i="7"/>
  <c r="KEQ67" i="7"/>
  <c r="KER67" i="7"/>
  <c r="KES67" i="7"/>
  <c r="KET67" i="7"/>
  <c r="KEU67" i="7"/>
  <c r="KEV67" i="7"/>
  <c r="KEW67" i="7"/>
  <c r="KEX67" i="7"/>
  <c r="KEY67" i="7"/>
  <c r="KEZ67" i="7"/>
  <c r="KFA67" i="7"/>
  <c r="KFB67" i="7"/>
  <c r="KFC67" i="7"/>
  <c r="KFD67" i="7"/>
  <c r="KFE67" i="7"/>
  <c r="KFF67" i="7"/>
  <c r="KFG67" i="7"/>
  <c r="KFH67" i="7"/>
  <c r="KFI67" i="7"/>
  <c r="KFJ67" i="7"/>
  <c r="KFK67" i="7"/>
  <c r="KFL67" i="7"/>
  <c r="KFM67" i="7"/>
  <c r="KFN67" i="7"/>
  <c r="KFO67" i="7"/>
  <c r="KFP67" i="7"/>
  <c r="KFQ67" i="7"/>
  <c r="KFR67" i="7"/>
  <c r="KFS67" i="7"/>
  <c r="KFT67" i="7"/>
  <c r="KFU67" i="7"/>
  <c r="KFV67" i="7"/>
  <c r="KFW67" i="7"/>
  <c r="KFX67" i="7"/>
  <c r="KFY67" i="7"/>
  <c r="KFZ67" i="7"/>
  <c r="KGA67" i="7"/>
  <c r="KGB67" i="7"/>
  <c r="KGC67" i="7"/>
  <c r="KGD67" i="7"/>
  <c r="KGE67" i="7"/>
  <c r="KGF67" i="7"/>
  <c r="KGG67" i="7"/>
  <c r="KGH67" i="7"/>
  <c r="KGI67" i="7"/>
  <c r="KGJ67" i="7"/>
  <c r="KGK67" i="7"/>
  <c r="KGL67" i="7"/>
  <c r="KGM67" i="7"/>
  <c r="KGN67" i="7"/>
  <c r="KGO67" i="7"/>
  <c r="KGP67" i="7"/>
  <c r="KGQ67" i="7"/>
  <c r="KGR67" i="7"/>
  <c r="KGS67" i="7"/>
  <c r="KGT67" i="7"/>
  <c r="KGU67" i="7"/>
  <c r="KGV67" i="7"/>
  <c r="KGW67" i="7"/>
  <c r="KGX67" i="7"/>
  <c r="KGY67" i="7"/>
  <c r="KGZ67" i="7"/>
  <c r="KHA67" i="7"/>
  <c r="KHB67" i="7"/>
  <c r="KHC67" i="7"/>
  <c r="KHD67" i="7"/>
  <c r="KHE67" i="7"/>
  <c r="KHF67" i="7"/>
  <c r="KHG67" i="7"/>
  <c r="KHH67" i="7"/>
  <c r="KHI67" i="7"/>
  <c r="KHJ67" i="7"/>
  <c r="KHK67" i="7"/>
  <c r="KHL67" i="7"/>
  <c r="KHM67" i="7"/>
  <c r="KHN67" i="7"/>
  <c r="KHO67" i="7"/>
  <c r="KHP67" i="7"/>
  <c r="KHQ67" i="7"/>
  <c r="KHR67" i="7"/>
  <c r="KHS67" i="7"/>
  <c r="KHT67" i="7"/>
  <c r="KHU67" i="7"/>
  <c r="KHV67" i="7"/>
  <c r="KHW67" i="7"/>
  <c r="KHX67" i="7"/>
  <c r="KHY67" i="7"/>
  <c r="KHZ67" i="7"/>
  <c r="KIA67" i="7"/>
  <c r="KIB67" i="7"/>
  <c r="KIC67" i="7"/>
  <c r="KID67" i="7"/>
  <c r="KIE67" i="7"/>
  <c r="KIF67" i="7"/>
  <c r="KIG67" i="7"/>
  <c r="KIH67" i="7"/>
  <c r="KII67" i="7"/>
  <c r="KIJ67" i="7"/>
  <c r="KIK67" i="7"/>
  <c r="KIL67" i="7"/>
  <c r="KIM67" i="7"/>
  <c r="KIN67" i="7"/>
  <c r="KIO67" i="7"/>
  <c r="KIP67" i="7"/>
  <c r="KIQ67" i="7"/>
  <c r="KIR67" i="7"/>
  <c r="KIS67" i="7"/>
  <c r="KIT67" i="7"/>
  <c r="KIU67" i="7"/>
  <c r="KIV67" i="7"/>
  <c r="KIW67" i="7"/>
  <c r="KIX67" i="7"/>
  <c r="KIY67" i="7"/>
  <c r="KIZ67" i="7"/>
  <c r="KJA67" i="7"/>
  <c r="KJB67" i="7"/>
  <c r="KJC67" i="7"/>
  <c r="KJD67" i="7"/>
  <c r="KJE67" i="7"/>
  <c r="KJF67" i="7"/>
  <c r="KJG67" i="7"/>
  <c r="KJH67" i="7"/>
  <c r="KJI67" i="7"/>
  <c r="KJJ67" i="7"/>
  <c r="KJK67" i="7"/>
  <c r="KJL67" i="7"/>
  <c r="KJM67" i="7"/>
  <c r="KJN67" i="7"/>
  <c r="KJO67" i="7"/>
  <c r="KJP67" i="7"/>
  <c r="KJQ67" i="7"/>
  <c r="KJR67" i="7"/>
  <c r="KJS67" i="7"/>
  <c r="KJT67" i="7"/>
  <c r="KJU67" i="7"/>
  <c r="KJV67" i="7"/>
  <c r="KJW67" i="7"/>
  <c r="KJX67" i="7"/>
  <c r="KJY67" i="7"/>
  <c r="KJZ67" i="7"/>
  <c r="KKA67" i="7"/>
  <c r="KKB67" i="7"/>
  <c r="KKC67" i="7"/>
  <c r="KKD67" i="7"/>
  <c r="KKE67" i="7"/>
  <c r="KKF67" i="7"/>
  <c r="KKG67" i="7"/>
  <c r="KKH67" i="7"/>
  <c r="KKI67" i="7"/>
  <c r="KKJ67" i="7"/>
  <c r="KKK67" i="7"/>
  <c r="KKL67" i="7"/>
  <c r="KKM67" i="7"/>
  <c r="KKN67" i="7"/>
  <c r="KKO67" i="7"/>
  <c r="KKP67" i="7"/>
  <c r="KKQ67" i="7"/>
  <c r="KKR67" i="7"/>
  <c r="KKS67" i="7"/>
  <c r="KKT67" i="7"/>
  <c r="KKU67" i="7"/>
  <c r="KKV67" i="7"/>
  <c r="KKW67" i="7"/>
  <c r="KKX67" i="7"/>
  <c r="KKY67" i="7"/>
  <c r="KKZ67" i="7"/>
  <c r="KLA67" i="7"/>
  <c r="KLB67" i="7"/>
  <c r="KLC67" i="7"/>
  <c r="KLD67" i="7"/>
  <c r="KLE67" i="7"/>
  <c r="KLF67" i="7"/>
  <c r="KLG67" i="7"/>
  <c r="KLH67" i="7"/>
  <c r="KLI67" i="7"/>
  <c r="KLJ67" i="7"/>
  <c r="KLK67" i="7"/>
  <c r="KLL67" i="7"/>
  <c r="KLM67" i="7"/>
  <c r="KLN67" i="7"/>
  <c r="KLO67" i="7"/>
  <c r="KLP67" i="7"/>
  <c r="KLQ67" i="7"/>
  <c r="KLR67" i="7"/>
  <c r="KLS67" i="7"/>
  <c r="KLT67" i="7"/>
  <c r="KLU67" i="7"/>
  <c r="KLV67" i="7"/>
  <c r="KLW67" i="7"/>
  <c r="KLX67" i="7"/>
  <c r="KLY67" i="7"/>
  <c r="KLZ67" i="7"/>
  <c r="KMA67" i="7"/>
  <c r="KMB67" i="7"/>
  <c r="KMC67" i="7"/>
  <c r="KMD67" i="7"/>
  <c r="KME67" i="7"/>
  <c r="KMF67" i="7"/>
  <c r="KMG67" i="7"/>
  <c r="KMH67" i="7"/>
  <c r="KMI67" i="7"/>
  <c r="KMJ67" i="7"/>
  <c r="KMK67" i="7"/>
  <c r="KML67" i="7"/>
  <c r="KMM67" i="7"/>
  <c r="KMN67" i="7"/>
  <c r="KMO67" i="7"/>
  <c r="KMP67" i="7"/>
  <c r="KMQ67" i="7"/>
  <c r="KMR67" i="7"/>
  <c r="KMS67" i="7"/>
  <c r="KMT67" i="7"/>
  <c r="KMU67" i="7"/>
  <c r="KMV67" i="7"/>
  <c r="KMW67" i="7"/>
  <c r="KMX67" i="7"/>
  <c r="KMY67" i="7"/>
  <c r="KMZ67" i="7"/>
  <c r="KNA67" i="7"/>
  <c r="KNB67" i="7"/>
  <c r="KNC67" i="7"/>
  <c r="KND67" i="7"/>
  <c r="KNE67" i="7"/>
  <c r="KNF67" i="7"/>
  <c r="KNG67" i="7"/>
  <c r="KNH67" i="7"/>
  <c r="KNI67" i="7"/>
  <c r="KNJ67" i="7"/>
  <c r="KNK67" i="7"/>
  <c r="KNL67" i="7"/>
  <c r="KNM67" i="7"/>
  <c r="KNN67" i="7"/>
  <c r="KNO67" i="7"/>
  <c r="KNP67" i="7"/>
  <c r="KNQ67" i="7"/>
  <c r="KNR67" i="7"/>
  <c r="KNS67" i="7"/>
  <c r="KNT67" i="7"/>
  <c r="KNU67" i="7"/>
  <c r="KNV67" i="7"/>
  <c r="KNW67" i="7"/>
  <c r="KNX67" i="7"/>
  <c r="KNY67" i="7"/>
  <c r="KNZ67" i="7"/>
  <c r="KOA67" i="7"/>
  <c r="KOB67" i="7"/>
  <c r="KOC67" i="7"/>
  <c r="KOD67" i="7"/>
  <c r="KOE67" i="7"/>
  <c r="KOF67" i="7"/>
  <c r="KOG67" i="7"/>
  <c r="KOH67" i="7"/>
  <c r="KOI67" i="7"/>
  <c r="KOJ67" i="7"/>
  <c r="KOK67" i="7"/>
  <c r="KOL67" i="7"/>
  <c r="KOM67" i="7"/>
  <c r="KON67" i="7"/>
  <c r="KOO67" i="7"/>
  <c r="KOP67" i="7"/>
  <c r="KOQ67" i="7"/>
  <c r="KOR67" i="7"/>
  <c r="KOS67" i="7"/>
  <c r="KOT67" i="7"/>
  <c r="KOU67" i="7"/>
  <c r="KOV67" i="7"/>
  <c r="KOW67" i="7"/>
  <c r="KOX67" i="7"/>
  <c r="KOY67" i="7"/>
  <c r="KOZ67" i="7"/>
  <c r="KPA67" i="7"/>
  <c r="KPB67" i="7"/>
  <c r="KPC67" i="7"/>
  <c r="KPD67" i="7"/>
  <c r="KPE67" i="7"/>
  <c r="KPF67" i="7"/>
  <c r="KPG67" i="7"/>
  <c r="KPH67" i="7"/>
  <c r="KPI67" i="7"/>
  <c r="KPJ67" i="7"/>
  <c r="KPK67" i="7"/>
  <c r="KPL67" i="7"/>
  <c r="KPM67" i="7"/>
  <c r="KPN67" i="7"/>
  <c r="KPO67" i="7"/>
  <c r="KPP67" i="7"/>
  <c r="KPQ67" i="7"/>
  <c r="KPR67" i="7"/>
  <c r="KPS67" i="7"/>
  <c r="KPT67" i="7"/>
  <c r="KPU67" i="7"/>
  <c r="KPV67" i="7"/>
  <c r="KPW67" i="7"/>
  <c r="KPX67" i="7"/>
  <c r="KPY67" i="7"/>
  <c r="KPZ67" i="7"/>
  <c r="KQA67" i="7"/>
  <c r="KQB67" i="7"/>
  <c r="KQC67" i="7"/>
  <c r="KQD67" i="7"/>
  <c r="KQE67" i="7"/>
  <c r="KQF67" i="7"/>
  <c r="KQG67" i="7"/>
  <c r="KQH67" i="7"/>
  <c r="KQI67" i="7"/>
  <c r="KQJ67" i="7"/>
  <c r="KQK67" i="7"/>
  <c r="KQL67" i="7"/>
  <c r="KQM67" i="7"/>
  <c r="KQN67" i="7"/>
  <c r="KQO67" i="7"/>
  <c r="KQP67" i="7"/>
  <c r="KQQ67" i="7"/>
  <c r="KQR67" i="7"/>
  <c r="KQS67" i="7"/>
  <c r="KQT67" i="7"/>
  <c r="KQU67" i="7"/>
  <c r="KQV67" i="7"/>
  <c r="KQW67" i="7"/>
  <c r="KQX67" i="7"/>
  <c r="KQY67" i="7"/>
  <c r="KQZ67" i="7"/>
  <c r="KRA67" i="7"/>
  <c r="KRB67" i="7"/>
  <c r="KRC67" i="7"/>
  <c r="KRD67" i="7"/>
  <c r="KRE67" i="7"/>
  <c r="KRF67" i="7"/>
  <c r="KRG67" i="7"/>
  <c r="KRH67" i="7"/>
  <c r="KRI67" i="7"/>
  <c r="KRJ67" i="7"/>
  <c r="KRK67" i="7"/>
  <c r="KRL67" i="7"/>
  <c r="KRM67" i="7"/>
  <c r="KRN67" i="7"/>
  <c r="KRO67" i="7"/>
  <c r="KRP67" i="7"/>
  <c r="KRQ67" i="7"/>
  <c r="KRR67" i="7"/>
  <c r="KRS67" i="7"/>
  <c r="KRT67" i="7"/>
  <c r="KRU67" i="7"/>
  <c r="KRV67" i="7"/>
  <c r="KRW67" i="7"/>
  <c r="KRX67" i="7"/>
  <c r="KRY67" i="7"/>
  <c r="KRZ67" i="7"/>
  <c r="KSA67" i="7"/>
  <c r="KSB67" i="7"/>
  <c r="KSC67" i="7"/>
  <c r="KSD67" i="7"/>
  <c r="KSE67" i="7"/>
  <c r="KSF67" i="7"/>
  <c r="KSG67" i="7"/>
  <c r="KSH67" i="7"/>
  <c r="KSI67" i="7"/>
  <c r="KSJ67" i="7"/>
  <c r="KSK67" i="7"/>
  <c r="KSL67" i="7"/>
  <c r="KSM67" i="7"/>
  <c r="KSN67" i="7"/>
  <c r="KSO67" i="7"/>
  <c r="KSP67" i="7"/>
  <c r="KSQ67" i="7"/>
  <c r="KSR67" i="7"/>
  <c r="KSS67" i="7"/>
  <c r="KST67" i="7"/>
  <c r="KSU67" i="7"/>
  <c r="KSV67" i="7"/>
  <c r="KSW67" i="7"/>
  <c r="KSX67" i="7"/>
  <c r="KSY67" i="7"/>
  <c r="KSZ67" i="7"/>
  <c r="KTA67" i="7"/>
  <c r="KTB67" i="7"/>
  <c r="KTC67" i="7"/>
  <c r="KTD67" i="7"/>
  <c r="KTE67" i="7"/>
  <c r="KTF67" i="7"/>
  <c r="KTG67" i="7"/>
  <c r="KTH67" i="7"/>
  <c r="KTI67" i="7"/>
  <c r="KTJ67" i="7"/>
  <c r="KTK67" i="7"/>
  <c r="KTL67" i="7"/>
  <c r="KTM67" i="7"/>
  <c r="KTN67" i="7"/>
  <c r="KTO67" i="7"/>
  <c r="KTP67" i="7"/>
  <c r="KTQ67" i="7"/>
  <c r="KTR67" i="7"/>
  <c r="KTS67" i="7"/>
  <c r="KTT67" i="7"/>
  <c r="KTU67" i="7"/>
  <c r="KTV67" i="7"/>
  <c r="KTW67" i="7"/>
  <c r="KTX67" i="7"/>
  <c r="KTY67" i="7"/>
  <c r="KTZ67" i="7"/>
  <c r="KUA67" i="7"/>
  <c r="KUB67" i="7"/>
  <c r="KUC67" i="7"/>
  <c r="KUD67" i="7"/>
  <c r="KUE67" i="7"/>
  <c r="KUF67" i="7"/>
  <c r="KUG67" i="7"/>
  <c r="KUH67" i="7"/>
  <c r="KUI67" i="7"/>
  <c r="KUJ67" i="7"/>
  <c r="KUK67" i="7"/>
  <c r="KUL67" i="7"/>
  <c r="KUM67" i="7"/>
  <c r="KUN67" i="7"/>
  <c r="KUO67" i="7"/>
  <c r="KUP67" i="7"/>
  <c r="KUQ67" i="7"/>
  <c r="KUR67" i="7"/>
  <c r="KUS67" i="7"/>
  <c r="KUT67" i="7"/>
  <c r="KUU67" i="7"/>
  <c r="KUV67" i="7"/>
  <c r="KUW67" i="7"/>
  <c r="KUX67" i="7"/>
  <c r="KUY67" i="7"/>
  <c r="KUZ67" i="7"/>
  <c r="KVA67" i="7"/>
  <c r="KVB67" i="7"/>
  <c r="KVC67" i="7"/>
  <c r="KVD67" i="7"/>
  <c r="KVE67" i="7"/>
  <c r="KVF67" i="7"/>
  <c r="KVG67" i="7"/>
  <c r="KVH67" i="7"/>
  <c r="KVI67" i="7"/>
  <c r="KVJ67" i="7"/>
  <c r="KVK67" i="7"/>
  <c r="KVL67" i="7"/>
  <c r="KVM67" i="7"/>
  <c r="KVN67" i="7"/>
  <c r="KVO67" i="7"/>
  <c r="KVP67" i="7"/>
  <c r="KVQ67" i="7"/>
  <c r="KVR67" i="7"/>
  <c r="KVS67" i="7"/>
  <c r="KVT67" i="7"/>
  <c r="KVU67" i="7"/>
  <c r="KVV67" i="7"/>
  <c r="KVW67" i="7"/>
  <c r="KVX67" i="7"/>
  <c r="KVY67" i="7"/>
  <c r="KVZ67" i="7"/>
  <c r="KWA67" i="7"/>
  <c r="KWB67" i="7"/>
  <c r="KWC67" i="7"/>
  <c r="KWD67" i="7"/>
  <c r="KWE67" i="7"/>
  <c r="KWF67" i="7"/>
  <c r="KWG67" i="7"/>
  <c r="KWH67" i="7"/>
  <c r="KWI67" i="7"/>
  <c r="KWJ67" i="7"/>
  <c r="KWK67" i="7"/>
  <c r="KWL67" i="7"/>
  <c r="KWM67" i="7"/>
  <c r="KWN67" i="7"/>
  <c r="KWO67" i="7"/>
  <c r="KWP67" i="7"/>
  <c r="KWQ67" i="7"/>
  <c r="KWR67" i="7"/>
  <c r="KWS67" i="7"/>
  <c r="KWT67" i="7"/>
  <c r="KWU67" i="7"/>
  <c r="KWV67" i="7"/>
  <c r="KWW67" i="7"/>
  <c r="KWX67" i="7"/>
  <c r="KWY67" i="7"/>
  <c r="KWZ67" i="7"/>
  <c r="KXA67" i="7"/>
  <c r="KXB67" i="7"/>
  <c r="KXC67" i="7"/>
  <c r="KXD67" i="7"/>
  <c r="KXE67" i="7"/>
  <c r="KXF67" i="7"/>
  <c r="KXG67" i="7"/>
  <c r="KXH67" i="7"/>
  <c r="KXI67" i="7"/>
  <c r="KXJ67" i="7"/>
  <c r="KXK67" i="7"/>
  <c r="KXL67" i="7"/>
  <c r="KXM67" i="7"/>
  <c r="KXN67" i="7"/>
  <c r="KXO67" i="7"/>
  <c r="KXP67" i="7"/>
  <c r="KXQ67" i="7"/>
  <c r="KXR67" i="7"/>
  <c r="KXS67" i="7"/>
  <c r="KXT67" i="7"/>
  <c r="KXU67" i="7"/>
  <c r="KXV67" i="7"/>
  <c r="KXW67" i="7"/>
  <c r="KXX67" i="7"/>
  <c r="KXY67" i="7"/>
  <c r="KXZ67" i="7"/>
  <c r="KYA67" i="7"/>
  <c r="KYB67" i="7"/>
  <c r="KYC67" i="7"/>
  <c r="KYD67" i="7"/>
  <c r="KYE67" i="7"/>
  <c r="KYF67" i="7"/>
  <c r="KYG67" i="7"/>
  <c r="KYH67" i="7"/>
  <c r="KYI67" i="7"/>
  <c r="KYJ67" i="7"/>
  <c r="KYK67" i="7"/>
  <c r="KYL67" i="7"/>
  <c r="KYM67" i="7"/>
  <c r="KYN67" i="7"/>
  <c r="KYO67" i="7"/>
  <c r="KYP67" i="7"/>
  <c r="KYQ67" i="7"/>
  <c r="KYR67" i="7"/>
  <c r="KYS67" i="7"/>
  <c r="KYT67" i="7"/>
  <c r="KYU67" i="7"/>
  <c r="KYV67" i="7"/>
  <c r="KYW67" i="7"/>
  <c r="KYX67" i="7"/>
  <c r="KYY67" i="7"/>
  <c r="KYZ67" i="7"/>
  <c r="KZA67" i="7"/>
  <c r="KZB67" i="7"/>
  <c r="KZC67" i="7"/>
  <c r="KZD67" i="7"/>
  <c r="KZE67" i="7"/>
  <c r="KZF67" i="7"/>
  <c r="KZG67" i="7"/>
  <c r="KZH67" i="7"/>
  <c r="KZI67" i="7"/>
  <c r="KZJ67" i="7"/>
  <c r="KZK67" i="7"/>
  <c r="KZL67" i="7"/>
  <c r="KZM67" i="7"/>
  <c r="KZN67" i="7"/>
  <c r="KZO67" i="7"/>
  <c r="KZP67" i="7"/>
  <c r="KZQ67" i="7"/>
  <c r="KZR67" i="7"/>
  <c r="KZS67" i="7"/>
  <c r="KZT67" i="7"/>
  <c r="KZU67" i="7"/>
  <c r="KZV67" i="7"/>
  <c r="KZW67" i="7"/>
  <c r="KZX67" i="7"/>
  <c r="KZY67" i="7"/>
  <c r="KZZ67" i="7"/>
  <c r="LAA67" i="7"/>
  <c r="LAB67" i="7"/>
  <c r="LAC67" i="7"/>
  <c r="LAD67" i="7"/>
  <c r="LAE67" i="7"/>
  <c r="LAF67" i="7"/>
  <c r="LAG67" i="7"/>
  <c r="LAH67" i="7"/>
  <c r="LAI67" i="7"/>
  <c r="LAJ67" i="7"/>
  <c r="LAK67" i="7"/>
  <c r="LAL67" i="7"/>
  <c r="LAM67" i="7"/>
  <c r="LAN67" i="7"/>
  <c r="LAO67" i="7"/>
  <c r="LAP67" i="7"/>
  <c r="LAQ67" i="7"/>
  <c r="LAR67" i="7"/>
  <c r="LAS67" i="7"/>
  <c r="LAT67" i="7"/>
  <c r="LAU67" i="7"/>
  <c r="LAV67" i="7"/>
  <c r="LAW67" i="7"/>
  <c r="LAX67" i="7"/>
  <c r="LAY67" i="7"/>
  <c r="LAZ67" i="7"/>
  <c r="LBA67" i="7"/>
  <c r="LBB67" i="7"/>
  <c r="LBC67" i="7"/>
  <c r="LBD67" i="7"/>
  <c r="LBE67" i="7"/>
  <c r="LBF67" i="7"/>
  <c r="LBG67" i="7"/>
  <c r="LBH67" i="7"/>
  <c r="LBI67" i="7"/>
  <c r="LBJ67" i="7"/>
  <c r="LBK67" i="7"/>
  <c r="LBL67" i="7"/>
  <c r="LBM67" i="7"/>
  <c r="LBN67" i="7"/>
  <c r="LBO67" i="7"/>
  <c r="LBP67" i="7"/>
  <c r="LBQ67" i="7"/>
  <c r="LBR67" i="7"/>
  <c r="LBS67" i="7"/>
  <c r="LBT67" i="7"/>
  <c r="LBU67" i="7"/>
  <c r="LBV67" i="7"/>
  <c r="LBW67" i="7"/>
  <c r="LBX67" i="7"/>
  <c r="LBY67" i="7"/>
  <c r="LBZ67" i="7"/>
  <c r="LCA67" i="7"/>
  <c r="LCB67" i="7"/>
  <c r="LCC67" i="7"/>
  <c r="LCD67" i="7"/>
  <c r="LCE67" i="7"/>
  <c r="LCF67" i="7"/>
  <c r="LCG67" i="7"/>
  <c r="LCH67" i="7"/>
  <c r="LCI67" i="7"/>
  <c r="LCJ67" i="7"/>
  <c r="LCK67" i="7"/>
  <c r="LCL67" i="7"/>
  <c r="LCM67" i="7"/>
  <c r="LCN67" i="7"/>
  <c r="LCO67" i="7"/>
  <c r="LCP67" i="7"/>
  <c r="LCQ67" i="7"/>
  <c r="LCR67" i="7"/>
  <c r="LCS67" i="7"/>
  <c r="LCT67" i="7"/>
  <c r="LCU67" i="7"/>
  <c r="LCV67" i="7"/>
  <c r="LCW67" i="7"/>
  <c r="LCX67" i="7"/>
  <c r="LCY67" i="7"/>
  <c r="LCZ67" i="7"/>
  <c r="LDA67" i="7"/>
  <c r="LDB67" i="7"/>
  <c r="LDC67" i="7"/>
  <c r="LDD67" i="7"/>
  <c r="LDE67" i="7"/>
  <c r="LDF67" i="7"/>
  <c r="LDG67" i="7"/>
  <c r="LDH67" i="7"/>
  <c r="LDI67" i="7"/>
  <c r="LDJ67" i="7"/>
  <c r="LDK67" i="7"/>
  <c r="LDL67" i="7"/>
  <c r="LDM67" i="7"/>
  <c r="LDN67" i="7"/>
  <c r="LDO67" i="7"/>
  <c r="LDP67" i="7"/>
  <c r="LDQ67" i="7"/>
  <c r="LDR67" i="7"/>
  <c r="LDS67" i="7"/>
  <c r="LDT67" i="7"/>
  <c r="LDU67" i="7"/>
  <c r="LDV67" i="7"/>
  <c r="LDW67" i="7"/>
  <c r="LDX67" i="7"/>
  <c r="LDY67" i="7"/>
  <c r="LDZ67" i="7"/>
  <c r="LEA67" i="7"/>
  <c r="LEB67" i="7"/>
  <c r="LEC67" i="7"/>
  <c r="LED67" i="7"/>
  <c r="LEE67" i="7"/>
  <c r="LEF67" i="7"/>
  <c r="LEG67" i="7"/>
  <c r="LEH67" i="7"/>
  <c r="LEI67" i="7"/>
  <c r="LEJ67" i="7"/>
  <c r="LEK67" i="7"/>
  <c r="LEL67" i="7"/>
  <c r="LEM67" i="7"/>
  <c r="LEN67" i="7"/>
  <c r="LEO67" i="7"/>
  <c r="LEP67" i="7"/>
  <c r="LEQ67" i="7"/>
  <c r="LER67" i="7"/>
  <c r="LES67" i="7"/>
  <c r="LET67" i="7"/>
  <c r="LEU67" i="7"/>
  <c r="LEV67" i="7"/>
  <c r="LEW67" i="7"/>
  <c r="LEX67" i="7"/>
  <c r="LEY67" i="7"/>
  <c r="LEZ67" i="7"/>
  <c r="LFA67" i="7"/>
  <c r="LFB67" i="7"/>
  <c r="LFC67" i="7"/>
  <c r="LFD67" i="7"/>
  <c r="LFE67" i="7"/>
  <c r="LFF67" i="7"/>
  <c r="LFG67" i="7"/>
  <c r="LFH67" i="7"/>
  <c r="LFI67" i="7"/>
  <c r="LFJ67" i="7"/>
  <c r="LFK67" i="7"/>
  <c r="LFL67" i="7"/>
  <c r="LFM67" i="7"/>
  <c r="LFN67" i="7"/>
  <c r="LFO67" i="7"/>
  <c r="LFP67" i="7"/>
  <c r="LFQ67" i="7"/>
  <c r="LFR67" i="7"/>
  <c r="LFS67" i="7"/>
  <c r="LFT67" i="7"/>
  <c r="LFU67" i="7"/>
  <c r="LFV67" i="7"/>
  <c r="LFW67" i="7"/>
  <c r="LFX67" i="7"/>
  <c r="LFY67" i="7"/>
  <c r="LFZ67" i="7"/>
  <c r="LGA67" i="7"/>
  <c r="LGB67" i="7"/>
  <c r="LGC67" i="7"/>
  <c r="LGD67" i="7"/>
  <c r="LGE67" i="7"/>
  <c r="LGF67" i="7"/>
  <c r="LGG67" i="7"/>
  <c r="LGH67" i="7"/>
  <c r="LGI67" i="7"/>
  <c r="LGJ67" i="7"/>
  <c r="LGK67" i="7"/>
  <c r="LGL67" i="7"/>
  <c r="LGM67" i="7"/>
  <c r="LGN67" i="7"/>
  <c r="LGO67" i="7"/>
  <c r="LGP67" i="7"/>
  <c r="LGQ67" i="7"/>
  <c r="LGR67" i="7"/>
  <c r="LGS67" i="7"/>
  <c r="LGT67" i="7"/>
  <c r="LGU67" i="7"/>
  <c r="LGV67" i="7"/>
  <c r="LGW67" i="7"/>
  <c r="LGX67" i="7"/>
  <c r="LGY67" i="7"/>
  <c r="LGZ67" i="7"/>
  <c r="LHA67" i="7"/>
  <c r="LHB67" i="7"/>
  <c r="LHC67" i="7"/>
  <c r="LHD67" i="7"/>
  <c r="LHE67" i="7"/>
  <c r="LHF67" i="7"/>
  <c r="LHG67" i="7"/>
  <c r="LHH67" i="7"/>
  <c r="LHI67" i="7"/>
  <c r="LHJ67" i="7"/>
  <c r="LHK67" i="7"/>
  <c r="LHL67" i="7"/>
  <c r="LHM67" i="7"/>
  <c r="LHN67" i="7"/>
  <c r="LHO67" i="7"/>
  <c r="LHP67" i="7"/>
  <c r="LHQ67" i="7"/>
  <c r="LHR67" i="7"/>
  <c r="LHS67" i="7"/>
  <c r="LHT67" i="7"/>
  <c r="LHU67" i="7"/>
  <c r="LHV67" i="7"/>
  <c r="LHW67" i="7"/>
  <c r="LHX67" i="7"/>
  <c r="LHY67" i="7"/>
  <c r="LHZ67" i="7"/>
  <c r="LIA67" i="7"/>
  <c r="LIB67" i="7"/>
  <c r="LIC67" i="7"/>
  <c r="LID67" i="7"/>
  <c r="LIE67" i="7"/>
  <c r="LIF67" i="7"/>
  <c r="LIG67" i="7"/>
  <c r="LIH67" i="7"/>
  <c r="LII67" i="7"/>
  <c r="LIJ67" i="7"/>
  <c r="LIK67" i="7"/>
  <c r="LIL67" i="7"/>
  <c r="LIM67" i="7"/>
  <c r="LIN67" i="7"/>
  <c r="LIO67" i="7"/>
  <c r="LIP67" i="7"/>
  <c r="LIQ67" i="7"/>
  <c r="LIR67" i="7"/>
  <c r="LIS67" i="7"/>
  <c r="LIT67" i="7"/>
  <c r="LIU67" i="7"/>
  <c r="LIV67" i="7"/>
  <c r="LIW67" i="7"/>
  <c r="LIX67" i="7"/>
  <c r="LIY67" i="7"/>
  <c r="LIZ67" i="7"/>
  <c r="LJA67" i="7"/>
  <c r="LJB67" i="7"/>
  <c r="LJC67" i="7"/>
  <c r="LJD67" i="7"/>
  <c r="LJE67" i="7"/>
  <c r="LJF67" i="7"/>
  <c r="LJG67" i="7"/>
  <c r="LJH67" i="7"/>
  <c r="LJI67" i="7"/>
  <c r="LJJ67" i="7"/>
  <c r="LJK67" i="7"/>
  <c r="LJL67" i="7"/>
  <c r="LJM67" i="7"/>
  <c r="LJN67" i="7"/>
  <c r="LJO67" i="7"/>
  <c r="LJP67" i="7"/>
  <c r="LJQ67" i="7"/>
  <c r="LJR67" i="7"/>
  <c r="LJS67" i="7"/>
  <c r="LJT67" i="7"/>
  <c r="LJU67" i="7"/>
  <c r="LJV67" i="7"/>
  <c r="LJW67" i="7"/>
  <c r="LJX67" i="7"/>
  <c r="LJY67" i="7"/>
  <c r="LJZ67" i="7"/>
  <c r="LKA67" i="7"/>
  <c r="LKB67" i="7"/>
  <c r="LKC67" i="7"/>
  <c r="LKD67" i="7"/>
  <c r="LKE67" i="7"/>
  <c r="LKF67" i="7"/>
  <c r="LKG67" i="7"/>
  <c r="LKH67" i="7"/>
  <c r="LKI67" i="7"/>
  <c r="LKJ67" i="7"/>
  <c r="LKK67" i="7"/>
  <c r="LKL67" i="7"/>
  <c r="LKM67" i="7"/>
  <c r="LKN67" i="7"/>
  <c r="LKO67" i="7"/>
  <c r="LKP67" i="7"/>
  <c r="LKQ67" i="7"/>
  <c r="LKR67" i="7"/>
  <c r="LKS67" i="7"/>
  <c r="LKT67" i="7"/>
  <c r="LKU67" i="7"/>
  <c r="LKV67" i="7"/>
  <c r="LKW67" i="7"/>
  <c r="LKX67" i="7"/>
  <c r="LKY67" i="7"/>
  <c r="LKZ67" i="7"/>
  <c r="LLA67" i="7"/>
  <c r="LLB67" i="7"/>
  <c r="LLC67" i="7"/>
  <c r="LLD67" i="7"/>
  <c r="LLE67" i="7"/>
  <c r="LLF67" i="7"/>
  <c r="LLG67" i="7"/>
  <c r="LLH67" i="7"/>
  <c r="LLI67" i="7"/>
  <c r="LLJ67" i="7"/>
  <c r="LLK67" i="7"/>
  <c r="LLL67" i="7"/>
  <c r="LLM67" i="7"/>
  <c r="LLN67" i="7"/>
  <c r="LLO67" i="7"/>
  <c r="LLP67" i="7"/>
  <c r="LLQ67" i="7"/>
  <c r="LLR67" i="7"/>
  <c r="LLS67" i="7"/>
  <c r="LLT67" i="7"/>
  <c r="LLU67" i="7"/>
  <c r="LLV67" i="7"/>
  <c r="LLW67" i="7"/>
  <c r="LLX67" i="7"/>
  <c r="LLY67" i="7"/>
  <c r="LLZ67" i="7"/>
  <c r="LMA67" i="7"/>
  <c r="LMB67" i="7"/>
  <c r="LMC67" i="7"/>
  <c r="LMD67" i="7"/>
  <c r="LME67" i="7"/>
  <c r="LMF67" i="7"/>
  <c r="LMG67" i="7"/>
  <c r="LMH67" i="7"/>
  <c r="LMI67" i="7"/>
  <c r="LMJ67" i="7"/>
  <c r="LMK67" i="7"/>
  <c r="LML67" i="7"/>
  <c r="LMM67" i="7"/>
  <c r="LMN67" i="7"/>
  <c r="LMO67" i="7"/>
  <c r="LMP67" i="7"/>
  <c r="LMQ67" i="7"/>
  <c r="LMR67" i="7"/>
  <c r="LMS67" i="7"/>
  <c r="LMT67" i="7"/>
  <c r="LMU67" i="7"/>
  <c r="LMV67" i="7"/>
  <c r="LMW67" i="7"/>
  <c r="LMX67" i="7"/>
  <c r="LMY67" i="7"/>
  <c r="LMZ67" i="7"/>
  <c r="LNA67" i="7"/>
  <c r="LNB67" i="7"/>
  <c r="LNC67" i="7"/>
  <c r="LND67" i="7"/>
  <c r="LNE67" i="7"/>
  <c r="LNF67" i="7"/>
  <c r="LNG67" i="7"/>
  <c r="LNH67" i="7"/>
  <c r="LNI67" i="7"/>
  <c r="LNJ67" i="7"/>
  <c r="LNK67" i="7"/>
  <c r="LNL67" i="7"/>
  <c r="LNM67" i="7"/>
  <c r="LNN67" i="7"/>
  <c r="LNO67" i="7"/>
  <c r="LNP67" i="7"/>
  <c r="LNQ67" i="7"/>
  <c r="LNR67" i="7"/>
  <c r="LNS67" i="7"/>
  <c r="LNT67" i="7"/>
  <c r="LNU67" i="7"/>
  <c r="LNV67" i="7"/>
  <c r="LNW67" i="7"/>
  <c r="LNX67" i="7"/>
  <c r="LNY67" i="7"/>
  <c r="LNZ67" i="7"/>
  <c r="LOA67" i="7"/>
  <c r="LOB67" i="7"/>
  <c r="LOC67" i="7"/>
  <c r="LOD67" i="7"/>
  <c r="LOE67" i="7"/>
  <c r="LOF67" i="7"/>
  <c r="LOG67" i="7"/>
  <c r="LOH67" i="7"/>
  <c r="LOI67" i="7"/>
  <c r="LOJ67" i="7"/>
  <c r="LOK67" i="7"/>
  <c r="LOL67" i="7"/>
  <c r="LOM67" i="7"/>
  <c r="LON67" i="7"/>
  <c r="LOO67" i="7"/>
  <c r="LOP67" i="7"/>
  <c r="LOQ67" i="7"/>
  <c r="LOR67" i="7"/>
  <c r="LOS67" i="7"/>
  <c r="LOT67" i="7"/>
  <c r="LOU67" i="7"/>
  <c r="LOV67" i="7"/>
  <c r="LOW67" i="7"/>
  <c r="LOX67" i="7"/>
  <c r="LOY67" i="7"/>
  <c r="LOZ67" i="7"/>
  <c r="LPA67" i="7"/>
  <c r="LPB67" i="7"/>
  <c r="LPC67" i="7"/>
  <c r="LPD67" i="7"/>
  <c r="LPE67" i="7"/>
  <c r="LPF67" i="7"/>
  <c r="LPG67" i="7"/>
  <c r="LPH67" i="7"/>
  <c r="LPI67" i="7"/>
  <c r="LPJ67" i="7"/>
  <c r="LPK67" i="7"/>
  <c r="LPL67" i="7"/>
  <c r="LPM67" i="7"/>
  <c r="LPN67" i="7"/>
  <c r="LPO67" i="7"/>
  <c r="LPP67" i="7"/>
  <c r="LPQ67" i="7"/>
  <c r="LPR67" i="7"/>
  <c r="LPS67" i="7"/>
  <c r="LPT67" i="7"/>
  <c r="LPU67" i="7"/>
  <c r="LPV67" i="7"/>
  <c r="LPW67" i="7"/>
  <c r="LPX67" i="7"/>
  <c r="LPY67" i="7"/>
  <c r="LPZ67" i="7"/>
  <c r="LQA67" i="7"/>
  <c r="LQB67" i="7"/>
  <c r="LQC67" i="7"/>
  <c r="LQD67" i="7"/>
  <c r="LQE67" i="7"/>
  <c r="LQF67" i="7"/>
  <c r="LQG67" i="7"/>
  <c r="LQH67" i="7"/>
  <c r="LQI67" i="7"/>
  <c r="LQJ67" i="7"/>
  <c r="LQK67" i="7"/>
  <c r="LQL67" i="7"/>
  <c r="LQM67" i="7"/>
  <c r="LQN67" i="7"/>
  <c r="LQO67" i="7"/>
  <c r="LQP67" i="7"/>
  <c r="LQQ67" i="7"/>
  <c r="LQR67" i="7"/>
  <c r="LQS67" i="7"/>
  <c r="LQT67" i="7"/>
  <c r="LQU67" i="7"/>
  <c r="LQV67" i="7"/>
  <c r="LQW67" i="7"/>
  <c r="LQX67" i="7"/>
  <c r="LQY67" i="7"/>
  <c r="LQZ67" i="7"/>
  <c r="LRA67" i="7"/>
  <c r="LRB67" i="7"/>
  <c r="LRC67" i="7"/>
  <c r="LRD67" i="7"/>
  <c r="LRE67" i="7"/>
  <c r="LRF67" i="7"/>
  <c r="LRG67" i="7"/>
  <c r="LRH67" i="7"/>
  <c r="LRI67" i="7"/>
  <c r="LRJ67" i="7"/>
  <c r="LRK67" i="7"/>
  <c r="LRL67" i="7"/>
  <c r="LRM67" i="7"/>
  <c r="LRN67" i="7"/>
  <c r="LRO67" i="7"/>
  <c r="LRP67" i="7"/>
  <c r="LRQ67" i="7"/>
  <c r="LRR67" i="7"/>
  <c r="LRS67" i="7"/>
  <c r="LRT67" i="7"/>
  <c r="LRU67" i="7"/>
  <c r="LRV67" i="7"/>
  <c r="LRW67" i="7"/>
  <c r="LRX67" i="7"/>
  <c r="LRY67" i="7"/>
  <c r="LRZ67" i="7"/>
  <c r="LSA67" i="7"/>
  <c r="LSB67" i="7"/>
  <c r="LSC67" i="7"/>
  <c r="LSD67" i="7"/>
  <c r="LSE67" i="7"/>
  <c r="LSF67" i="7"/>
  <c r="LSG67" i="7"/>
  <c r="LSH67" i="7"/>
  <c r="LSI67" i="7"/>
  <c r="LSJ67" i="7"/>
  <c r="LSK67" i="7"/>
  <c r="LSL67" i="7"/>
  <c r="LSM67" i="7"/>
  <c r="LSN67" i="7"/>
  <c r="LSO67" i="7"/>
  <c r="LSP67" i="7"/>
  <c r="LSQ67" i="7"/>
  <c r="LSR67" i="7"/>
  <c r="LSS67" i="7"/>
  <c r="LST67" i="7"/>
  <c r="LSU67" i="7"/>
  <c r="LSV67" i="7"/>
  <c r="LSW67" i="7"/>
  <c r="LSX67" i="7"/>
  <c r="LSY67" i="7"/>
  <c r="LSZ67" i="7"/>
  <c r="LTA67" i="7"/>
  <c r="LTB67" i="7"/>
  <c r="LTC67" i="7"/>
  <c r="LTD67" i="7"/>
  <c r="LTE67" i="7"/>
  <c r="LTF67" i="7"/>
  <c r="LTG67" i="7"/>
  <c r="LTH67" i="7"/>
  <c r="LTI67" i="7"/>
  <c r="LTJ67" i="7"/>
  <c r="LTK67" i="7"/>
  <c r="LTL67" i="7"/>
  <c r="LTM67" i="7"/>
  <c r="LTN67" i="7"/>
  <c r="LTO67" i="7"/>
  <c r="LTP67" i="7"/>
  <c r="LTQ67" i="7"/>
  <c r="LTR67" i="7"/>
  <c r="LTS67" i="7"/>
  <c r="LTT67" i="7"/>
  <c r="LTU67" i="7"/>
  <c r="LTV67" i="7"/>
  <c r="LTW67" i="7"/>
  <c r="LTX67" i="7"/>
  <c r="LTY67" i="7"/>
  <c r="LTZ67" i="7"/>
  <c r="LUA67" i="7"/>
  <c r="LUB67" i="7"/>
  <c r="LUC67" i="7"/>
  <c r="LUD67" i="7"/>
  <c r="LUE67" i="7"/>
  <c r="LUF67" i="7"/>
  <c r="LUG67" i="7"/>
  <c r="LUH67" i="7"/>
  <c r="LUI67" i="7"/>
  <c r="LUJ67" i="7"/>
  <c r="LUK67" i="7"/>
  <c r="LUL67" i="7"/>
  <c r="LUM67" i="7"/>
  <c r="LUN67" i="7"/>
  <c r="LUO67" i="7"/>
  <c r="LUP67" i="7"/>
  <c r="LUQ67" i="7"/>
  <c r="LUR67" i="7"/>
  <c r="LUS67" i="7"/>
  <c r="LUT67" i="7"/>
  <c r="LUU67" i="7"/>
  <c r="LUV67" i="7"/>
  <c r="LUW67" i="7"/>
  <c r="LUX67" i="7"/>
  <c r="LUY67" i="7"/>
  <c r="LUZ67" i="7"/>
  <c r="LVA67" i="7"/>
  <c r="LVB67" i="7"/>
  <c r="LVC67" i="7"/>
  <c r="LVD67" i="7"/>
  <c r="LVE67" i="7"/>
  <c r="LVF67" i="7"/>
  <c r="LVG67" i="7"/>
  <c r="LVH67" i="7"/>
  <c r="LVI67" i="7"/>
  <c r="LVJ67" i="7"/>
  <c r="LVK67" i="7"/>
  <c r="LVL67" i="7"/>
  <c r="LVM67" i="7"/>
  <c r="LVN67" i="7"/>
  <c r="LVO67" i="7"/>
  <c r="LVP67" i="7"/>
  <c r="LVQ67" i="7"/>
  <c r="LVR67" i="7"/>
  <c r="LVS67" i="7"/>
  <c r="LVT67" i="7"/>
  <c r="LVU67" i="7"/>
  <c r="LVV67" i="7"/>
  <c r="LVW67" i="7"/>
  <c r="LVX67" i="7"/>
  <c r="LVY67" i="7"/>
  <c r="LVZ67" i="7"/>
  <c r="LWA67" i="7"/>
  <c r="LWB67" i="7"/>
  <c r="LWC67" i="7"/>
  <c r="LWD67" i="7"/>
  <c r="LWE67" i="7"/>
  <c r="LWF67" i="7"/>
  <c r="LWG67" i="7"/>
  <c r="LWH67" i="7"/>
  <c r="LWI67" i="7"/>
  <c r="LWJ67" i="7"/>
  <c r="LWK67" i="7"/>
  <c r="LWL67" i="7"/>
  <c r="LWM67" i="7"/>
  <c r="LWN67" i="7"/>
  <c r="LWO67" i="7"/>
  <c r="LWP67" i="7"/>
  <c r="LWQ67" i="7"/>
  <c r="LWR67" i="7"/>
  <c r="LWS67" i="7"/>
  <c r="LWT67" i="7"/>
  <c r="LWU67" i="7"/>
  <c r="LWV67" i="7"/>
  <c r="LWW67" i="7"/>
  <c r="LWX67" i="7"/>
  <c r="LWY67" i="7"/>
  <c r="LWZ67" i="7"/>
  <c r="LXA67" i="7"/>
  <c r="LXB67" i="7"/>
  <c r="LXC67" i="7"/>
  <c r="LXD67" i="7"/>
  <c r="LXE67" i="7"/>
  <c r="LXF67" i="7"/>
  <c r="LXG67" i="7"/>
  <c r="LXH67" i="7"/>
  <c r="LXI67" i="7"/>
  <c r="LXJ67" i="7"/>
  <c r="LXK67" i="7"/>
  <c r="LXL67" i="7"/>
  <c r="LXM67" i="7"/>
  <c r="LXN67" i="7"/>
  <c r="LXO67" i="7"/>
  <c r="LXP67" i="7"/>
  <c r="LXQ67" i="7"/>
  <c r="LXR67" i="7"/>
  <c r="LXS67" i="7"/>
  <c r="LXT67" i="7"/>
  <c r="LXU67" i="7"/>
  <c r="LXV67" i="7"/>
  <c r="LXW67" i="7"/>
  <c r="LXX67" i="7"/>
  <c r="LXY67" i="7"/>
  <c r="LXZ67" i="7"/>
  <c r="LYA67" i="7"/>
  <c r="LYB67" i="7"/>
  <c r="LYC67" i="7"/>
  <c r="LYD67" i="7"/>
  <c r="LYE67" i="7"/>
  <c r="LYF67" i="7"/>
  <c r="LYG67" i="7"/>
  <c r="LYH67" i="7"/>
  <c r="LYI67" i="7"/>
  <c r="LYJ67" i="7"/>
  <c r="LYK67" i="7"/>
  <c r="LYL67" i="7"/>
  <c r="LYM67" i="7"/>
  <c r="LYN67" i="7"/>
  <c r="LYO67" i="7"/>
  <c r="LYP67" i="7"/>
  <c r="LYQ67" i="7"/>
  <c r="LYR67" i="7"/>
  <c r="LYS67" i="7"/>
  <c r="LYT67" i="7"/>
  <c r="LYU67" i="7"/>
  <c r="LYV67" i="7"/>
  <c r="LYW67" i="7"/>
  <c r="LYX67" i="7"/>
  <c r="LYY67" i="7"/>
  <c r="LYZ67" i="7"/>
  <c r="LZA67" i="7"/>
  <c r="LZB67" i="7"/>
  <c r="LZC67" i="7"/>
  <c r="LZD67" i="7"/>
  <c r="LZE67" i="7"/>
  <c r="LZF67" i="7"/>
  <c r="LZG67" i="7"/>
  <c r="LZH67" i="7"/>
  <c r="LZI67" i="7"/>
  <c r="LZJ67" i="7"/>
  <c r="LZK67" i="7"/>
  <c r="LZL67" i="7"/>
  <c r="LZM67" i="7"/>
  <c r="LZN67" i="7"/>
  <c r="LZO67" i="7"/>
  <c r="LZP67" i="7"/>
  <c r="LZQ67" i="7"/>
  <c r="LZR67" i="7"/>
  <c r="LZS67" i="7"/>
  <c r="LZT67" i="7"/>
  <c r="LZU67" i="7"/>
  <c r="LZV67" i="7"/>
  <c r="LZW67" i="7"/>
  <c r="LZX67" i="7"/>
  <c r="LZY67" i="7"/>
  <c r="LZZ67" i="7"/>
  <c r="MAA67" i="7"/>
  <c r="MAB67" i="7"/>
  <c r="MAC67" i="7"/>
  <c r="MAD67" i="7"/>
  <c r="MAE67" i="7"/>
  <c r="MAF67" i="7"/>
  <c r="MAG67" i="7"/>
  <c r="MAH67" i="7"/>
  <c r="MAI67" i="7"/>
  <c r="MAJ67" i="7"/>
  <c r="MAK67" i="7"/>
  <c r="MAL67" i="7"/>
  <c r="MAM67" i="7"/>
  <c r="MAN67" i="7"/>
  <c r="MAO67" i="7"/>
  <c r="MAP67" i="7"/>
  <c r="MAQ67" i="7"/>
  <c r="MAR67" i="7"/>
  <c r="MAS67" i="7"/>
  <c r="MAT67" i="7"/>
  <c r="MAU67" i="7"/>
  <c r="MAV67" i="7"/>
  <c r="MAW67" i="7"/>
  <c r="MAX67" i="7"/>
  <c r="MAY67" i="7"/>
  <c r="MAZ67" i="7"/>
  <c r="MBA67" i="7"/>
  <c r="MBB67" i="7"/>
  <c r="MBC67" i="7"/>
  <c r="MBD67" i="7"/>
  <c r="MBE67" i="7"/>
  <c r="MBF67" i="7"/>
  <c r="MBG67" i="7"/>
  <c r="MBH67" i="7"/>
  <c r="MBI67" i="7"/>
  <c r="MBJ67" i="7"/>
  <c r="MBK67" i="7"/>
  <c r="MBL67" i="7"/>
  <c r="MBM67" i="7"/>
  <c r="MBN67" i="7"/>
  <c r="MBO67" i="7"/>
  <c r="MBP67" i="7"/>
  <c r="MBQ67" i="7"/>
  <c r="MBR67" i="7"/>
  <c r="MBS67" i="7"/>
  <c r="MBT67" i="7"/>
  <c r="MBU67" i="7"/>
  <c r="MBV67" i="7"/>
  <c r="MBW67" i="7"/>
  <c r="MBX67" i="7"/>
  <c r="MBY67" i="7"/>
  <c r="MBZ67" i="7"/>
  <c r="MCA67" i="7"/>
  <c r="MCB67" i="7"/>
  <c r="MCC67" i="7"/>
  <c r="MCD67" i="7"/>
  <c r="MCE67" i="7"/>
  <c r="MCF67" i="7"/>
  <c r="MCG67" i="7"/>
  <c r="MCH67" i="7"/>
  <c r="MCI67" i="7"/>
  <c r="MCJ67" i="7"/>
  <c r="MCK67" i="7"/>
  <c r="MCL67" i="7"/>
  <c r="MCM67" i="7"/>
  <c r="MCN67" i="7"/>
  <c r="MCO67" i="7"/>
  <c r="MCP67" i="7"/>
  <c r="MCQ67" i="7"/>
  <c r="MCR67" i="7"/>
  <c r="MCS67" i="7"/>
  <c r="MCT67" i="7"/>
  <c r="MCU67" i="7"/>
  <c r="MCV67" i="7"/>
  <c r="MCW67" i="7"/>
  <c r="MCX67" i="7"/>
  <c r="MCY67" i="7"/>
  <c r="MCZ67" i="7"/>
  <c r="MDA67" i="7"/>
  <c r="MDB67" i="7"/>
  <c r="MDC67" i="7"/>
  <c r="MDD67" i="7"/>
  <c r="MDE67" i="7"/>
  <c r="MDF67" i="7"/>
  <c r="MDG67" i="7"/>
  <c r="MDH67" i="7"/>
  <c r="MDI67" i="7"/>
  <c r="MDJ67" i="7"/>
  <c r="MDK67" i="7"/>
  <c r="MDL67" i="7"/>
  <c r="MDM67" i="7"/>
  <c r="MDN67" i="7"/>
  <c r="MDO67" i="7"/>
  <c r="MDP67" i="7"/>
  <c r="MDQ67" i="7"/>
  <c r="MDR67" i="7"/>
  <c r="MDS67" i="7"/>
  <c r="MDT67" i="7"/>
  <c r="MDU67" i="7"/>
  <c r="MDV67" i="7"/>
  <c r="MDW67" i="7"/>
  <c r="MDX67" i="7"/>
  <c r="MDY67" i="7"/>
  <c r="MDZ67" i="7"/>
  <c r="MEA67" i="7"/>
  <c r="MEB67" i="7"/>
  <c r="MEC67" i="7"/>
  <c r="MED67" i="7"/>
  <c r="MEE67" i="7"/>
  <c r="MEF67" i="7"/>
  <c r="MEG67" i="7"/>
  <c r="MEH67" i="7"/>
  <c r="MEI67" i="7"/>
  <c r="MEJ67" i="7"/>
  <c r="MEK67" i="7"/>
  <c r="MEL67" i="7"/>
  <c r="MEM67" i="7"/>
  <c r="MEN67" i="7"/>
  <c r="MEO67" i="7"/>
  <c r="MEP67" i="7"/>
  <c r="MEQ67" i="7"/>
  <c r="MER67" i="7"/>
  <c r="MES67" i="7"/>
  <c r="MET67" i="7"/>
  <c r="MEU67" i="7"/>
  <c r="MEV67" i="7"/>
  <c r="MEW67" i="7"/>
  <c r="MEX67" i="7"/>
  <c r="MEY67" i="7"/>
  <c r="MEZ67" i="7"/>
  <c r="MFA67" i="7"/>
  <c r="MFB67" i="7"/>
  <c r="MFC67" i="7"/>
  <c r="MFD67" i="7"/>
  <c r="MFE67" i="7"/>
  <c r="MFF67" i="7"/>
  <c r="MFG67" i="7"/>
  <c r="MFH67" i="7"/>
  <c r="MFI67" i="7"/>
  <c r="MFJ67" i="7"/>
  <c r="MFK67" i="7"/>
  <c r="MFL67" i="7"/>
  <c r="MFM67" i="7"/>
  <c r="MFN67" i="7"/>
  <c r="MFO67" i="7"/>
  <c r="MFP67" i="7"/>
  <c r="MFQ67" i="7"/>
  <c r="MFR67" i="7"/>
  <c r="MFS67" i="7"/>
  <c r="MFT67" i="7"/>
  <c r="MFU67" i="7"/>
  <c r="MFV67" i="7"/>
  <c r="MFW67" i="7"/>
  <c r="MFX67" i="7"/>
  <c r="MFY67" i="7"/>
  <c r="MFZ67" i="7"/>
  <c r="MGA67" i="7"/>
  <c r="MGB67" i="7"/>
  <c r="MGC67" i="7"/>
  <c r="MGD67" i="7"/>
  <c r="MGE67" i="7"/>
  <c r="MGF67" i="7"/>
  <c r="MGG67" i="7"/>
  <c r="MGH67" i="7"/>
  <c r="MGI67" i="7"/>
  <c r="MGJ67" i="7"/>
  <c r="MGK67" i="7"/>
  <c r="MGL67" i="7"/>
  <c r="MGM67" i="7"/>
  <c r="MGN67" i="7"/>
  <c r="MGO67" i="7"/>
  <c r="MGP67" i="7"/>
  <c r="MGQ67" i="7"/>
  <c r="MGR67" i="7"/>
  <c r="MGS67" i="7"/>
  <c r="MGT67" i="7"/>
  <c r="MGU67" i="7"/>
  <c r="MGV67" i="7"/>
  <c r="MGW67" i="7"/>
  <c r="MGX67" i="7"/>
  <c r="MGY67" i="7"/>
  <c r="MGZ67" i="7"/>
  <c r="MHA67" i="7"/>
  <c r="MHB67" i="7"/>
  <c r="MHC67" i="7"/>
  <c r="MHD67" i="7"/>
  <c r="MHE67" i="7"/>
  <c r="MHF67" i="7"/>
  <c r="MHG67" i="7"/>
  <c r="MHH67" i="7"/>
  <c r="MHI67" i="7"/>
  <c r="MHJ67" i="7"/>
  <c r="MHK67" i="7"/>
  <c r="MHL67" i="7"/>
  <c r="MHM67" i="7"/>
  <c r="MHN67" i="7"/>
  <c r="MHO67" i="7"/>
  <c r="MHP67" i="7"/>
  <c r="MHQ67" i="7"/>
  <c r="MHR67" i="7"/>
  <c r="MHS67" i="7"/>
  <c r="MHT67" i="7"/>
  <c r="MHU67" i="7"/>
  <c r="MHV67" i="7"/>
  <c r="MHW67" i="7"/>
  <c r="MHX67" i="7"/>
  <c r="MHY67" i="7"/>
  <c r="MHZ67" i="7"/>
  <c r="MIA67" i="7"/>
  <c r="MIB67" i="7"/>
  <c r="MIC67" i="7"/>
  <c r="MID67" i="7"/>
  <c r="MIE67" i="7"/>
  <c r="MIF67" i="7"/>
  <c r="MIG67" i="7"/>
  <c r="MIH67" i="7"/>
  <c r="MII67" i="7"/>
  <c r="MIJ67" i="7"/>
  <c r="MIK67" i="7"/>
  <c r="MIL67" i="7"/>
  <c r="MIM67" i="7"/>
  <c r="MIN67" i="7"/>
  <c r="MIO67" i="7"/>
  <c r="MIP67" i="7"/>
  <c r="MIQ67" i="7"/>
  <c r="MIR67" i="7"/>
  <c r="MIS67" i="7"/>
  <c r="MIT67" i="7"/>
  <c r="MIU67" i="7"/>
  <c r="MIV67" i="7"/>
  <c r="MIW67" i="7"/>
  <c r="MIX67" i="7"/>
  <c r="MIY67" i="7"/>
  <c r="MIZ67" i="7"/>
  <c r="MJA67" i="7"/>
  <c r="MJB67" i="7"/>
  <c r="MJC67" i="7"/>
  <c r="MJD67" i="7"/>
  <c r="MJE67" i="7"/>
  <c r="MJF67" i="7"/>
  <c r="MJG67" i="7"/>
  <c r="MJH67" i="7"/>
  <c r="MJI67" i="7"/>
  <c r="MJJ67" i="7"/>
  <c r="MJK67" i="7"/>
  <c r="MJL67" i="7"/>
  <c r="MJM67" i="7"/>
  <c r="MJN67" i="7"/>
  <c r="MJO67" i="7"/>
  <c r="MJP67" i="7"/>
  <c r="MJQ67" i="7"/>
  <c r="MJR67" i="7"/>
  <c r="MJS67" i="7"/>
  <c r="MJT67" i="7"/>
  <c r="MJU67" i="7"/>
  <c r="MJV67" i="7"/>
  <c r="MJW67" i="7"/>
  <c r="MJX67" i="7"/>
  <c r="MJY67" i="7"/>
  <c r="MJZ67" i="7"/>
  <c r="MKA67" i="7"/>
  <c r="MKB67" i="7"/>
  <c r="MKC67" i="7"/>
  <c r="MKD67" i="7"/>
  <c r="MKE67" i="7"/>
  <c r="MKF67" i="7"/>
  <c r="MKG67" i="7"/>
  <c r="MKH67" i="7"/>
  <c r="MKI67" i="7"/>
  <c r="MKJ67" i="7"/>
  <c r="MKK67" i="7"/>
  <c r="MKL67" i="7"/>
  <c r="MKM67" i="7"/>
  <c r="MKN67" i="7"/>
  <c r="MKO67" i="7"/>
  <c r="MKP67" i="7"/>
  <c r="MKQ67" i="7"/>
  <c r="MKR67" i="7"/>
  <c r="MKS67" i="7"/>
  <c r="MKT67" i="7"/>
  <c r="MKU67" i="7"/>
  <c r="MKV67" i="7"/>
  <c r="MKW67" i="7"/>
  <c r="MKX67" i="7"/>
  <c r="MKY67" i="7"/>
  <c r="MKZ67" i="7"/>
  <c r="MLA67" i="7"/>
  <c r="MLB67" i="7"/>
  <c r="MLC67" i="7"/>
  <c r="MLD67" i="7"/>
  <c r="MLE67" i="7"/>
  <c r="MLF67" i="7"/>
  <c r="MLG67" i="7"/>
  <c r="MLH67" i="7"/>
  <c r="MLI67" i="7"/>
  <c r="MLJ67" i="7"/>
  <c r="MLK67" i="7"/>
  <c r="MLL67" i="7"/>
  <c r="MLM67" i="7"/>
  <c r="MLN67" i="7"/>
  <c r="MLO67" i="7"/>
  <c r="MLP67" i="7"/>
  <c r="MLQ67" i="7"/>
  <c r="MLR67" i="7"/>
  <c r="MLS67" i="7"/>
  <c r="MLT67" i="7"/>
  <c r="MLU67" i="7"/>
  <c r="MLV67" i="7"/>
  <c r="MLW67" i="7"/>
  <c r="MLX67" i="7"/>
  <c r="MLY67" i="7"/>
  <c r="MLZ67" i="7"/>
  <c r="MMA67" i="7"/>
  <c r="MMB67" i="7"/>
  <c r="MMC67" i="7"/>
  <c r="MMD67" i="7"/>
  <c r="MME67" i="7"/>
  <c r="MMF67" i="7"/>
  <c r="MMG67" i="7"/>
  <c r="MMH67" i="7"/>
  <c r="MMI67" i="7"/>
  <c r="MMJ67" i="7"/>
  <c r="MMK67" i="7"/>
  <c r="MML67" i="7"/>
  <c r="MMM67" i="7"/>
  <c r="MMN67" i="7"/>
  <c r="MMO67" i="7"/>
  <c r="MMP67" i="7"/>
  <c r="MMQ67" i="7"/>
  <c r="MMR67" i="7"/>
  <c r="MMS67" i="7"/>
  <c r="MMT67" i="7"/>
  <c r="MMU67" i="7"/>
  <c r="MMV67" i="7"/>
  <c r="MMW67" i="7"/>
  <c r="MMX67" i="7"/>
  <c r="MMY67" i="7"/>
  <c r="MMZ67" i="7"/>
  <c r="MNA67" i="7"/>
  <c r="MNB67" i="7"/>
  <c r="MNC67" i="7"/>
  <c r="MND67" i="7"/>
  <c r="MNE67" i="7"/>
  <c r="MNF67" i="7"/>
  <c r="MNG67" i="7"/>
  <c r="MNH67" i="7"/>
  <c r="MNI67" i="7"/>
  <c r="MNJ67" i="7"/>
  <c r="MNK67" i="7"/>
  <c r="MNL67" i="7"/>
  <c r="MNM67" i="7"/>
  <c r="MNN67" i="7"/>
  <c r="MNO67" i="7"/>
  <c r="MNP67" i="7"/>
  <c r="MNQ67" i="7"/>
  <c r="MNR67" i="7"/>
  <c r="MNS67" i="7"/>
  <c r="MNT67" i="7"/>
  <c r="MNU67" i="7"/>
  <c r="MNV67" i="7"/>
  <c r="MNW67" i="7"/>
  <c r="MNX67" i="7"/>
  <c r="MNY67" i="7"/>
  <c r="MNZ67" i="7"/>
  <c r="MOA67" i="7"/>
  <c r="MOB67" i="7"/>
  <c r="MOC67" i="7"/>
  <c r="MOD67" i="7"/>
  <c r="MOE67" i="7"/>
  <c r="MOF67" i="7"/>
  <c r="MOG67" i="7"/>
  <c r="MOH67" i="7"/>
  <c r="MOI67" i="7"/>
  <c r="MOJ67" i="7"/>
  <c r="MOK67" i="7"/>
  <c r="MOL67" i="7"/>
  <c r="MOM67" i="7"/>
  <c r="MON67" i="7"/>
  <c r="MOO67" i="7"/>
  <c r="MOP67" i="7"/>
  <c r="MOQ67" i="7"/>
  <c r="MOR67" i="7"/>
  <c r="MOS67" i="7"/>
  <c r="MOT67" i="7"/>
  <c r="MOU67" i="7"/>
  <c r="MOV67" i="7"/>
  <c r="MOW67" i="7"/>
  <c r="MOX67" i="7"/>
  <c r="MOY67" i="7"/>
  <c r="MOZ67" i="7"/>
  <c r="MPA67" i="7"/>
  <c r="MPB67" i="7"/>
  <c r="MPC67" i="7"/>
  <c r="MPD67" i="7"/>
  <c r="MPE67" i="7"/>
  <c r="MPF67" i="7"/>
  <c r="MPG67" i="7"/>
  <c r="MPH67" i="7"/>
  <c r="MPI67" i="7"/>
  <c r="MPJ67" i="7"/>
  <c r="MPK67" i="7"/>
  <c r="MPL67" i="7"/>
  <c r="MPM67" i="7"/>
  <c r="MPN67" i="7"/>
  <c r="MPO67" i="7"/>
  <c r="MPP67" i="7"/>
  <c r="MPQ67" i="7"/>
  <c r="MPR67" i="7"/>
  <c r="MPS67" i="7"/>
  <c r="MPT67" i="7"/>
  <c r="MPU67" i="7"/>
  <c r="MPV67" i="7"/>
  <c r="MPW67" i="7"/>
  <c r="MPX67" i="7"/>
  <c r="MPY67" i="7"/>
  <c r="MPZ67" i="7"/>
  <c r="MQA67" i="7"/>
  <c r="MQB67" i="7"/>
  <c r="MQC67" i="7"/>
  <c r="MQD67" i="7"/>
  <c r="MQE67" i="7"/>
  <c r="MQF67" i="7"/>
  <c r="MQG67" i="7"/>
  <c r="MQH67" i="7"/>
  <c r="MQI67" i="7"/>
  <c r="MQJ67" i="7"/>
  <c r="MQK67" i="7"/>
  <c r="MQL67" i="7"/>
  <c r="MQM67" i="7"/>
  <c r="MQN67" i="7"/>
  <c r="MQO67" i="7"/>
  <c r="MQP67" i="7"/>
  <c r="MQQ67" i="7"/>
  <c r="MQR67" i="7"/>
  <c r="MQS67" i="7"/>
  <c r="MQT67" i="7"/>
  <c r="MQU67" i="7"/>
  <c r="MQV67" i="7"/>
  <c r="MQW67" i="7"/>
  <c r="MQX67" i="7"/>
  <c r="MQY67" i="7"/>
  <c r="MQZ67" i="7"/>
  <c r="MRA67" i="7"/>
  <c r="MRB67" i="7"/>
  <c r="MRC67" i="7"/>
  <c r="MRD67" i="7"/>
  <c r="MRE67" i="7"/>
  <c r="MRF67" i="7"/>
  <c r="MRG67" i="7"/>
  <c r="MRH67" i="7"/>
  <c r="MRI67" i="7"/>
  <c r="MRJ67" i="7"/>
  <c r="MRK67" i="7"/>
  <c r="MRL67" i="7"/>
  <c r="MRM67" i="7"/>
  <c r="MRN67" i="7"/>
  <c r="MRO67" i="7"/>
  <c r="MRP67" i="7"/>
  <c r="MRQ67" i="7"/>
  <c r="MRR67" i="7"/>
  <c r="MRS67" i="7"/>
  <c r="MRT67" i="7"/>
  <c r="MRU67" i="7"/>
  <c r="MRV67" i="7"/>
  <c r="MRW67" i="7"/>
  <c r="MRX67" i="7"/>
  <c r="MRY67" i="7"/>
  <c r="MRZ67" i="7"/>
  <c r="MSA67" i="7"/>
  <c r="MSB67" i="7"/>
  <c r="MSC67" i="7"/>
  <c r="MSD67" i="7"/>
  <c r="MSE67" i="7"/>
  <c r="MSF67" i="7"/>
  <c r="MSG67" i="7"/>
  <c r="MSH67" i="7"/>
  <c r="MSI67" i="7"/>
  <c r="MSJ67" i="7"/>
  <c r="MSK67" i="7"/>
  <c r="MSL67" i="7"/>
  <c r="MSM67" i="7"/>
  <c r="MSN67" i="7"/>
  <c r="MSO67" i="7"/>
  <c r="MSP67" i="7"/>
  <c r="MSQ67" i="7"/>
  <c r="MSR67" i="7"/>
  <c r="MSS67" i="7"/>
  <c r="MST67" i="7"/>
  <c r="MSU67" i="7"/>
  <c r="MSV67" i="7"/>
  <c r="MSW67" i="7"/>
  <c r="MSX67" i="7"/>
  <c r="MSY67" i="7"/>
  <c r="MSZ67" i="7"/>
  <c r="MTA67" i="7"/>
  <c r="MTB67" i="7"/>
  <c r="MTC67" i="7"/>
  <c r="MTD67" i="7"/>
  <c r="MTE67" i="7"/>
  <c r="MTF67" i="7"/>
  <c r="MTG67" i="7"/>
  <c r="MTH67" i="7"/>
  <c r="MTI67" i="7"/>
  <c r="MTJ67" i="7"/>
  <c r="MTK67" i="7"/>
  <c r="MTL67" i="7"/>
  <c r="MTM67" i="7"/>
  <c r="MTN67" i="7"/>
  <c r="MTO67" i="7"/>
  <c r="MTP67" i="7"/>
  <c r="MTQ67" i="7"/>
  <c r="MTR67" i="7"/>
  <c r="MTS67" i="7"/>
  <c r="MTT67" i="7"/>
  <c r="MTU67" i="7"/>
  <c r="MTV67" i="7"/>
  <c r="MTW67" i="7"/>
  <c r="MTX67" i="7"/>
  <c r="MTY67" i="7"/>
  <c r="MTZ67" i="7"/>
  <c r="MUA67" i="7"/>
  <c r="MUB67" i="7"/>
  <c r="MUC67" i="7"/>
  <c r="MUD67" i="7"/>
  <c r="MUE67" i="7"/>
  <c r="MUF67" i="7"/>
  <c r="MUG67" i="7"/>
  <c r="MUH67" i="7"/>
  <c r="MUI67" i="7"/>
  <c r="MUJ67" i="7"/>
  <c r="MUK67" i="7"/>
  <c r="MUL67" i="7"/>
  <c r="MUM67" i="7"/>
  <c r="MUN67" i="7"/>
  <c r="MUO67" i="7"/>
  <c r="MUP67" i="7"/>
  <c r="MUQ67" i="7"/>
  <c r="MUR67" i="7"/>
  <c r="MUS67" i="7"/>
  <c r="MUT67" i="7"/>
  <c r="MUU67" i="7"/>
  <c r="MUV67" i="7"/>
  <c r="MUW67" i="7"/>
  <c r="MUX67" i="7"/>
  <c r="MUY67" i="7"/>
  <c r="MUZ67" i="7"/>
  <c r="MVA67" i="7"/>
  <c r="MVB67" i="7"/>
  <c r="MVC67" i="7"/>
  <c r="MVD67" i="7"/>
  <c r="MVE67" i="7"/>
  <c r="MVF67" i="7"/>
  <c r="MVG67" i="7"/>
  <c r="MVH67" i="7"/>
  <c r="MVI67" i="7"/>
  <c r="MVJ67" i="7"/>
  <c r="MVK67" i="7"/>
  <c r="MVL67" i="7"/>
  <c r="MVM67" i="7"/>
  <c r="MVN67" i="7"/>
  <c r="MVO67" i="7"/>
  <c r="MVP67" i="7"/>
  <c r="MVQ67" i="7"/>
  <c r="MVR67" i="7"/>
  <c r="MVS67" i="7"/>
  <c r="MVT67" i="7"/>
  <c r="MVU67" i="7"/>
  <c r="MVV67" i="7"/>
  <c r="MVW67" i="7"/>
  <c r="MVX67" i="7"/>
  <c r="MVY67" i="7"/>
  <c r="MVZ67" i="7"/>
  <c r="MWA67" i="7"/>
  <c r="MWB67" i="7"/>
  <c r="MWC67" i="7"/>
  <c r="MWD67" i="7"/>
  <c r="MWE67" i="7"/>
  <c r="MWF67" i="7"/>
  <c r="MWG67" i="7"/>
  <c r="MWH67" i="7"/>
  <c r="MWI67" i="7"/>
  <c r="MWJ67" i="7"/>
  <c r="MWK67" i="7"/>
  <c r="MWL67" i="7"/>
  <c r="MWM67" i="7"/>
  <c r="MWN67" i="7"/>
  <c r="MWO67" i="7"/>
  <c r="MWP67" i="7"/>
  <c r="MWQ67" i="7"/>
  <c r="MWR67" i="7"/>
  <c r="MWS67" i="7"/>
  <c r="MWT67" i="7"/>
  <c r="MWU67" i="7"/>
  <c r="MWV67" i="7"/>
  <c r="MWW67" i="7"/>
  <c r="MWX67" i="7"/>
  <c r="MWY67" i="7"/>
  <c r="MWZ67" i="7"/>
  <c r="MXA67" i="7"/>
  <c r="MXB67" i="7"/>
  <c r="MXC67" i="7"/>
  <c r="MXD67" i="7"/>
  <c r="MXE67" i="7"/>
  <c r="MXF67" i="7"/>
  <c r="MXG67" i="7"/>
  <c r="MXH67" i="7"/>
  <c r="MXI67" i="7"/>
  <c r="MXJ67" i="7"/>
  <c r="MXK67" i="7"/>
  <c r="MXL67" i="7"/>
  <c r="MXM67" i="7"/>
  <c r="MXN67" i="7"/>
  <c r="MXO67" i="7"/>
  <c r="MXP67" i="7"/>
  <c r="MXQ67" i="7"/>
  <c r="MXR67" i="7"/>
  <c r="MXS67" i="7"/>
  <c r="MXT67" i="7"/>
  <c r="MXU67" i="7"/>
  <c r="MXV67" i="7"/>
  <c r="MXW67" i="7"/>
  <c r="MXX67" i="7"/>
  <c r="MXY67" i="7"/>
  <c r="MXZ67" i="7"/>
  <c r="MYA67" i="7"/>
  <c r="MYB67" i="7"/>
  <c r="MYC67" i="7"/>
  <c r="MYD67" i="7"/>
  <c r="MYE67" i="7"/>
  <c r="MYF67" i="7"/>
  <c r="MYG67" i="7"/>
  <c r="MYH67" i="7"/>
  <c r="MYI67" i="7"/>
  <c r="MYJ67" i="7"/>
  <c r="MYK67" i="7"/>
  <c r="MYL67" i="7"/>
  <c r="MYM67" i="7"/>
  <c r="MYN67" i="7"/>
  <c r="MYO67" i="7"/>
  <c r="MYP67" i="7"/>
  <c r="MYQ67" i="7"/>
  <c r="MYR67" i="7"/>
  <c r="MYS67" i="7"/>
  <c r="MYT67" i="7"/>
  <c r="MYU67" i="7"/>
  <c r="MYV67" i="7"/>
  <c r="MYW67" i="7"/>
  <c r="MYX67" i="7"/>
  <c r="MYY67" i="7"/>
  <c r="MYZ67" i="7"/>
  <c r="MZA67" i="7"/>
  <c r="MZB67" i="7"/>
  <c r="MZC67" i="7"/>
  <c r="MZD67" i="7"/>
  <c r="MZE67" i="7"/>
  <c r="MZF67" i="7"/>
  <c r="MZG67" i="7"/>
  <c r="MZH67" i="7"/>
  <c r="MZI67" i="7"/>
  <c r="MZJ67" i="7"/>
  <c r="MZK67" i="7"/>
  <c r="MZL67" i="7"/>
  <c r="MZM67" i="7"/>
  <c r="MZN67" i="7"/>
  <c r="MZO67" i="7"/>
  <c r="MZP67" i="7"/>
  <c r="MZQ67" i="7"/>
  <c r="MZR67" i="7"/>
  <c r="MZS67" i="7"/>
  <c r="MZT67" i="7"/>
  <c r="MZU67" i="7"/>
  <c r="MZV67" i="7"/>
  <c r="MZW67" i="7"/>
  <c r="MZX67" i="7"/>
  <c r="MZY67" i="7"/>
  <c r="MZZ67" i="7"/>
  <c r="NAA67" i="7"/>
  <c r="NAB67" i="7"/>
  <c r="NAC67" i="7"/>
  <c r="NAD67" i="7"/>
  <c r="NAE67" i="7"/>
  <c r="NAF67" i="7"/>
  <c r="NAG67" i="7"/>
  <c r="NAH67" i="7"/>
  <c r="NAI67" i="7"/>
  <c r="NAJ67" i="7"/>
  <c r="NAK67" i="7"/>
  <c r="NAL67" i="7"/>
  <c r="NAM67" i="7"/>
  <c r="NAN67" i="7"/>
  <c r="NAO67" i="7"/>
  <c r="NAP67" i="7"/>
  <c r="NAQ67" i="7"/>
  <c r="NAR67" i="7"/>
  <c r="NAS67" i="7"/>
  <c r="NAT67" i="7"/>
  <c r="NAU67" i="7"/>
  <c r="NAV67" i="7"/>
  <c r="NAW67" i="7"/>
  <c r="NAX67" i="7"/>
  <c r="NAY67" i="7"/>
  <c r="NAZ67" i="7"/>
  <c r="NBA67" i="7"/>
  <c r="NBB67" i="7"/>
  <c r="NBC67" i="7"/>
  <c r="NBD67" i="7"/>
  <c r="NBE67" i="7"/>
  <c r="NBF67" i="7"/>
  <c r="NBG67" i="7"/>
  <c r="NBH67" i="7"/>
  <c r="NBI67" i="7"/>
  <c r="NBJ67" i="7"/>
  <c r="NBK67" i="7"/>
  <c r="NBL67" i="7"/>
  <c r="NBM67" i="7"/>
  <c r="NBN67" i="7"/>
  <c r="NBO67" i="7"/>
  <c r="NBP67" i="7"/>
  <c r="NBQ67" i="7"/>
  <c r="NBR67" i="7"/>
  <c r="NBS67" i="7"/>
  <c r="NBT67" i="7"/>
  <c r="NBU67" i="7"/>
  <c r="NBV67" i="7"/>
  <c r="NBW67" i="7"/>
  <c r="NBX67" i="7"/>
  <c r="NBY67" i="7"/>
  <c r="NBZ67" i="7"/>
  <c r="NCA67" i="7"/>
  <c r="NCB67" i="7"/>
  <c r="NCC67" i="7"/>
  <c r="NCD67" i="7"/>
  <c r="NCE67" i="7"/>
  <c r="NCF67" i="7"/>
  <c r="NCG67" i="7"/>
  <c r="NCH67" i="7"/>
  <c r="NCI67" i="7"/>
  <c r="NCJ67" i="7"/>
  <c r="NCK67" i="7"/>
  <c r="NCL67" i="7"/>
  <c r="NCM67" i="7"/>
  <c r="NCN67" i="7"/>
  <c r="NCO67" i="7"/>
  <c r="NCP67" i="7"/>
  <c r="NCQ67" i="7"/>
  <c r="NCR67" i="7"/>
  <c r="NCS67" i="7"/>
  <c r="NCT67" i="7"/>
  <c r="NCU67" i="7"/>
  <c r="NCV67" i="7"/>
  <c r="NCW67" i="7"/>
  <c r="NCX67" i="7"/>
  <c r="NCY67" i="7"/>
  <c r="NCZ67" i="7"/>
  <c r="NDA67" i="7"/>
  <c r="NDB67" i="7"/>
  <c r="NDC67" i="7"/>
  <c r="NDD67" i="7"/>
  <c r="NDE67" i="7"/>
  <c r="NDF67" i="7"/>
  <c r="NDG67" i="7"/>
  <c r="NDH67" i="7"/>
  <c r="NDI67" i="7"/>
  <c r="NDJ67" i="7"/>
  <c r="NDK67" i="7"/>
  <c r="NDL67" i="7"/>
  <c r="NDM67" i="7"/>
  <c r="NDN67" i="7"/>
  <c r="NDO67" i="7"/>
  <c r="NDP67" i="7"/>
  <c r="NDQ67" i="7"/>
  <c r="NDR67" i="7"/>
  <c r="NDS67" i="7"/>
  <c r="NDT67" i="7"/>
  <c r="NDU67" i="7"/>
  <c r="NDV67" i="7"/>
  <c r="NDW67" i="7"/>
  <c r="NDX67" i="7"/>
  <c r="NDY67" i="7"/>
  <c r="NDZ67" i="7"/>
  <c r="NEA67" i="7"/>
  <c r="NEB67" i="7"/>
  <c r="NEC67" i="7"/>
  <c r="NED67" i="7"/>
  <c r="NEE67" i="7"/>
  <c r="NEF67" i="7"/>
  <c r="NEG67" i="7"/>
  <c r="NEH67" i="7"/>
  <c r="NEI67" i="7"/>
  <c r="NEJ67" i="7"/>
  <c r="NEK67" i="7"/>
  <c r="NEL67" i="7"/>
  <c r="NEM67" i="7"/>
  <c r="NEN67" i="7"/>
  <c r="NEO67" i="7"/>
  <c r="NEP67" i="7"/>
  <c r="NEQ67" i="7"/>
  <c r="NER67" i="7"/>
  <c r="NES67" i="7"/>
  <c r="NET67" i="7"/>
  <c r="NEU67" i="7"/>
  <c r="NEV67" i="7"/>
  <c r="NEW67" i="7"/>
  <c r="NEX67" i="7"/>
  <c r="NEY67" i="7"/>
  <c r="NEZ67" i="7"/>
  <c r="NFA67" i="7"/>
  <c r="NFB67" i="7"/>
  <c r="NFC67" i="7"/>
  <c r="NFD67" i="7"/>
  <c r="NFE67" i="7"/>
  <c r="NFF67" i="7"/>
  <c r="NFG67" i="7"/>
  <c r="NFH67" i="7"/>
  <c r="NFI67" i="7"/>
  <c r="NFJ67" i="7"/>
  <c r="NFK67" i="7"/>
  <c r="NFL67" i="7"/>
  <c r="NFM67" i="7"/>
  <c r="NFN67" i="7"/>
  <c r="NFO67" i="7"/>
  <c r="NFP67" i="7"/>
  <c r="NFQ67" i="7"/>
  <c r="NFR67" i="7"/>
  <c r="NFS67" i="7"/>
  <c r="NFT67" i="7"/>
  <c r="NFU67" i="7"/>
  <c r="NFV67" i="7"/>
  <c r="NFW67" i="7"/>
  <c r="NFX67" i="7"/>
  <c r="NFY67" i="7"/>
  <c r="NFZ67" i="7"/>
  <c r="NGA67" i="7"/>
  <c r="NGB67" i="7"/>
  <c r="NGC67" i="7"/>
  <c r="NGD67" i="7"/>
  <c r="NGE67" i="7"/>
  <c r="NGF67" i="7"/>
  <c r="NGG67" i="7"/>
  <c r="NGH67" i="7"/>
  <c r="NGI67" i="7"/>
  <c r="NGJ67" i="7"/>
  <c r="NGK67" i="7"/>
  <c r="NGL67" i="7"/>
  <c r="NGM67" i="7"/>
  <c r="NGN67" i="7"/>
  <c r="NGO67" i="7"/>
  <c r="NGP67" i="7"/>
  <c r="NGQ67" i="7"/>
  <c r="NGR67" i="7"/>
  <c r="NGS67" i="7"/>
  <c r="NGT67" i="7"/>
  <c r="NGU67" i="7"/>
  <c r="NGV67" i="7"/>
  <c r="NGW67" i="7"/>
  <c r="NGX67" i="7"/>
  <c r="NGY67" i="7"/>
  <c r="NGZ67" i="7"/>
  <c r="NHA67" i="7"/>
  <c r="NHB67" i="7"/>
  <c r="NHC67" i="7"/>
  <c r="NHD67" i="7"/>
  <c r="NHE67" i="7"/>
  <c r="NHF67" i="7"/>
  <c r="NHG67" i="7"/>
  <c r="NHH67" i="7"/>
  <c r="NHI67" i="7"/>
  <c r="NHJ67" i="7"/>
  <c r="NHK67" i="7"/>
  <c r="NHL67" i="7"/>
  <c r="NHM67" i="7"/>
  <c r="NHN67" i="7"/>
  <c r="NHO67" i="7"/>
  <c r="NHP67" i="7"/>
  <c r="NHQ67" i="7"/>
  <c r="NHR67" i="7"/>
  <c r="NHS67" i="7"/>
  <c r="NHT67" i="7"/>
  <c r="NHU67" i="7"/>
  <c r="NHV67" i="7"/>
  <c r="NHW67" i="7"/>
  <c r="NHX67" i="7"/>
  <c r="NHY67" i="7"/>
  <c r="NHZ67" i="7"/>
  <c r="NIA67" i="7"/>
  <c r="NIB67" i="7"/>
  <c r="NIC67" i="7"/>
  <c r="NID67" i="7"/>
  <c r="NIE67" i="7"/>
  <c r="NIF67" i="7"/>
  <c r="NIG67" i="7"/>
  <c r="NIH67" i="7"/>
  <c r="NII67" i="7"/>
  <c r="NIJ67" i="7"/>
  <c r="NIK67" i="7"/>
  <c r="NIL67" i="7"/>
  <c r="NIM67" i="7"/>
  <c r="NIN67" i="7"/>
  <c r="NIO67" i="7"/>
  <c r="NIP67" i="7"/>
  <c r="NIQ67" i="7"/>
  <c r="NIR67" i="7"/>
  <c r="NIS67" i="7"/>
  <c r="NIT67" i="7"/>
  <c r="NIU67" i="7"/>
  <c r="NIV67" i="7"/>
  <c r="NIW67" i="7"/>
  <c r="NIX67" i="7"/>
  <c r="NIY67" i="7"/>
  <c r="NIZ67" i="7"/>
  <c r="NJA67" i="7"/>
  <c r="NJB67" i="7"/>
  <c r="NJC67" i="7"/>
  <c r="NJD67" i="7"/>
  <c r="NJE67" i="7"/>
  <c r="NJF67" i="7"/>
  <c r="NJG67" i="7"/>
  <c r="NJH67" i="7"/>
  <c r="NJI67" i="7"/>
  <c r="NJJ67" i="7"/>
  <c r="NJK67" i="7"/>
  <c r="NJL67" i="7"/>
  <c r="NJM67" i="7"/>
  <c r="NJN67" i="7"/>
  <c r="NJO67" i="7"/>
  <c r="NJP67" i="7"/>
  <c r="NJQ67" i="7"/>
  <c r="NJR67" i="7"/>
  <c r="NJS67" i="7"/>
  <c r="NJT67" i="7"/>
  <c r="NJU67" i="7"/>
  <c r="NJV67" i="7"/>
  <c r="NJW67" i="7"/>
  <c r="NJX67" i="7"/>
  <c r="NJY67" i="7"/>
  <c r="NJZ67" i="7"/>
  <c r="NKA67" i="7"/>
  <c r="NKB67" i="7"/>
  <c r="NKC67" i="7"/>
  <c r="NKD67" i="7"/>
  <c r="NKE67" i="7"/>
  <c r="NKF67" i="7"/>
  <c r="NKG67" i="7"/>
  <c r="NKH67" i="7"/>
  <c r="NKI67" i="7"/>
  <c r="NKJ67" i="7"/>
  <c r="NKK67" i="7"/>
  <c r="NKL67" i="7"/>
  <c r="NKM67" i="7"/>
  <c r="NKN67" i="7"/>
  <c r="NKO67" i="7"/>
  <c r="NKP67" i="7"/>
  <c r="NKQ67" i="7"/>
  <c r="NKR67" i="7"/>
  <c r="NKS67" i="7"/>
  <c r="NKT67" i="7"/>
  <c r="NKU67" i="7"/>
  <c r="NKV67" i="7"/>
  <c r="NKW67" i="7"/>
  <c r="NKX67" i="7"/>
  <c r="NKY67" i="7"/>
  <c r="NKZ67" i="7"/>
  <c r="NLA67" i="7"/>
  <c r="NLB67" i="7"/>
  <c r="NLC67" i="7"/>
  <c r="NLD67" i="7"/>
  <c r="NLE67" i="7"/>
  <c r="NLF67" i="7"/>
  <c r="NLG67" i="7"/>
  <c r="NLH67" i="7"/>
  <c r="NLI67" i="7"/>
  <c r="NLJ67" i="7"/>
  <c r="NLK67" i="7"/>
  <c r="NLL67" i="7"/>
  <c r="NLM67" i="7"/>
  <c r="NLN67" i="7"/>
  <c r="NLO67" i="7"/>
  <c r="NLP67" i="7"/>
  <c r="NLQ67" i="7"/>
  <c r="NLR67" i="7"/>
  <c r="NLS67" i="7"/>
  <c r="NLT67" i="7"/>
  <c r="NLU67" i="7"/>
  <c r="NLV67" i="7"/>
  <c r="NLW67" i="7"/>
  <c r="NLX67" i="7"/>
  <c r="NLY67" i="7"/>
  <c r="NLZ67" i="7"/>
  <c r="NMA67" i="7"/>
  <c r="NMB67" i="7"/>
  <c r="NMC67" i="7"/>
  <c r="NMD67" i="7"/>
  <c r="NME67" i="7"/>
  <c r="NMF67" i="7"/>
  <c r="NMG67" i="7"/>
  <c r="NMH67" i="7"/>
  <c r="NMI67" i="7"/>
  <c r="NMJ67" i="7"/>
  <c r="NMK67" i="7"/>
  <c r="NML67" i="7"/>
  <c r="NMM67" i="7"/>
  <c r="NMN67" i="7"/>
  <c r="NMO67" i="7"/>
  <c r="NMP67" i="7"/>
  <c r="NMQ67" i="7"/>
  <c r="NMR67" i="7"/>
  <c r="NMS67" i="7"/>
  <c r="NMT67" i="7"/>
  <c r="NMU67" i="7"/>
  <c r="NMV67" i="7"/>
  <c r="NMW67" i="7"/>
  <c r="NMX67" i="7"/>
  <c r="NMY67" i="7"/>
  <c r="NMZ67" i="7"/>
  <c r="NNA67" i="7"/>
  <c r="NNB67" i="7"/>
  <c r="NNC67" i="7"/>
  <c r="NND67" i="7"/>
  <c r="NNE67" i="7"/>
  <c r="NNF67" i="7"/>
  <c r="NNG67" i="7"/>
  <c r="NNH67" i="7"/>
  <c r="NNI67" i="7"/>
  <c r="NNJ67" i="7"/>
  <c r="NNK67" i="7"/>
  <c r="NNL67" i="7"/>
  <c r="NNM67" i="7"/>
  <c r="NNN67" i="7"/>
  <c r="NNO67" i="7"/>
  <c r="NNP67" i="7"/>
  <c r="NNQ67" i="7"/>
  <c r="NNR67" i="7"/>
  <c r="NNS67" i="7"/>
  <c r="NNT67" i="7"/>
  <c r="NNU67" i="7"/>
  <c r="NNV67" i="7"/>
  <c r="NNW67" i="7"/>
  <c r="NNX67" i="7"/>
  <c r="NNY67" i="7"/>
  <c r="NNZ67" i="7"/>
  <c r="NOA67" i="7"/>
  <c r="NOB67" i="7"/>
  <c r="NOC67" i="7"/>
  <c r="NOD67" i="7"/>
  <c r="NOE67" i="7"/>
  <c r="NOF67" i="7"/>
  <c r="NOG67" i="7"/>
  <c r="NOH67" i="7"/>
  <c r="NOI67" i="7"/>
  <c r="NOJ67" i="7"/>
  <c r="NOK67" i="7"/>
  <c r="NOL67" i="7"/>
  <c r="NOM67" i="7"/>
  <c r="NON67" i="7"/>
  <c r="NOO67" i="7"/>
  <c r="NOP67" i="7"/>
  <c r="NOQ67" i="7"/>
  <c r="NOR67" i="7"/>
  <c r="NOS67" i="7"/>
  <c r="NOT67" i="7"/>
  <c r="NOU67" i="7"/>
  <c r="NOV67" i="7"/>
  <c r="NOW67" i="7"/>
  <c r="NOX67" i="7"/>
  <c r="NOY67" i="7"/>
  <c r="NOZ67" i="7"/>
  <c r="NPA67" i="7"/>
  <c r="NPB67" i="7"/>
  <c r="NPC67" i="7"/>
  <c r="NPD67" i="7"/>
  <c r="NPE67" i="7"/>
  <c r="NPF67" i="7"/>
  <c r="NPG67" i="7"/>
  <c r="NPH67" i="7"/>
  <c r="NPI67" i="7"/>
  <c r="NPJ67" i="7"/>
  <c r="NPK67" i="7"/>
  <c r="NPL67" i="7"/>
  <c r="NPM67" i="7"/>
  <c r="NPN67" i="7"/>
  <c r="NPO67" i="7"/>
  <c r="NPP67" i="7"/>
  <c r="NPQ67" i="7"/>
  <c r="NPR67" i="7"/>
  <c r="NPS67" i="7"/>
  <c r="NPT67" i="7"/>
  <c r="NPU67" i="7"/>
  <c r="NPV67" i="7"/>
  <c r="NPW67" i="7"/>
  <c r="NPX67" i="7"/>
  <c r="NPY67" i="7"/>
  <c r="NPZ67" i="7"/>
  <c r="NQA67" i="7"/>
  <c r="NQB67" i="7"/>
  <c r="NQC67" i="7"/>
  <c r="NQD67" i="7"/>
  <c r="NQE67" i="7"/>
  <c r="NQF67" i="7"/>
  <c r="NQG67" i="7"/>
  <c r="NQH67" i="7"/>
  <c r="NQI67" i="7"/>
  <c r="NQJ67" i="7"/>
  <c r="NQK67" i="7"/>
  <c r="NQL67" i="7"/>
  <c r="NQM67" i="7"/>
  <c r="NQN67" i="7"/>
  <c r="NQO67" i="7"/>
  <c r="NQP67" i="7"/>
  <c r="NQQ67" i="7"/>
  <c r="NQR67" i="7"/>
  <c r="NQS67" i="7"/>
  <c r="NQT67" i="7"/>
  <c r="NQU67" i="7"/>
  <c r="NQV67" i="7"/>
  <c r="NQW67" i="7"/>
  <c r="NQX67" i="7"/>
  <c r="NQY67" i="7"/>
  <c r="NQZ67" i="7"/>
  <c r="NRA67" i="7"/>
  <c r="NRB67" i="7"/>
  <c r="NRC67" i="7"/>
  <c r="NRD67" i="7"/>
  <c r="NRE67" i="7"/>
  <c r="NRF67" i="7"/>
  <c r="NRG67" i="7"/>
  <c r="NRH67" i="7"/>
  <c r="NRI67" i="7"/>
  <c r="NRJ67" i="7"/>
  <c r="NRK67" i="7"/>
  <c r="NRL67" i="7"/>
  <c r="NRM67" i="7"/>
  <c r="NRN67" i="7"/>
  <c r="NRO67" i="7"/>
  <c r="NRP67" i="7"/>
  <c r="NRQ67" i="7"/>
  <c r="NRR67" i="7"/>
  <c r="NRS67" i="7"/>
  <c r="NRT67" i="7"/>
  <c r="NRU67" i="7"/>
  <c r="NRV67" i="7"/>
  <c r="NRW67" i="7"/>
  <c r="NRX67" i="7"/>
  <c r="NRY67" i="7"/>
  <c r="NRZ67" i="7"/>
  <c r="NSA67" i="7"/>
  <c r="NSB67" i="7"/>
  <c r="NSC67" i="7"/>
  <c r="NSD67" i="7"/>
  <c r="NSE67" i="7"/>
  <c r="NSF67" i="7"/>
  <c r="NSG67" i="7"/>
  <c r="NSH67" i="7"/>
  <c r="NSI67" i="7"/>
  <c r="NSJ67" i="7"/>
  <c r="NSK67" i="7"/>
  <c r="NSL67" i="7"/>
  <c r="NSM67" i="7"/>
  <c r="NSN67" i="7"/>
  <c r="NSO67" i="7"/>
  <c r="NSP67" i="7"/>
  <c r="NSQ67" i="7"/>
  <c r="NSR67" i="7"/>
  <c r="NSS67" i="7"/>
  <c r="NST67" i="7"/>
  <c r="NSU67" i="7"/>
  <c r="NSV67" i="7"/>
  <c r="NSW67" i="7"/>
  <c r="NSX67" i="7"/>
  <c r="NSY67" i="7"/>
  <c r="NSZ67" i="7"/>
  <c r="NTA67" i="7"/>
  <c r="NTB67" i="7"/>
  <c r="NTC67" i="7"/>
  <c r="NTD67" i="7"/>
  <c r="NTE67" i="7"/>
  <c r="NTF67" i="7"/>
  <c r="NTG67" i="7"/>
  <c r="NTH67" i="7"/>
  <c r="NTI67" i="7"/>
  <c r="NTJ67" i="7"/>
  <c r="NTK67" i="7"/>
  <c r="NTL67" i="7"/>
  <c r="NTM67" i="7"/>
  <c r="NTN67" i="7"/>
  <c r="NTO67" i="7"/>
  <c r="NTP67" i="7"/>
  <c r="NTQ67" i="7"/>
  <c r="NTR67" i="7"/>
  <c r="NTS67" i="7"/>
  <c r="NTT67" i="7"/>
  <c r="NTU67" i="7"/>
  <c r="NTV67" i="7"/>
  <c r="NTW67" i="7"/>
  <c r="NTX67" i="7"/>
  <c r="NTY67" i="7"/>
  <c r="NTZ67" i="7"/>
  <c r="NUA67" i="7"/>
  <c r="NUB67" i="7"/>
  <c r="NUC67" i="7"/>
  <c r="NUD67" i="7"/>
  <c r="NUE67" i="7"/>
  <c r="NUF67" i="7"/>
  <c r="NUG67" i="7"/>
  <c r="NUH67" i="7"/>
  <c r="NUI67" i="7"/>
  <c r="NUJ67" i="7"/>
  <c r="NUK67" i="7"/>
  <c r="NUL67" i="7"/>
  <c r="NUM67" i="7"/>
  <c r="NUN67" i="7"/>
  <c r="NUO67" i="7"/>
  <c r="NUP67" i="7"/>
  <c r="NUQ67" i="7"/>
  <c r="NUR67" i="7"/>
  <c r="NUS67" i="7"/>
  <c r="NUT67" i="7"/>
  <c r="NUU67" i="7"/>
  <c r="NUV67" i="7"/>
  <c r="NUW67" i="7"/>
  <c r="NUX67" i="7"/>
  <c r="NUY67" i="7"/>
  <c r="NUZ67" i="7"/>
  <c r="NVA67" i="7"/>
  <c r="NVB67" i="7"/>
  <c r="NVC67" i="7"/>
  <c r="NVD67" i="7"/>
  <c r="NVE67" i="7"/>
  <c r="NVF67" i="7"/>
  <c r="NVG67" i="7"/>
  <c r="NVH67" i="7"/>
  <c r="NVI67" i="7"/>
  <c r="NVJ67" i="7"/>
  <c r="NVK67" i="7"/>
  <c r="NVL67" i="7"/>
  <c r="NVM67" i="7"/>
  <c r="NVN67" i="7"/>
  <c r="NVO67" i="7"/>
  <c r="NVP67" i="7"/>
  <c r="NVQ67" i="7"/>
  <c r="NVR67" i="7"/>
  <c r="NVS67" i="7"/>
  <c r="NVT67" i="7"/>
  <c r="NVU67" i="7"/>
  <c r="NVV67" i="7"/>
  <c r="NVW67" i="7"/>
  <c r="NVX67" i="7"/>
  <c r="NVY67" i="7"/>
  <c r="NVZ67" i="7"/>
  <c r="NWA67" i="7"/>
  <c r="NWB67" i="7"/>
  <c r="NWC67" i="7"/>
  <c r="NWD67" i="7"/>
  <c r="NWE67" i="7"/>
  <c r="NWF67" i="7"/>
  <c r="NWG67" i="7"/>
  <c r="NWH67" i="7"/>
  <c r="NWI67" i="7"/>
  <c r="NWJ67" i="7"/>
  <c r="NWK67" i="7"/>
  <c r="NWL67" i="7"/>
  <c r="NWM67" i="7"/>
  <c r="NWN67" i="7"/>
  <c r="NWO67" i="7"/>
  <c r="NWP67" i="7"/>
  <c r="NWQ67" i="7"/>
  <c r="NWR67" i="7"/>
  <c r="NWS67" i="7"/>
  <c r="NWT67" i="7"/>
  <c r="NWU67" i="7"/>
  <c r="NWV67" i="7"/>
  <c r="NWW67" i="7"/>
  <c r="NWX67" i="7"/>
  <c r="NWY67" i="7"/>
  <c r="NWZ67" i="7"/>
  <c r="NXA67" i="7"/>
  <c r="NXB67" i="7"/>
  <c r="NXC67" i="7"/>
  <c r="NXD67" i="7"/>
  <c r="NXE67" i="7"/>
  <c r="NXF67" i="7"/>
  <c r="NXG67" i="7"/>
  <c r="NXH67" i="7"/>
  <c r="NXI67" i="7"/>
  <c r="NXJ67" i="7"/>
  <c r="NXK67" i="7"/>
  <c r="NXL67" i="7"/>
  <c r="NXM67" i="7"/>
  <c r="NXN67" i="7"/>
  <c r="NXO67" i="7"/>
  <c r="NXP67" i="7"/>
  <c r="NXQ67" i="7"/>
  <c r="NXR67" i="7"/>
  <c r="NXS67" i="7"/>
  <c r="NXT67" i="7"/>
  <c r="NXU67" i="7"/>
  <c r="NXV67" i="7"/>
  <c r="NXW67" i="7"/>
  <c r="NXX67" i="7"/>
  <c r="NXY67" i="7"/>
  <c r="NXZ67" i="7"/>
  <c r="NYA67" i="7"/>
  <c r="NYB67" i="7"/>
  <c r="NYC67" i="7"/>
  <c r="NYD67" i="7"/>
  <c r="NYE67" i="7"/>
  <c r="NYF67" i="7"/>
  <c r="NYG67" i="7"/>
  <c r="NYH67" i="7"/>
  <c r="NYI67" i="7"/>
  <c r="NYJ67" i="7"/>
  <c r="NYK67" i="7"/>
  <c r="NYL67" i="7"/>
  <c r="NYM67" i="7"/>
  <c r="NYN67" i="7"/>
  <c r="NYO67" i="7"/>
  <c r="NYP67" i="7"/>
  <c r="NYQ67" i="7"/>
  <c r="NYR67" i="7"/>
  <c r="NYS67" i="7"/>
  <c r="NYT67" i="7"/>
  <c r="NYU67" i="7"/>
  <c r="NYV67" i="7"/>
  <c r="NYW67" i="7"/>
  <c r="NYX67" i="7"/>
  <c r="NYY67" i="7"/>
  <c r="NYZ67" i="7"/>
  <c r="NZA67" i="7"/>
  <c r="NZB67" i="7"/>
  <c r="NZC67" i="7"/>
  <c r="NZD67" i="7"/>
  <c r="NZE67" i="7"/>
  <c r="NZF67" i="7"/>
  <c r="NZG67" i="7"/>
  <c r="NZH67" i="7"/>
  <c r="NZI67" i="7"/>
  <c r="NZJ67" i="7"/>
  <c r="NZK67" i="7"/>
  <c r="NZL67" i="7"/>
  <c r="NZM67" i="7"/>
  <c r="NZN67" i="7"/>
  <c r="NZO67" i="7"/>
  <c r="NZP67" i="7"/>
  <c r="NZQ67" i="7"/>
  <c r="NZR67" i="7"/>
  <c r="NZS67" i="7"/>
  <c r="NZT67" i="7"/>
  <c r="NZU67" i="7"/>
  <c r="NZV67" i="7"/>
  <c r="NZW67" i="7"/>
  <c r="NZX67" i="7"/>
  <c r="NZY67" i="7"/>
  <c r="NZZ67" i="7"/>
  <c r="OAA67" i="7"/>
  <c r="OAB67" i="7"/>
  <c r="OAC67" i="7"/>
  <c r="OAD67" i="7"/>
  <c r="OAE67" i="7"/>
  <c r="OAF67" i="7"/>
  <c r="OAG67" i="7"/>
  <c r="OAH67" i="7"/>
  <c r="OAI67" i="7"/>
  <c r="OAJ67" i="7"/>
  <c r="OAK67" i="7"/>
  <c r="OAL67" i="7"/>
  <c r="OAM67" i="7"/>
  <c r="OAN67" i="7"/>
  <c r="OAO67" i="7"/>
  <c r="OAP67" i="7"/>
  <c r="OAQ67" i="7"/>
  <c r="OAR67" i="7"/>
  <c r="OAS67" i="7"/>
  <c r="OAT67" i="7"/>
  <c r="OAU67" i="7"/>
  <c r="OAV67" i="7"/>
  <c r="OAW67" i="7"/>
  <c r="OAX67" i="7"/>
  <c r="OAY67" i="7"/>
  <c r="OAZ67" i="7"/>
  <c r="OBA67" i="7"/>
  <c r="OBB67" i="7"/>
  <c r="OBC67" i="7"/>
  <c r="OBD67" i="7"/>
  <c r="OBE67" i="7"/>
  <c r="OBF67" i="7"/>
  <c r="OBG67" i="7"/>
  <c r="OBH67" i="7"/>
  <c r="OBI67" i="7"/>
  <c r="OBJ67" i="7"/>
  <c r="OBK67" i="7"/>
  <c r="OBL67" i="7"/>
  <c r="OBM67" i="7"/>
  <c r="OBN67" i="7"/>
  <c r="OBO67" i="7"/>
  <c r="OBP67" i="7"/>
  <c r="OBQ67" i="7"/>
  <c r="OBR67" i="7"/>
  <c r="OBS67" i="7"/>
  <c r="OBT67" i="7"/>
  <c r="OBU67" i="7"/>
  <c r="OBV67" i="7"/>
  <c r="OBW67" i="7"/>
  <c r="OBX67" i="7"/>
  <c r="OBY67" i="7"/>
  <c r="OBZ67" i="7"/>
  <c r="OCA67" i="7"/>
  <c r="OCB67" i="7"/>
  <c r="OCC67" i="7"/>
  <c r="OCD67" i="7"/>
  <c r="OCE67" i="7"/>
  <c r="OCF67" i="7"/>
  <c r="OCG67" i="7"/>
  <c r="OCH67" i="7"/>
  <c r="OCI67" i="7"/>
  <c r="OCJ67" i="7"/>
  <c r="OCK67" i="7"/>
  <c r="OCL67" i="7"/>
  <c r="OCM67" i="7"/>
  <c r="OCN67" i="7"/>
  <c r="OCO67" i="7"/>
  <c r="OCP67" i="7"/>
  <c r="OCQ67" i="7"/>
  <c r="OCR67" i="7"/>
  <c r="OCS67" i="7"/>
  <c r="OCT67" i="7"/>
  <c r="OCU67" i="7"/>
  <c r="OCV67" i="7"/>
  <c r="OCW67" i="7"/>
  <c r="OCX67" i="7"/>
  <c r="OCY67" i="7"/>
  <c r="OCZ67" i="7"/>
  <c r="ODA67" i="7"/>
  <c r="ODB67" i="7"/>
  <c r="ODC67" i="7"/>
  <c r="ODD67" i="7"/>
  <c r="ODE67" i="7"/>
  <c r="ODF67" i="7"/>
  <c r="ODG67" i="7"/>
  <c r="ODH67" i="7"/>
  <c r="ODI67" i="7"/>
  <c r="ODJ67" i="7"/>
  <c r="ODK67" i="7"/>
  <c r="ODL67" i="7"/>
  <c r="ODM67" i="7"/>
  <c r="ODN67" i="7"/>
  <c r="ODO67" i="7"/>
  <c r="ODP67" i="7"/>
  <c r="ODQ67" i="7"/>
  <c r="ODR67" i="7"/>
  <c r="ODS67" i="7"/>
  <c r="ODT67" i="7"/>
  <c r="ODU67" i="7"/>
  <c r="ODV67" i="7"/>
  <c r="ODW67" i="7"/>
  <c r="ODX67" i="7"/>
  <c r="ODY67" i="7"/>
  <c r="ODZ67" i="7"/>
  <c r="OEA67" i="7"/>
  <c r="OEB67" i="7"/>
  <c r="OEC67" i="7"/>
  <c r="OED67" i="7"/>
  <c r="OEE67" i="7"/>
  <c r="OEF67" i="7"/>
  <c r="OEG67" i="7"/>
  <c r="OEH67" i="7"/>
  <c r="OEI67" i="7"/>
  <c r="OEJ67" i="7"/>
  <c r="OEK67" i="7"/>
  <c r="OEL67" i="7"/>
  <c r="OEM67" i="7"/>
  <c r="OEN67" i="7"/>
  <c r="OEO67" i="7"/>
  <c r="OEP67" i="7"/>
  <c r="OEQ67" i="7"/>
  <c r="OER67" i="7"/>
  <c r="OES67" i="7"/>
  <c r="OET67" i="7"/>
  <c r="OEU67" i="7"/>
  <c r="OEV67" i="7"/>
  <c r="OEW67" i="7"/>
  <c r="OEX67" i="7"/>
  <c r="OEY67" i="7"/>
  <c r="OEZ67" i="7"/>
  <c r="OFA67" i="7"/>
  <c r="OFB67" i="7"/>
  <c r="OFC67" i="7"/>
  <c r="OFD67" i="7"/>
  <c r="OFE67" i="7"/>
  <c r="OFF67" i="7"/>
  <c r="OFG67" i="7"/>
  <c r="OFH67" i="7"/>
  <c r="OFI67" i="7"/>
  <c r="OFJ67" i="7"/>
  <c r="OFK67" i="7"/>
  <c r="OFL67" i="7"/>
  <c r="OFM67" i="7"/>
  <c r="OFN67" i="7"/>
  <c r="OFO67" i="7"/>
  <c r="OFP67" i="7"/>
  <c r="OFQ67" i="7"/>
  <c r="OFR67" i="7"/>
  <c r="OFS67" i="7"/>
  <c r="OFT67" i="7"/>
  <c r="OFU67" i="7"/>
  <c r="OFV67" i="7"/>
  <c r="OFW67" i="7"/>
  <c r="OFX67" i="7"/>
  <c r="OFY67" i="7"/>
  <c r="OFZ67" i="7"/>
  <c r="OGA67" i="7"/>
  <c r="OGB67" i="7"/>
  <c r="OGC67" i="7"/>
  <c r="OGD67" i="7"/>
  <c r="OGE67" i="7"/>
  <c r="OGF67" i="7"/>
  <c r="OGG67" i="7"/>
  <c r="OGH67" i="7"/>
  <c r="OGI67" i="7"/>
  <c r="OGJ67" i="7"/>
  <c r="OGK67" i="7"/>
  <c r="OGL67" i="7"/>
  <c r="OGM67" i="7"/>
  <c r="OGN67" i="7"/>
  <c r="OGO67" i="7"/>
  <c r="OGP67" i="7"/>
  <c r="OGQ67" i="7"/>
  <c r="OGR67" i="7"/>
  <c r="OGS67" i="7"/>
  <c r="OGT67" i="7"/>
  <c r="OGU67" i="7"/>
  <c r="OGV67" i="7"/>
  <c r="OGW67" i="7"/>
  <c r="OGX67" i="7"/>
  <c r="OGY67" i="7"/>
  <c r="OGZ67" i="7"/>
  <c r="OHA67" i="7"/>
  <c r="OHB67" i="7"/>
  <c r="OHC67" i="7"/>
  <c r="OHD67" i="7"/>
  <c r="OHE67" i="7"/>
  <c r="OHF67" i="7"/>
  <c r="OHG67" i="7"/>
  <c r="OHH67" i="7"/>
  <c r="OHI67" i="7"/>
  <c r="OHJ67" i="7"/>
  <c r="OHK67" i="7"/>
  <c r="OHL67" i="7"/>
  <c r="OHM67" i="7"/>
  <c r="OHN67" i="7"/>
  <c r="OHO67" i="7"/>
  <c r="OHP67" i="7"/>
  <c r="OHQ67" i="7"/>
  <c r="OHR67" i="7"/>
  <c r="OHS67" i="7"/>
  <c r="OHT67" i="7"/>
  <c r="OHU67" i="7"/>
  <c r="OHV67" i="7"/>
  <c r="OHW67" i="7"/>
  <c r="OHX67" i="7"/>
  <c r="OHY67" i="7"/>
  <c r="OHZ67" i="7"/>
  <c r="OIA67" i="7"/>
  <c r="OIB67" i="7"/>
  <c r="OIC67" i="7"/>
  <c r="OID67" i="7"/>
  <c r="OIE67" i="7"/>
  <c r="OIF67" i="7"/>
  <c r="OIG67" i="7"/>
  <c r="OIH67" i="7"/>
  <c r="OII67" i="7"/>
  <c r="OIJ67" i="7"/>
  <c r="OIK67" i="7"/>
  <c r="OIL67" i="7"/>
  <c r="OIM67" i="7"/>
  <c r="OIN67" i="7"/>
  <c r="OIO67" i="7"/>
  <c r="OIP67" i="7"/>
  <c r="OIQ67" i="7"/>
  <c r="OIR67" i="7"/>
  <c r="OIS67" i="7"/>
  <c r="OIT67" i="7"/>
  <c r="OIU67" i="7"/>
  <c r="OIV67" i="7"/>
  <c r="OIW67" i="7"/>
  <c r="OIX67" i="7"/>
  <c r="OIY67" i="7"/>
  <c r="OIZ67" i="7"/>
  <c r="OJA67" i="7"/>
  <c r="OJB67" i="7"/>
  <c r="OJC67" i="7"/>
  <c r="OJD67" i="7"/>
  <c r="OJE67" i="7"/>
  <c r="OJF67" i="7"/>
  <c r="OJG67" i="7"/>
  <c r="OJH67" i="7"/>
  <c r="OJI67" i="7"/>
  <c r="OJJ67" i="7"/>
  <c r="OJK67" i="7"/>
  <c r="OJL67" i="7"/>
  <c r="OJM67" i="7"/>
  <c r="OJN67" i="7"/>
  <c r="OJO67" i="7"/>
  <c r="OJP67" i="7"/>
  <c r="OJQ67" i="7"/>
  <c r="OJR67" i="7"/>
  <c r="OJS67" i="7"/>
  <c r="OJT67" i="7"/>
  <c r="OJU67" i="7"/>
  <c r="OJV67" i="7"/>
  <c r="OJW67" i="7"/>
  <c r="OJX67" i="7"/>
  <c r="OJY67" i="7"/>
  <c r="OJZ67" i="7"/>
  <c r="OKA67" i="7"/>
  <c r="OKB67" i="7"/>
  <c r="OKC67" i="7"/>
  <c r="OKD67" i="7"/>
  <c r="OKE67" i="7"/>
  <c r="OKF67" i="7"/>
  <c r="OKG67" i="7"/>
  <c r="OKH67" i="7"/>
  <c r="OKI67" i="7"/>
  <c r="OKJ67" i="7"/>
  <c r="OKK67" i="7"/>
  <c r="OKL67" i="7"/>
  <c r="OKM67" i="7"/>
  <c r="OKN67" i="7"/>
  <c r="OKO67" i="7"/>
  <c r="OKP67" i="7"/>
  <c r="OKQ67" i="7"/>
  <c r="OKR67" i="7"/>
  <c r="OKS67" i="7"/>
  <c r="OKT67" i="7"/>
  <c r="OKU67" i="7"/>
  <c r="OKV67" i="7"/>
  <c r="OKW67" i="7"/>
  <c r="OKX67" i="7"/>
  <c r="OKY67" i="7"/>
  <c r="OKZ67" i="7"/>
  <c r="OLA67" i="7"/>
  <c r="OLB67" i="7"/>
  <c r="OLC67" i="7"/>
  <c r="OLD67" i="7"/>
  <c r="OLE67" i="7"/>
  <c r="OLF67" i="7"/>
  <c r="OLG67" i="7"/>
  <c r="OLH67" i="7"/>
  <c r="OLI67" i="7"/>
  <c r="OLJ67" i="7"/>
  <c r="OLK67" i="7"/>
  <c r="OLL67" i="7"/>
  <c r="OLM67" i="7"/>
  <c r="OLN67" i="7"/>
  <c r="OLO67" i="7"/>
  <c r="OLP67" i="7"/>
  <c r="OLQ67" i="7"/>
  <c r="OLR67" i="7"/>
  <c r="OLS67" i="7"/>
  <c r="OLT67" i="7"/>
  <c r="OLU67" i="7"/>
  <c r="OLV67" i="7"/>
  <c r="OLW67" i="7"/>
  <c r="OLX67" i="7"/>
  <c r="OLY67" i="7"/>
  <c r="OLZ67" i="7"/>
  <c r="OMA67" i="7"/>
  <c r="OMB67" i="7"/>
  <c r="OMC67" i="7"/>
  <c r="OMD67" i="7"/>
  <c r="OME67" i="7"/>
  <c r="OMF67" i="7"/>
  <c r="OMG67" i="7"/>
  <c r="OMH67" i="7"/>
  <c r="OMI67" i="7"/>
  <c r="OMJ67" i="7"/>
  <c r="OMK67" i="7"/>
  <c r="OML67" i="7"/>
  <c r="OMM67" i="7"/>
  <c r="OMN67" i="7"/>
  <c r="OMO67" i="7"/>
  <c r="OMP67" i="7"/>
  <c r="OMQ67" i="7"/>
  <c r="OMR67" i="7"/>
  <c r="OMS67" i="7"/>
  <c r="OMT67" i="7"/>
  <c r="OMU67" i="7"/>
  <c r="OMV67" i="7"/>
  <c r="OMW67" i="7"/>
  <c r="OMX67" i="7"/>
  <c r="OMY67" i="7"/>
  <c r="OMZ67" i="7"/>
  <c r="ONA67" i="7"/>
  <c r="ONB67" i="7"/>
  <c r="ONC67" i="7"/>
  <c r="OND67" i="7"/>
  <c r="ONE67" i="7"/>
  <c r="ONF67" i="7"/>
  <c r="ONG67" i="7"/>
  <c r="ONH67" i="7"/>
  <c r="ONI67" i="7"/>
  <c r="ONJ67" i="7"/>
  <c r="ONK67" i="7"/>
  <c r="ONL67" i="7"/>
  <c r="ONM67" i="7"/>
  <c r="ONN67" i="7"/>
  <c r="ONO67" i="7"/>
  <c r="ONP67" i="7"/>
  <c r="ONQ67" i="7"/>
  <c r="ONR67" i="7"/>
  <c r="ONS67" i="7"/>
  <c r="ONT67" i="7"/>
  <c r="ONU67" i="7"/>
  <c r="ONV67" i="7"/>
  <c r="ONW67" i="7"/>
  <c r="ONX67" i="7"/>
  <c r="ONY67" i="7"/>
  <c r="ONZ67" i="7"/>
  <c r="OOA67" i="7"/>
  <c r="OOB67" i="7"/>
  <c r="OOC67" i="7"/>
  <c r="OOD67" i="7"/>
  <c r="OOE67" i="7"/>
  <c r="OOF67" i="7"/>
  <c r="OOG67" i="7"/>
  <c r="OOH67" i="7"/>
  <c r="OOI67" i="7"/>
  <c r="OOJ67" i="7"/>
  <c r="OOK67" i="7"/>
  <c r="OOL67" i="7"/>
  <c r="OOM67" i="7"/>
  <c r="OON67" i="7"/>
  <c r="OOO67" i="7"/>
  <c r="OOP67" i="7"/>
  <c r="OOQ67" i="7"/>
  <c r="OOR67" i="7"/>
  <c r="OOS67" i="7"/>
  <c r="OOT67" i="7"/>
  <c r="OOU67" i="7"/>
  <c r="OOV67" i="7"/>
  <c r="OOW67" i="7"/>
  <c r="OOX67" i="7"/>
  <c r="OOY67" i="7"/>
  <c r="OOZ67" i="7"/>
  <c r="OPA67" i="7"/>
  <c r="OPB67" i="7"/>
  <c r="OPC67" i="7"/>
  <c r="OPD67" i="7"/>
  <c r="OPE67" i="7"/>
  <c r="OPF67" i="7"/>
  <c r="OPG67" i="7"/>
  <c r="OPH67" i="7"/>
  <c r="OPI67" i="7"/>
  <c r="OPJ67" i="7"/>
  <c r="OPK67" i="7"/>
  <c r="OPL67" i="7"/>
  <c r="OPM67" i="7"/>
  <c r="OPN67" i="7"/>
  <c r="OPO67" i="7"/>
  <c r="OPP67" i="7"/>
  <c r="OPQ67" i="7"/>
  <c r="OPR67" i="7"/>
  <c r="OPS67" i="7"/>
  <c r="OPT67" i="7"/>
  <c r="OPU67" i="7"/>
  <c r="OPV67" i="7"/>
  <c r="OPW67" i="7"/>
  <c r="OPX67" i="7"/>
  <c r="OPY67" i="7"/>
  <c r="OPZ67" i="7"/>
  <c r="OQA67" i="7"/>
  <c r="OQB67" i="7"/>
  <c r="OQC67" i="7"/>
  <c r="OQD67" i="7"/>
  <c r="OQE67" i="7"/>
  <c r="OQF67" i="7"/>
  <c r="OQG67" i="7"/>
  <c r="OQH67" i="7"/>
  <c r="OQI67" i="7"/>
  <c r="OQJ67" i="7"/>
  <c r="OQK67" i="7"/>
  <c r="OQL67" i="7"/>
  <c r="OQM67" i="7"/>
  <c r="OQN67" i="7"/>
  <c r="OQO67" i="7"/>
  <c r="OQP67" i="7"/>
  <c r="OQQ67" i="7"/>
  <c r="OQR67" i="7"/>
  <c r="OQS67" i="7"/>
  <c r="OQT67" i="7"/>
  <c r="OQU67" i="7"/>
  <c r="OQV67" i="7"/>
  <c r="OQW67" i="7"/>
  <c r="OQX67" i="7"/>
  <c r="OQY67" i="7"/>
  <c r="OQZ67" i="7"/>
  <c r="ORA67" i="7"/>
  <c r="ORB67" i="7"/>
  <c r="ORC67" i="7"/>
  <c r="ORD67" i="7"/>
  <c r="ORE67" i="7"/>
  <c r="ORF67" i="7"/>
  <c r="ORG67" i="7"/>
  <c r="ORH67" i="7"/>
  <c r="ORI67" i="7"/>
  <c r="ORJ67" i="7"/>
  <c r="ORK67" i="7"/>
  <c r="ORL67" i="7"/>
  <c r="ORM67" i="7"/>
  <c r="ORN67" i="7"/>
  <c r="ORO67" i="7"/>
  <c r="ORP67" i="7"/>
  <c r="ORQ67" i="7"/>
  <c r="ORR67" i="7"/>
  <c r="ORS67" i="7"/>
  <c r="ORT67" i="7"/>
  <c r="ORU67" i="7"/>
  <c r="ORV67" i="7"/>
  <c r="ORW67" i="7"/>
  <c r="ORX67" i="7"/>
  <c r="ORY67" i="7"/>
  <c r="ORZ67" i="7"/>
  <c r="OSA67" i="7"/>
  <c r="OSB67" i="7"/>
  <c r="OSC67" i="7"/>
  <c r="OSD67" i="7"/>
  <c r="OSE67" i="7"/>
  <c r="OSF67" i="7"/>
  <c r="OSG67" i="7"/>
  <c r="OSH67" i="7"/>
  <c r="OSI67" i="7"/>
  <c r="OSJ67" i="7"/>
  <c r="OSK67" i="7"/>
  <c r="OSL67" i="7"/>
  <c r="OSM67" i="7"/>
  <c r="OSN67" i="7"/>
  <c r="OSO67" i="7"/>
  <c r="OSP67" i="7"/>
  <c r="OSQ67" i="7"/>
  <c r="OSR67" i="7"/>
  <c r="OSS67" i="7"/>
  <c r="OST67" i="7"/>
  <c r="OSU67" i="7"/>
  <c r="OSV67" i="7"/>
  <c r="OSW67" i="7"/>
  <c r="OSX67" i="7"/>
  <c r="OSY67" i="7"/>
  <c r="OSZ67" i="7"/>
  <c r="OTA67" i="7"/>
  <c r="OTB67" i="7"/>
  <c r="OTC67" i="7"/>
  <c r="OTD67" i="7"/>
  <c r="OTE67" i="7"/>
  <c r="OTF67" i="7"/>
  <c r="OTG67" i="7"/>
  <c r="OTH67" i="7"/>
  <c r="OTI67" i="7"/>
  <c r="OTJ67" i="7"/>
  <c r="OTK67" i="7"/>
  <c r="OTL67" i="7"/>
  <c r="OTM67" i="7"/>
  <c r="OTN67" i="7"/>
  <c r="OTO67" i="7"/>
  <c r="OTP67" i="7"/>
  <c r="OTQ67" i="7"/>
  <c r="OTR67" i="7"/>
  <c r="OTS67" i="7"/>
  <c r="OTT67" i="7"/>
  <c r="OTU67" i="7"/>
  <c r="OTV67" i="7"/>
  <c r="OTW67" i="7"/>
  <c r="OTX67" i="7"/>
  <c r="OTY67" i="7"/>
  <c r="OTZ67" i="7"/>
  <c r="OUA67" i="7"/>
  <c r="OUB67" i="7"/>
  <c r="OUC67" i="7"/>
  <c r="OUD67" i="7"/>
  <c r="OUE67" i="7"/>
  <c r="OUF67" i="7"/>
  <c r="OUG67" i="7"/>
  <c r="OUH67" i="7"/>
  <c r="OUI67" i="7"/>
  <c r="OUJ67" i="7"/>
  <c r="OUK67" i="7"/>
  <c r="OUL67" i="7"/>
  <c r="OUM67" i="7"/>
  <c r="OUN67" i="7"/>
  <c r="OUO67" i="7"/>
  <c r="OUP67" i="7"/>
  <c r="OUQ67" i="7"/>
  <c r="OUR67" i="7"/>
  <c r="OUS67" i="7"/>
  <c r="OUT67" i="7"/>
  <c r="OUU67" i="7"/>
  <c r="OUV67" i="7"/>
  <c r="OUW67" i="7"/>
  <c r="OUX67" i="7"/>
  <c r="OUY67" i="7"/>
  <c r="OUZ67" i="7"/>
  <c r="OVA67" i="7"/>
  <c r="OVB67" i="7"/>
  <c r="OVC67" i="7"/>
  <c r="OVD67" i="7"/>
  <c r="OVE67" i="7"/>
  <c r="OVF67" i="7"/>
  <c r="OVG67" i="7"/>
  <c r="OVH67" i="7"/>
  <c r="OVI67" i="7"/>
  <c r="OVJ67" i="7"/>
  <c r="OVK67" i="7"/>
  <c r="OVL67" i="7"/>
  <c r="OVM67" i="7"/>
  <c r="OVN67" i="7"/>
  <c r="OVO67" i="7"/>
  <c r="OVP67" i="7"/>
  <c r="OVQ67" i="7"/>
  <c r="OVR67" i="7"/>
  <c r="OVS67" i="7"/>
  <c r="OVT67" i="7"/>
  <c r="OVU67" i="7"/>
  <c r="OVV67" i="7"/>
  <c r="OVW67" i="7"/>
  <c r="OVX67" i="7"/>
  <c r="OVY67" i="7"/>
  <c r="OVZ67" i="7"/>
  <c r="OWA67" i="7"/>
  <c r="OWB67" i="7"/>
  <c r="OWC67" i="7"/>
  <c r="OWD67" i="7"/>
  <c r="OWE67" i="7"/>
  <c r="OWF67" i="7"/>
  <c r="OWG67" i="7"/>
  <c r="OWH67" i="7"/>
  <c r="OWI67" i="7"/>
  <c r="OWJ67" i="7"/>
  <c r="OWK67" i="7"/>
  <c r="OWL67" i="7"/>
  <c r="OWM67" i="7"/>
  <c r="OWN67" i="7"/>
  <c r="OWO67" i="7"/>
  <c r="OWP67" i="7"/>
  <c r="OWQ67" i="7"/>
  <c r="OWR67" i="7"/>
  <c r="OWS67" i="7"/>
  <c r="OWT67" i="7"/>
  <c r="OWU67" i="7"/>
  <c r="OWV67" i="7"/>
  <c r="OWW67" i="7"/>
  <c r="OWX67" i="7"/>
  <c r="OWY67" i="7"/>
  <c r="OWZ67" i="7"/>
  <c r="OXA67" i="7"/>
  <c r="OXB67" i="7"/>
  <c r="OXC67" i="7"/>
  <c r="OXD67" i="7"/>
  <c r="OXE67" i="7"/>
  <c r="OXF67" i="7"/>
  <c r="OXG67" i="7"/>
  <c r="OXH67" i="7"/>
  <c r="OXI67" i="7"/>
  <c r="OXJ67" i="7"/>
  <c r="OXK67" i="7"/>
  <c r="OXL67" i="7"/>
  <c r="OXM67" i="7"/>
  <c r="OXN67" i="7"/>
  <c r="OXO67" i="7"/>
  <c r="OXP67" i="7"/>
  <c r="OXQ67" i="7"/>
  <c r="OXR67" i="7"/>
  <c r="OXS67" i="7"/>
  <c r="OXT67" i="7"/>
  <c r="OXU67" i="7"/>
  <c r="OXV67" i="7"/>
  <c r="OXW67" i="7"/>
  <c r="OXX67" i="7"/>
  <c r="OXY67" i="7"/>
  <c r="OXZ67" i="7"/>
  <c r="OYA67" i="7"/>
  <c r="OYB67" i="7"/>
  <c r="OYC67" i="7"/>
  <c r="OYD67" i="7"/>
  <c r="OYE67" i="7"/>
  <c r="OYF67" i="7"/>
  <c r="OYG67" i="7"/>
  <c r="OYH67" i="7"/>
  <c r="OYI67" i="7"/>
  <c r="OYJ67" i="7"/>
  <c r="OYK67" i="7"/>
  <c r="OYL67" i="7"/>
  <c r="OYM67" i="7"/>
  <c r="OYN67" i="7"/>
  <c r="OYO67" i="7"/>
  <c r="OYP67" i="7"/>
  <c r="OYQ67" i="7"/>
  <c r="OYR67" i="7"/>
  <c r="OYS67" i="7"/>
  <c r="OYT67" i="7"/>
  <c r="OYU67" i="7"/>
  <c r="OYV67" i="7"/>
  <c r="OYW67" i="7"/>
  <c r="OYX67" i="7"/>
  <c r="OYY67" i="7"/>
  <c r="OYZ67" i="7"/>
  <c r="OZA67" i="7"/>
  <c r="OZB67" i="7"/>
  <c r="OZC67" i="7"/>
  <c r="OZD67" i="7"/>
  <c r="OZE67" i="7"/>
  <c r="OZF67" i="7"/>
  <c r="OZG67" i="7"/>
  <c r="OZH67" i="7"/>
  <c r="OZI67" i="7"/>
  <c r="OZJ67" i="7"/>
  <c r="OZK67" i="7"/>
  <c r="OZL67" i="7"/>
  <c r="OZM67" i="7"/>
  <c r="OZN67" i="7"/>
  <c r="OZO67" i="7"/>
  <c r="OZP67" i="7"/>
  <c r="OZQ67" i="7"/>
  <c r="OZR67" i="7"/>
  <c r="OZS67" i="7"/>
  <c r="OZT67" i="7"/>
  <c r="OZU67" i="7"/>
  <c r="OZV67" i="7"/>
  <c r="OZW67" i="7"/>
  <c r="OZX67" i="7"/>
  <c r="OZY67" i="7"/>
  <c r="OZZ67" i="7"/>
  <c r="PAA67" i="7"/>
  <c r="PAB67" i="7"/>
  <c r="PAC67" i="7"/>
  <c r="PAD67" i="7"/>
  <c r="PAE67" i="7"/>
  <c r="PAF67" i="7"/>
  <c r="PAG67" i="7"/>
  <c r="PAH67" i="7"/>
  <c r="PAI67" i="7"/>
  <c r="PAJ67" i="7"/>
  <c r="PAK67" i="7"/>
  <c r="PAL67" i="7"/>
  <c r="PAM67" i="7"/>
  <c r="PAN67" i="7"/>
  <c r="PAO67" i="7"/>
  <c r="PAP67" i="7"/>
  <c r="PAQ67" i="7"/>
  <c r="PAR67" i="7"/>
  <c r="PAS67" i="7"/>
  <c r="PAT67" i="7"/>
  <c r="PAU67" i="7"/>
  <c r="PAV67" i="7"/>
  <c r="PAW67" i="7"/>
  <c r="PAX67" i="7"/>
  <c r="PAY67" i="7"/>
  <c r="PAZ67" i="7"/>
  <c r="PBA67" i="7"/>
  <c r="PBB67" i="7"/>
  <c r="PBC67" i="7"/>
  <c r="PBD67" i="7"/>
  <c r="PBE67" i="7"/>
  <c r="PBF67" i="7"/>
  <c r="PBG67" i="7"/>
  <c r="PBH67" i="7"/>
  <c r="PBI67" i="7"/>
  <c r="PBJ67" i="7"/>
  <c r="PBK67" i="7"/>
  <c r="PBL67" i="7"/>
  <c r="PBM67" i="7"/>
  <c r="PBN67" i="7"/>
  <c r="PBO67" i="7"/>
  <c r="PBP67" i="7"/>
  <c r="PBQ67" i="7"/>
  <c r="PBR67" i="7"/>
  <c r="PBS67" i="7"/>
  <c r="PBT67" i="7"/>
  <c r="PBU67" i="7"/>
  <c r="PBV67" i="7"/>
  <c r="PBW67" i="7"/>
  <c r="PBX67" i="7"/>
  <c r="PBY67" i="7"/>
  <c r="PBZ67" i="7"/>
  <c r="PCA67" i="7"/>
  <c r="PCB67" i="7"/>
  <c r="PCC67" i="7"/>
  <c r="PCD67" i="7"/>
  <c r="PCE67" i="7"/>
  <c r="PCF67" i="7"/>
  <c r="PCG67" i="7"/>
  <c r="PCH67" i="7"/>
  <c r="PCI67" i="7"/>
  <c r="PCJ67" i="7"/>
  <c r="PCK67" i="7"/>
  <c r="PCL67" i="7"/>
  <c r="PCM67" i="7"/>
  <c r="PCN67" i="7"/>
  <c r="PCO67" i="7"/>
  <c r="PCP67" i="7"/>
  <c r="PCQ67" i="7"/>
  <c r="PCR67" i="7"/>
  <c r="PCS67" i="7"/>
  <c r="PCT67" i="7"/>
  <c r="PCU67" i="7"/>
  <c r="PCV67" i="7"/>
  <c r="PCW67" i="7"/>
  <c r="PCX67" i="7"/>
  <c r="PCY67" i="7"/>
  <c r="PCZ67" i="7"/>
  <c r="PDA67" i="7"/>
  <c r="PDB67" i="7"/>
  <c r="PDC67" i="7"/>
  <c r="PDD67" i="7"/>
  <c r="PDE67" i="7"/>
  <c r="PDF67" i="7"/>
  <c r="PDG67" i="7"/>
  <c r="PDH67" i="7"/>
  <c r="PDI67" i="7"/>
  <c r="PDJ67" i="7"/>
  <c r="PDK67" i="7"/>
  <c r="PDL67" i="7"/>
  <c r="PDM67" i="7"/>
  <c r="PDN67" i="7"/>
  <c r="PDO67" i="7"/>
  <c r="PDP67" i="7"/>
  <c r="PDQ67" i="7"/>
  <c r="PDR67" i="7"/>
  <c r="PDS67" i="7"/>
  <c r="PDT67" i="7"/>
  <c r="PDU67" i="7"/>
  <c r="PDV67" i="7"/>
  <c r="PDW67" i="7"/>
  <c r="PDX67" i="7"/>
  <c r="PDY67" i="7"/>
  <c r="PDZ67" i="7"/>
  <c r="PEA67" i="7"/>
  <c r="PEB67" i="7"/>
  <c r="PEC67" i="7"/>
  <c r="PED67" i="7"/>
  <c r="PEE67" i="7"/>
  <c r="PEF67" i="7"/>
  <c r="PEG67" i="7"/>
  <c r="PEH67" i="7"/>
  <c r="PEI67" i="7"/>
  <c r="PEJ67" i="7"/>
  <c r="PEK67" i="7"/>
  <c r="PEL67" i="7"/>
  <c r="PEM67" i="7"/>
  <c r="PEN67" i="7"/>
  <c r="PEO67" i="7"/>
  <c r="PEP67" i="7"/>
  <c r="PEQ67" i="7"/>
  <c r="PER67" i="7"/>
  <c r="PES67" i="7"/>
  <c r="PET67" i="7"/>
  <c r="PEU67" i="7"/>
  <c r="PEV67" i="7"/>
  <c r="PEW67" i="7"/>
  <c r="PEX67" i="7"/>
  <c r="PEY67" i="7"/>
  <c r="PEZ67" i="7"/>
  <c r="PFA67" i="7"/>
  <c r="PFB67" i="7"/>
  <c r="PFC67" i="7"/>
  <c r="PFD67" i="7"/>
  <c r="PFE67" i="7"/>
  <c r="PFF67" i="7"/>
  <c r="PFG67" i="7"/>
  <c r="PFH67" i="7"/>
  <c r="PFI67" i="7"/>
  <c r="PFJ67" i="7"/>
  <c r="PFK67" i="7"/>
  <c r="PFL67" i="7"/>
  <c r="PFM67" i="7"/>
  <c r="PFN67" i="7"/>
  <c r="PFO67" i="7"/>
  <c r="PFP67" i="7"/>
  <c r="PFQ67" i="7"/>
  <c r="PFR67" i="7"/>
  <c r="PFS67" i="7"/>
  <c r="PFT67" i="7"/>
  <c r="PFU67" i="7"/>
  <c r="PFV67" i="7"/>
  <c r="PFW67" i="7"/>
  <c r="PFX67" i="7"/>
  <c r="PFY67" i="7"/>
  <c r="PFZ67" i="7"/>
  <c r="PGA67" i="7"/>
  <c r="PGB67" i="7"/>
  <c r="PGC67" i="7"/>
  <c r="PGD67" i="7"/>
  <c r="PGE67" i="7"/>
  <c r="PGF67" i="7"/>
  <c r="PGG67" i="7"/>
  <c r="PGH67" i="7"/>
  <c r="PGI67" i="7"/>
  <c r="PGJ67" i="7"/>
  <c r="PGK67" i="7"/>
  <c r="PGL67" i="7"/>
  <c r="PGM67" i="7"/>
  <c r="PGN67" i="7"/>
  <c r="PGO67" i="7"/>
  <c r="PGP67" i="7"/>
  <c r="PGQ67" i="7"/>
  <c r="PGR67" i="7"/>
  <c r="PGS67" i="7"/>
  <c r="PGT67" i="7"/>
  <c r="PGU67" i="7"/>
  <c r="PGV67" i="7"/>
  <c r="PGW67" i="7"/>
  <c r="PGX67" i="7"/>
  <c r="PGY67" i="7"/>
  <c r="PGZ67" i="7"/>
  <c r="PHA67" i="7"/>
  <c r="PHB67" i="7"/>
  <c r="PHC67" i="7"/>
  <c r="PHD67" i="7"/>
  <c r="PHE67" i="7"/>
  <c r="PHF67" i="7"/>
  <c r="PHG67" i="7"/>
  <c r="PHH67" i="7"/>
  <c r="PHI67" i="7"/>
  <c r="PHJ67" i="7"/>
  <c r="PHK67" i="7"/>
  <c r="PHL67" i="7"/>
  <c r="PHM67" i="7"/>
  <c r="PHN67" i="7"/>
  <c r="PHO67" i="7"/>
  <c r="PHP67" i="7"/>
  <c r="PHQ67" i="7"/>
  <c r="PHR67" i="7"/>
  <c r="PHS67" i="7"/>
  <c r="PHT67" i="7"/>
  <c r="PHU67" i="7"/>
  <c r="PHV67" i="7"/>
  <c r="PHW67" i="7"/>
  <c r="PHX67" i="7"/>
  <c r="PHY67" i="7"/>
  <c r="PHZ67" i="7"/>
  <c r="PIA67" i="7"/>
  <c r="PIB67" i="7"/>
  <c r="PIC67" i="7"/>
  <c r="PID67" i="7"/>
  <c r="PIE67" i="7"/>
  <c r="PIF67" i="7"/>
  <c r="PIG67" i="7"/>
  <c r="PIH67" i="7"/>
  <c r="PII67" i="7"/>
  <c r="PIJ67" i="7"/>
  <c r="PIK67" i="7"/>
  <c r="PIL67" i="7"/>
  <c r="PIM67" i="7"/>
  <c r="PIN67" i="7"/>
  <c r="PIO67" i="7"/>
  <c r="PIP67" i="7"/>
  <c r="PIQ67" i="7"/>
  <c r="PIR67" i="7"/>
  <c r="PIS67" i="7"/>
  <c r="PIT67" i="7"/>
  <c r="PIU67" i="7"/>
  <c r="PIV67" i="7"/>
  <c r="PIW67" i="7"/>
  <c r="PIX67" i="7"/>
  <c r="PIY67" i="7"/>
  <c r="PIZ67" i="7"/>
  <c r="PJA67" i="7"/>
  <c r="PJB67" i="7"/>
  <c r="PJC67" i="7"/>
  <c r="PJD67" i="7"/>
  <c r="PJE67" i="7"/>
  <c r="PJF67" i="7"/>
  <c r="PJG67" i="7"/>
  <c r="PJH67" i="7"/>
  <c r="PJI67" i="7"/>
  <c r="PJJ67" i="7"/>
  <c r="PJK67" i="7"/>
  <c r="PJL67" i="7"/>
  <c r="PJM67" i="7"/>
  <c r="PJN67" i="7"/>
  <c r="PJO67" i="7"/>
  <c r="PJP67" i="7"/>
  <c r="PJQ67" i="7"/>
  <c r="PJR67" i="7"/>
  <c r="PJS67" i="7"/>
  <c r="PJT67" i="7"/>
  <c r="PJU67" i="7"/>
  <c r="PJV67" i="7"/>
  <c r="PJW67" i="7"/>
  <c r="PJX67" i="7"/>
  <c r="PJY67" i="7"/>
  <c r="PJZ67" i="7"/>
  <c r="PKA67" i="7"/>
  <c r="PKB67" i="7"/>
  <c r="PKC67" i="7"/>
  <c r="PKD67" i="7"/>
  <c r="PKE67" i="7"/>
  <c r="PKF67" i="7"/>
  <c r="PKG67" i="7"/>
  <c r="PKH67" i="7"/>
  <c r="PKI67" i="7"/>
  <c r="PKJ67" i="7"/>
  <c r="PKK67" i="7"/>
  <c r="PKL67" i="7"/>
  <c r="PKM67" i="7"/>
  <c r="PKN67" i="7"/>
  <c r="PKO67" i="7"/>
  <c r="PKP67" i="7"/>
  <c r="PKQ67" i="7"/>
  <c r="PKR67" i="7"/>
  <c r="PKS67" i="7"/>
  <c r="PKT67" i="7"/>
  <c r="PKU67" i="7"/>
  <c r="PKV67" i="7"/>
  <c r="PKW67" i="7"/>
  <c r="PKX67" i="7"/>
  <c r="PKY67" i="7"/>
  <c r="PKZ67" i="7"/>
  <c r="PLA67" i="7"/>
  <c r="PLB67" i="7"/>
  <c r="PLC67" i="7"/>
  <c r="PLD67" i="7"/>
  <c r="PLE67" i="7"/>
  <c r="PLF67" i="7"/>
  <c r="PLG67" i="7"/>
  <c r="PLH67" i="7"/>
  <c r="PLI67" i="7"/>
  <c r="PLJ67" i="7"/>
  <c r="PLK67" i="7"/>
  <c r="PLL67" i="7"/>
  <c r="PLM67" i="7"/>
  <c r="PLN67" i="7"/>
  <c r="PLO67" i="7"/>
  <c r="PLP67" i="7"/>
  <c r="PLQ67" i="7"/>
  <c r="PLR67" i="7"/>
  <c r="PLS67" i="7"/>
  <c r="PLT67" i="7"/>
  <c r="PLU67" i="7"/>
  <c r="PLV67" i="7"/>
  <c r="PLW67" i="7"/>
  <c r="PLX67" i="7"/>
  <c r="PLY67" i="7"/>
  <c r="PLZ67" i="7"/>
  <c r="PMA67" i="7"/>
  <c r="PMB67" i="7"/>
  <c r="PMC67" i="7"/>
  <c r="PMD67" i="7"/>
  <c r="PME67" i="7"/>
  <c r="PMF67" i="7"/>
  <c r="PMG67" i="7"/>
  <c r="PMH67" i="7"/>
  <c r="PMI67" i="7"/>
  <c r="PMJ67" i="7"/>
  <c r="PMK67" i="7"/>
  <c r="PML67" i="7"/>
  <c r="PMM67" i="7"/>
  <c r="PMN67" i="7"/>
  <c r="PMO67" i="7"/>
  <c r="PMP67" i="7"/>
  <c r="PMQ67" i="7"/>
  <c r="PMR67" i="7"/>
  <c r="PMS67" i="7"/>
  <c r="PMT67" i="7"/>
  <c r="PMU67" i="7"/>
  <c r="PMV67" i="7"/>
  <c r="PMW67" i="7"/>
  <c r="PMX67" i="7"/>
  <c r="PMY67" i="7"/>
  <c r="PMZ67" i="7"/>
  <c r="PNA67" i="7"/>
  <c r="PNB67" i="7"/>
  <c r="PNC67" i="7"/>
  <c r="PND67" i="7"/>
  <c r="PNE67" i="7"/>
  <c r="PNF67" i="7"/>
  <c r="PNG67" i="7"/>
  <c r="PNH67" i="7"/>
  <c r="PNI67" i="7"/>
  <c r="PNJ67" i="7"/>
  <c r="PNK67" i="7"/>
  <c r="PNL67" i="7"/>
  <c r="PNM67" i="7"/>
  <c r="PNN67" i="7"/>
  <c r="PNO67" i="7"/>
  <c r="PNP67" i="7"/>
  <c r="PNQ67" i="7"/>
  <c r="PNR67" i="7"/>
  <c r="PNS67" i="7"/>
  <c r="PNT67" i="7"/>
  <c r="PNU67" i="7"/>
  <c r="PNV67" i="7"/>
  <c r="PNW67" i="7"/>
  <c r="PNX67" i="7"/>
  <c r="PNY67" i="7"/>
  <c r="PNZ67" i="7"/>
  <c r="POA67" i="7"/>
  <c r="POB67" i="7"/>
  <c r="POC67" i="7"/>
  <c r="POD67" i="7"/>
  <c r="POE67" i="7"/>
  <c r="POF67" i="7"/>
  <c r="POG67" i="7"/>
  <c r="POH67" i="7"/>
  <c r="POI67" i="7"/>
  <c r="POJ67" i="7"/>
  <c r="POK67" i="7"/>
  <c r="POL67" i="7"/>
  <c r="POM67" i="7"/>
  <c r="PON67" i="7"/>
  <c r="POO67" i="7"/>
  <c r="POP67" i="7"/>
  <c r="POQ67" i="7"/>
  <c r="POR67" i="7"/>
  <c r="POS67" i="7"/>
  <c r="POT67" i="7"/>
  <c r="POU67" i="7"/>
  <c r="POV67" i="7"/>
  <c r="POW67" i="7"/>
  <c r="POX67" i="7"/>
  <c r="POY67" i="7"/>
  <c r="POZ67" i="7"/>
  <c r="PPA67" i="7"/>
  <c r="PPB67" i="7"/>
  <c r="PPC67" i="7"/>
  <c r="PPD67" i="7"/>
  <c r="PPE67" i="7"/>
  <c r="PPF67" i="7"/>
  <c r="PPG67" i="7"/>
  <c r="PPH67" i="7"/>
  <c r="PPI67" i="7"/>
  <c r="PPJ67" i="7"/>
  <c r="PPK67" i="7"/>
  <c r="PPL67" i="7"/>
  <c r="PPM67" i="7"/>
  <c r="PPN67" i="7"/>
  <c r="PPO67" i="7"/>
  <c r="PPP67" i="7"/>
  <c r="PPQ67" i="7"/>
  <c r="PPR67" i="7"/>
  <c r="PPS67" i="7"/>
  <c r="PPT67" i="7"/>
  <c r="PPU67" i="7"/>
  <c r="PPV67" i="7"/>
  <c r="PPW67" i="7"/>
  <c r="PPX67" i="7"/>
  <c r="PPY67" i="7"/>
  <c r="PPZ67" i="7"/>
  <c r="PQA67" i="7"/>
  <c r="PQB67" i="7"/>
  <c r="PQC67" i="7"/>
  <c r="PQD67" i="7"/>
  <c r="PQE67" i="7"/>
  <c r="PQF67" i="7"/>
  <c r="PQG67" i="7"/>
  <c r="PQH67" i="7"/>
  <c r="PQI67" i="7"/>
  <c r="PQJ67" i="7"/>
  <c r="PQK67" i="7"/>
  <c r="PQL67" i="7"/>
  <c r="PQM67" i="7"/>
  <c r="PQN67" i="7"/>
  <c r="PQO67" i="7"/>
  <c r="PQP67" i="7"/>
  <c r="PQQ67" i="7"/>
  <c r="PQR67" i="7"/>
  <c r="PQS67" i="7"/>
  <c r="PQT67" i="7"/>
  <c r="PQU67" i="7"/>
  <c r="PQV67" i="7"/>
  <c r="PQW67" i="7"/>
  <c r="PQX67" i="7"/>
  <c r="PQY67" i="7"/>
  <c r="PQZ67" i="7"/>
  <c r="PRA67" i="7"/>
  <c r="PRB67" i="7"/>
  <c r="PRC67" i="7"/>
  <c r="PRD67" i="7"/>
  <c r="PRE67" i="7"/>
  <c r="PRF67" i="7"/>
  <c r="PRG67" i="7"/>
  <c r="PRH67" i="7"/>
  <c r="PRI67" i="7"/>
  <c r="PRJ67" i="7"/>
  <c r="PRK67" i="7"/>
  <c r="PRL67" i="7"/>
  <c r="PRM67" i="7"/>
  <c r="PRN67" i="7"/>
  <c r="PRO67" i="7"/>
  <c r="PRP67" i="7"/>
  <c r="PRQ67" i="7"/>
  <c r="PRR67" i="7"/>
  <c r="PRS67" i="7"/>
  <c r="PRT67" i="7"/>
  <c r="PRU67" i="7"/>
  <c r="PRV67" i="7"/>
  <c r="PRW67" i="7"/>
  <c r="PRX67" i="7"/>
  <c r="PRY67" i="7"/>
  <c r="PRZ67" i="7"/>
  <c r="PSA67" i="7"/>
  <c r="PSB67" i="7"/>
  <c r="PSC67" i="7"/>
  <c r="PSD67" i="7"/>
  <c r="PSE67" i="7"/>
  <c r="PSF67" i="7"/>
  <c r="PSG67" i="7"/>
  <c r="PSH67" i="7"/>
  <c r="PSI67" i="7"/>
  <c r="PSJ67" i="7"/>
  <c r="PSK67" i="7"/>
  <c r="PSL67" i="7"/>
  <c r="PSM67" i="7"/>
  <c r="PSN67" i="7"/>
  <c r="PSO67" i="7"/>
  <c r="PSP67" i="7"/>
  <c r="PSQ67" i="7"/>
  <c r="PSR67" i="7"/>
  <c r="PSS67" i="7"/>
  <c r="PST67" i="7"/>
  <c r="PSU67" i="7"/>
  <c r="PSV67" i="7"/>
  <c r="PSW67" i="7"/>
  <c r="PSX67" i="7"/>
  <c r="PSY67" i="7"/>
  <c r="PSZ67" i="7"/>
  <c r="PTA67" i="7"/>
  <c r="PTB67" i="7"/>
  <c r="PTC67" i="7"/>
  <c r="PTD67" i="7"/>
  <c r="PTE67" i="7"/>
  <c r="PTF67" i="7"/>
  <c r="PTG67" i="7"/>
  <c r="PTH67" i="7"/>
  <c r="PTI67" i="7"/>
  <c r="PTJ67" i="7"/>
  <c r="PTK67" i="7"/>
  <c r="PTL67" i="7"/>
  <c r="PTM67" i="7"/>
  <c r="PTN67" i="7"/>
  <c r="PTO67" i="7"/>
  <c r="PTP67" i="7"/>
  <c r="PTQ67" i="7"/>
  <c r="PTR67" i="7"/>
  <c r="PTS67" i="7"/>
  <c r="PTT67" i="7"/>
  <c r="PTU67" i="7"/>
  <c r="PTV67" i="7"/>
  <c r="PTW67" i="7"/>
  <c r="PTX67" i="7"/>
  <c r="PTY67" i="7"/>
  <c r="PTZ67" i="7"/>
  <c r="PUA67" i="7"/>
  <c r="PUB67" i="7"/>
  <c r="PUC67" i="7"/>
  <c r="PUD67" i="7"/>
  <c r="PUE67" i="7"/>
  <c r="PUF67" i="7"/>
  <c r="PUG67" i="7"/>
  <c r="PUH67" i="7"/>
  <c r="PUI67" i="7"/>
  <c r="PUJ67" i="7"/>
  <c r="PUK67" i="7"/>
  <c r="PUL67" i="7"/>
  <c r="PUM67" i="7"/>
  <c r="PUN67" i="7"/>
  <c r="PUO67" i="7"/>
  <c r="PUP67" i="7"/>
  <c r="PUQ67" i="7"/>
  <c r="PUR67" i="7"/>
  <c r="PUS67" i="7"/>
  <c r="PUT67" i="7"/>
  <c r="PUU67" i="7"/>
  <c r="PUV67" i="7"/>
  <c r="PUW67" i="7"/>
  <c r="PUX67" i="7"/>
  <c r="PUY67" i="7"/>
  <c r="PUZ67" i="7"/>
  <c r="PVA67" i="7"/>
  <c r="PVB67" i="7"/>
  <c r="PVC67" i="7"/>
  <c r="PVD67" i="7"/>
  <c r="PVE67" i="7"/>
  <c r="PVF67" i="7"/>
  <c r="PVG67" i="7"/>
  <c r="PVH67" i="7"/>
  <c r="PVI67" i="7"/>
  <c r="PVJ67" i="7"/>
  <c r="PVK67" i="7"/>
  <c r="PVL67" i="7"/>
  <c r="PVM67" i="7"/>
  <c r="PVN67" i="7"/>
  <c r="PVO67" i="7"/>
  <c r="PVP67" i="7"/>
  <c r="PVQ67" i="7"/>
  <c r="PVR67" i="7"/>
  <c r="PVS67" i="7"/>
  <c r="PVT67" i="7"/>
  <c r="PVU67" i="7"/>
  <c r="PVV67" i="7"/>
  <c r="PVW67" i="7"/>
  <c r="PVX67" i="7"/>
  <c r="PVY67" i="7"/>
  <c r="PVZ67" i="7"/>
  <c r="PWA67" i="7"/>
  <c r="PWB67" i="7"/>
  <c r="PWC67" i="7"/>
  <c r="PWD67" i="7"/>
  <c r="PWE67" i="7"/>
  <c r="PWF67" i="7"/>
  <c r="PWG67" i="7"/>
  <c r="PWH67" i="7"/>
  <c r="PWI67" i="7"/>
  <c r="PWJ67" i="7"/>
  <c r="PWK67" i="7"/>
  <c r="PWL67" i="7"/>
  <c r="PWM67" i="7"/>
  <c r="PWN67" i="7"/>
  <c r="PWO67" i="7"/>
  <c r="PWP67" i="7"/>
  <c r="PWQ67" i="7"/>
  <c r="PWR67" i="7"/>
  <c r="PWS67" i="7"/>
  <c r="PWT67" i="7"/>
  <c r="PWU67" i="7"/>
  <c r="PWV67" i="7"/>
  <c r="PWW67" i="7"/>
  <c r="PWX67" i="7"/>
  <c r="PWY67" i="7"/>
  <c r="PWZ67" i="7"/>
  <c r="PXA67" i="7"/>
  <c r="PXB67" i="7"/>
  <c r="PXC67" i="7"/>
  <c r="PXD67" i="7"/>
  <c r="PXE67" i="7"/>
  <c r="PXF67" i="7"/>
  <c r="PXG67" i="7"/>
  <c r="PXH67" i="7"/>
  <c r="PXI67" i="7"/>
  <c r="PXJ67" i="7"/>
  <c r="PXK67" i="7"/>
  <c r="PXL67" i="7"/>
  <c r="PXM67" i="7"/>
  <c r="PXN67" i="7"/>
  <c r="PXO67" i="7"/>
  <c r="PXP67" i="7"/>
  <c r="PXQ67" i="7"/>
  <c r="PXR67" i="7"/>
  <c r="PXS67" i="7"/>
  <c r="PXT67" i="7"/>
  <c r="PXU67" i="7"/>
  <c r="PXV67" i="7"/>
  <c r="PXW67" i="7"/>
  <c r="PXX67" i="7"/>
  <c r="PXY67" i="7"/>
  <c r="PXZ67" i="7"/>
  <c r="PYA67" i="7"/>
  <c r="PYB67" i="7"/>
  <c r="PYC67" i="7"/>
  <c r="PYD67" i="7"/>
  <c r="PYE67" i="7"/>
  <c r="PYF67" i="7"/>
  <c r="PYG67" i="7"/>
  <c r="PYH67" i="7"/>
  <c r="PYI67" i="7"/>
  <c r="PYJ67" i="7"/>
  <c r="PYK67" i="7"/>
  <c r="PYL67" i="7"/>
  <c r="PYM67" i="7"/>
  <c r="PYN67" i="7"/>
  <c r="PYO67" i="7"/>
  <c r="PYP67" i="7"/>
  <c r="PYQ67" i="7"/>
  <c r="PYR67" i="7"/>
  <c r="PYS67" i="7"/>
  <c r="PYT67" i="7"/>
  <c r="PYU67" i="7"/>
  <c r="PYV67" i="7"/>
  <c r="PYW67" i="7"/>
  <c r="PYX67" i="7"/>
  <c r="PYY67" i="7"/>
  <c r="PYZ67" i="7"/>
  <c r="PZA67" i="7"/>
  <c r="PZB67" i="7"/>
  <c r="PZC67" i="7"/>
  <c r="PZD67" i="7"/>
  <c r="PZE67" i="7"/>
  <c r="PZF67" i="7"/>
  <c r="PZG67" i="7"/>
  <c r="PZH67" i="7"/>
  <c r="PZI67" i="7"/>
  <c r="PZJ67" i="7"/>
  <c r="PZK67" i="7"/>
  <c r="PZL67" i="7"/>
  <c r="PZM67" i="7"/>
  <c r="PZN67" i="7"/>
  <c r="PZO67" i="7"/>
  <c r="PZP67" i="7"/>
  <c r="PZQ67" i="7"/>
  <c r="PZR67" i="7"/>
  <c r="PZS67" i="7"/>
  <c r="PZT67" i="7"/>
  <c r="PZU67" i="7"/>
  <c r="PZV67" i="7"/>
  <c r="PZW67" i="7"/>
  <c r="PZX67" i="7"/>
  <c r="PZY67" i="7"/>
  <c r="PZZ67" i="7"/>
  <c r="QAA67" i="7"/>
  <c r="QAB67" i="7"/>
  <c r="QAC67" i="7"/>
  <c r="QAD67" i="7"/>
  <c r="QAE67" i="7"/>
  <c r="QAF67" i="7"/>
  <c r="QAG67" i="7"/>
  <c r="QAH67" i="7"/>
  <c r="QAI67" i="7"/>
  <c r="QAJ67" i="7"/>
  <c r="QAK67" i="7"/>
  <c r="QAL67" i="7"/>
  <c r="QAM67" i="7"/>
  <c r="QAN67" i="7"/>
  <c r="QAO67" i="7"/>
  <c r="QAP67" i="7"/>
  <c r="QAQ67" i="7"/>
  <c r="QAR67" i="7"/>
  <c r="QAS67" i="7"/>
  <c r="QAT67" i="7"/>
  <c r="QAU67" i="7"/>
  <c r="QAV67" i="7"/>
  <c r="QAW67" i="7"/>
  <c r="QAX67" i="7"/>
  <c r="QAY67" i="7"/>
  <c r="QAZ67" i="7"/>
  <c r="QBA67" i="7"/>
  <c r="QBB67" i="7"/>
  <c r="QBC67" i="7"/>
  <c r="QBD67" i="7"/>
  <c r="QBE67" i="7"/>
  <c r="QBF67" i="7"/>
  <c r="QBG67" i="7"/>
  <c r="QBH67" i="7"/>
  <c r="QBI67" i="7"/>
  <c r="QBJ67" i="7"/>
  <c r="QBK67" i="7"/>
  <c r="QBL67" i="7"/>
  <c r="QBM67" i="7"/>
  <c r="QBN67" i="7"/>
  <c r="QBO67" i="7"/>
  <c r="QBP67" i="7"/>
  <c r="QBQ67" i="7"/>
  <c r="QBR67" i="7"/>
  <c r="QBS67" i="7"/>
  <c r="QBT67" i="7"/>
  <c r="QBU67" i="7"/>
  <c r="QBV67" i="7"/>
  <c r="QBW67" i="7"/>
  <c r="QBX67" i="7"/>
  <c r="QBY67" i="7"/>
  <c r="QBZ67" i="7"/>
  <c r="QCA67" i="7"/>
  <c r="QCB67" i="7"/>
  <c r="QCC67" i="7"/>
  <c r="QCD67" i="7"/>
  <c r="QCE67" i="7"/>
  <c r="QCF67" i="7"/>
  <c r="QCG67" i="7"/>
  <c r="QCH67" i="7"/>
  <c r="QCI67" i="7"/>
  <c r="QCJ67" i="7"/>
  <c r="QCK67" i="7"/>
  <c r="QCL67" i="7"/>
  <c r="QCM67" i="7"/>
  <c r="QCN67" i="7"/>
  <c r="QCO67" i="7"/>
  <c r="QCP67" i="7"/>
  <c r="QCQ67" i="7"/>
  <c r="QCR67" i="7"/>
  <c r="QCS67" i="7"/>
  <c r="QCT67" i="7"/>
  <c r="QCU67" i="7"/>
  <c r="QCV67" i="7"/>
  <c r="QCW67" i="7"/>
  <c r="QCX67" i="7"/>
  <c r="QCY67" i="7"/>
  <c r="QCZ67" i="7"/>
  <c r="QDA67" i="7"/>
  <c r="QDB67" i="7"/>
  <c r="QDC67" i="7"/>
  <c r="QDD67" i="7"/>
  <c r="QDE67" i="7"/>
  <c r="QDF67" i="7"/>
  <c r="QDG67" i="7"/>
  <c r="QDH67" i="7"/>
  <c r="QDI67" i="7"/>
  <c r="QDJ67" i="7"/>
  <c r="QDK67" i="7"/>
  <c r="QDL67" i="7"/>
  <c r="QDM67" i="7"/>
  <c r="QDN67" i="7"/>
  <c r="QDO67" i="7"/>
  <c r="QDP67" i="7"/>
  <c r="QDQ67" i="7"/>
  <c r="QDR67" i="7"/>
  <c r="QDS67" i="7"/>
  <c r="QDT67" i="7"/>
  <c r="QDU67" i="7"/>
  <c r="QDV67" i="7"/>
  <c r="QDW67" i="7"/>
  <c r="QDX67" i="7"/>
  <c r="QDY67" i="7"/>
  <c r="QDZ67" i="7"/>
  <c r="QEA67" i="7"/>
  <c r="QEB67" i="7"/>
  <c r="QEC67" i="7"/>
  <c r="QED67" i="7"/>
  <c r="QEE67" i="7"/>
  <c r="QEF67" i="7"/>
  <c r="QEG67" i="7"/>
  <c r="QEH67" i="7"/>
  <c r="QEI67" i="7"/>
  <c r="QEJ67" i="7"/>
  <c r="QEK67" i="7"/>
  <c r="QEL67" i="7"/>
  <c r="QEM67" i="7"/>
  <c r="QEN67" i="7"/>
  <c r="QEO67" i="7"/>
  <c r="QEP67" i="7"/>
  <c r="QEQ67" i="7"/>
  <c r="QER67" i="7"/>
  <c r="QES67" i="7"/>
  <c r="QET67" i="7"/>
  <c r="QEU67" i="7"/>
  <c r="QEV67" i="7"/>
  <c r="QEW67" i="7"/>
  <c r="QEX67" i="7"/>
  <c r="QEY67" i="7"/>
  <c r="QEZ67" i="7"/>
  <c r="QFA67" i="7"/>
  <c r="QFB67" i="7"/>
  <c r="QFC67" i="7"/>
  <c r="QFD67" i="7"/>
  <c r="QFE67" i="7"/>
  <c r="QFF67" i="7"/>
  <c r="QFG67" i="7"/>
  <c r="QFH67" i="7"/>
  <c r="QFI67" i="7"/>
  <c r="QFJ67" i="7"/>
  <c r="QFK67" i="7"/>
  <c r="QFL67" i="7"/>
  <c r="QFM67" i="7"/>
  <c r="QFN67" i="7"/>
  <c r="QFO67" i="7"/>
  <c r="QFP67" i="7"/>
  <c r="QFQ67" i="7"/>
  <c r="QFR67" i="7"/>
  <c r="QFS67" i="7"/>
  <c r="QFT67" i="7"/>
  <c r="QFU67" i="7"/>
  <c r="QFV67" i="7"/>
  <c r="QFW67" i="7"/>
  <c r="QFX67" i="7"/>
  <c r="QFY67" i="7"/>
  <c r="QFZ67" i="7"/>
  <c r="QGA67" i="7"/>
  <c r="QGB67" i="7"/>
  <c r="QGC67" i="7"/>
  <c r="QGD67" i="7"/>
  <c r="QGE67" i="7"/>
  <c r="QGF67" i="7"/>
  <c r="QGG67" i="7"/>
  <c r="QGH67" i="7"/>
  <c r="QGI67" i="7"/>
  <c r="QGJ67" i="7"/>
  <c r="QGK67" i="7"/>
  <c r="QGL67" i="7"/>
  <c r="QGM67" i="7"/>
  <c r="QGN67" i="7"/>
  <c r="QGO67" i="7"/>
  <c r="QGP67" i="7"/>
  <c r="QGQ67" i="7"/>
  <c r="QGR67" i="7"/>
  <c r="QGS67" i="7"/>
  <c r="QGT67" i="7"/>
  <c r="QGU67" i="7"/>
  <c r="QGV67" i="7"/>
  <c r="QGW67" i="7"/>
  <c r="QGX67" i="7"/>
  <c r="QGY67" i="7"/>
  <c r="QGZ67" i="7"/>
  <c r="QHA67" i="7"/>
  <c r="QHB67" i="7"/>
  <c r="QHC67" i="7"/>
  <c r="QHD67" i="7"/>
  <c r="QHE67" i="7"/>
  <c r="QHF67" i="7"/>
  <c r="QHG67" i="7"/>
  <c r="QHH67" i="7"/>
  <c r="QHI67" i="7"/>
  <c r="QHJ67" i="7"/>
  <c r="QHK67" i="7"/>
  <c r="QHL67" i="7"/>
  <c r="QHM67" i="7"/>
  <c r="QHN67" i="7"/>
  <c r="QHO67" i="7"/>
  <c r="QHP67" i="7"/>
  <c r="QHQ67" i="7"/>
  <c r="QHR67" i="7"/>
  <c r="QHS67" i="7"/>
  <c r="QHT67" i="7"/>
  <c r="QHU67" i="7"/>
  <c r="QHV67" i="7"/>
  <c r="QHW67" i="7"/>
  <c r="QHX67" i="7"/>
  <c r="QHY67" i="7"/>
  <c r="QHZ67" i="7"/>
  <c r="QIA67" i="7"/>
  <c r="QIB67" i="7"/>
  <c r="QIC67" i="7"/>
  <c r="QID67" i="7"/>
  <c r="QIE67" i="7"/>
  <c r="QIF67" i="7"/>
  <c r="QIG67" i="7"/>
  <c r="QIH67" i="7"/>
  <c r="QII67" i="7"/>
  <c r="QIJ67" i="7"/>
  <c r="QIK67" i="7"/>
  <c r="QIL67" i="7"/>
  <c r="QIM67" i="7"/>
  <c r="QIN67" i="7"/>
  <c r="QIO67" i="7"/>
  <c r="QIP67" i="7"/>
  <c r="QIQ67" i="7"/>
  <c r="QIR67" i="7"/>
  <c r="QIS67" i="7"/>
  <c r="QIT67" i="7"/>
  <c r="QIU67" i="7"/>
  <c r="QIV67" i="7"/>
  <c r="QIW67" i="7"/>
  <c r="QIX67" i="7"/>
  <c r="QIY67" i="7"/>
  <c r="QIZ67" i="7"/>
  <c r="QJA67" i="7"/>
  <c r="QJB67" i="7"/>
  <c r="QJC67" i="7"/>
  <c r="QJD67" i="7"/>
  <c r="QJE67" i="7"/>
  <c r="QJF67" i="7"/>
  <c r="QJG67" i="7"/>
  <c r="QJH67" i="7"/>
  <c r="QJI67" i="7"/>
  <c r="QJJ67" i="7"/>
  <c r="QJK67" i="7"/>
  <c r="QJL67" i="7"/>
  <c r="QJM67" i="7"/>
  <c r="QJN67" i="7"/>
  <c r="QJO67" i="7"/>
  <c r="QJP67" i="7"/>
  <c r="QJQ67" i="7"/>
  <c r="QJR67" i="7"/>
  <c r="QJS67" i="7"/>
  <c r="QJT67" i="7"/>
  <c r="QJU67" i="7"/>
  <c r="QJV67" i="7"/>
  <c r="QJW67" i="7"/>
  <c r="QJX67" i="7"/>
  <c r="QJY67" i="7"/>
  <c r="QJZ67" i="7"/>
  <c r="QKA67" i="7"/>
  <c r="QKB67" i="7"/>
  <c r="QKC67" i="7"/>
  <c r="QKD67" i="7"/>
  <c r="QKE67" i="7"/>
  <c r="QKF67" i="7"/>
  <c r="QKG67" i="7"/>
  <c r="QKH67" i="7"/>
  <c r="QKI67" i="7"/>
  <c r="QKJ67" i="7"/>
  <c r="QKK67" i="7"/>
  <c r="QKL67" i="7"/>
  <c r="QKM67" i="7"/>
  <c r="QKN67" i="7"/>
  <c r="QKO67" i="7"/>
  <c r="QKP67" i="7"/>
  <c r="QKQ67" i="7"/>
  <c r="QKR67" i="7"/>
  <c r="QKS67" i="7"/>
  <c r="QKT67" i="7"/>
  <c r="QKU67" i="7"/>
  <c r="QKV67" i="7"/>
  <c r="QKW67" i="7"/>
  <c r="QKX67" i="7"/>
  <c r="QKY67" i="7"/>
  <c r="QKZ67" i="7"/>
  <c r="QLA67" i="7"/>
  <c r="QLB67" i="7"/>
  <c r="QLC67" i="7"/>
  <c r="QLD67" i="7"/>
  <c r="QLE67" i="7"/>
  <c r="QLF67" i="7"/>
  <c r="QLG67" i="7"/>
  <c r="QLH67" i="7"/>
  <c r="QLI67" i="7"/>
  <c r="QLJ67" i="7"/>
  <c r="QLK67" i="7"/>
  <c r="QLL67" i="7"/>
  <c r="QLM67" i="7"/>
  <c r="QLN67" i="7"/>
  <c r="QLO67" i="7"/>
  <c r="QLP67" i="7"/>
  <c r="QLQ67" i="7"/>
  <c r="QLR67" i="7"/>
  <c r="QLS67" i="7"/>
  <c r="QLT67" i="7"/>
  <c r="QLU67" i="7"/>
  <c r="QLV67" i="7"/>
  <c r="QLW67" i="7"/>
  <c r="QLX67" i="7"/>
  <c r="QLY67" i="7"/>
  <c r="QLZ67" i="7"/>
  <c r="QMA67" i="7"/>
  <c r="QMB67" i="7"/>
  <c r="QMC67" i="7"/>
  <c r="QMD67" i="7"/>
  <c r="QME67" i="7"/>
  <c r="QMF67" i="7"/>
  <c r="QMG67" i="7"/>
  <c r="QMH67" i="7"/>
  <c r="QMI67" i="7"/>
  <c r="QMJ67" i="7"/>
  <c r="QMK67" i="7"/>
  <c r="QML67" i="7"/>
  <c r="QMM67" i="7"/>
  <c r="QMN67" i="7"/>
  <c r="QMO67" i="7"/>
  <c r="QMP67" i="7"/>
  <c r="QMQ67" i="7"/>
  <c r="QMR67" i="7"/>
  <c r="QMS67" i="7"/>
  <c r="QMT67" i="7"/>
  <c r="QMU67" i="7"/>
  <c r="QMV67" i="7"/>
  <c r="QMW67" i="7"/>
  <c r="QMX67" i="7"/>
  <c r="QMY67" i="7"/>
  <c r="QMZ67" i="7"/>
  <c r="QNA67" i="7"/>
  <c r="QNB67" i="7"/>
  <c r="QNC67" i="7"/>
  <c r="QND67" i="7"/>
  <c r="QNE67" i="7"/>
  <c r="QNF67" i="7"/>
  <c r="QNG67" i="7"/>
  <c r="QNH67" i="7"/>
  <c r="QNI67" i="7"/>
  <c r="QNJ67" i="7"/>
  <c r="QNK67" i="7"/>
  <c r="QNL67" i="7"/>
  <c r="QNM67" i="7"/>
  <c r="QNN67" i="7"/>
  <c r="QNO67" i="7"/>
  <c r="QNP67" i="7"/>
  <c r="QNQ67" i="7"/>
  <c r="QNR67" i="7"/>
  <c r="QNS67" i="7"/>
  <c r="QNT67" i="7"/>
  <c r="QNU67" i="7"/>
  <c r="QNV67" i="7"/>
  <c r="QNW67" i="7"/>
  <c r="QNX67" i="7"/>
  <c r="QNY67" i="7"/>
  <c r="QNZ67" i="7"/>
  <c r="QOA67" i="7"/>
  <c r="QOB67" i="7"/>
  <c r="QOC67" i="7"/>
  <c r="QOD67" i="7"/>
  <c r="QOE67" i="7"/>
  <c r="QOF67" i="7"/>
  <c r="QOG67" i="7"/>
  <c r="QOH67" i="7"/>
  <c r="QOI67" i="7"/>
  <c r="QOJ67" i="7"/>
  <c r="QOK67" i="7"/>
  <c r="QOL67" i="7"/>
  <c r="QOM67" i="7"/>
  <c r="QON67" i="7"/>
  <c r="QOO67" i="7"/>
  <c r="QOP67" i="7"/>
  <c r="QOQ67" i="7"/>
  <c r="QOR67" i="7"/>
  <c r="QOS67" i="7"/>
  <c r="QOT67" i="7"/>
  <c r="QOU67" i="7"/>
  <c r="QOV67" i="7"/>
  <c r="QOW67" i="7"/>
  <c r="QOX67" i="7"/>
  <c r="QOY67" i="7"/>
  <c r="QOZ67" i="7"/>
  <c r="QPA67" i="7"/>
  <c r="QPB67" i="7"/>
  <c r="QPC67" i="7"/>
  <c r="QPD67" i="7"/>
  <c r="QPE67" i="7"/>
  <c r="QPF67" i="7"/>
  <c r="QPG67" i="7"/>
  <c r="QPH67" i="7"/>
  <c r="QPI67" i="7"/>
  <c r="QPJ67" i="7"/>
  <c r="QPK67" i="7"/>
  <c r="QPL67" i="7"/>
  <c r="QPM67" i="7"/>
  <c r="QPN67" i="7"/>
  <c r="QPO67" i="7"/>
  <c r="QPP67" i="7"/>
  <c r="QPQ67" i="7"/>
  <c r="QPR67" i="7"/>
  <c r="QPS67" i="7"/>
  <c r="QPT67" i="7"/>
  <c r="QPU67" i="7"/>
  <c r="QPV67" i="7"/>
  <c r="QPW67" i="7"/>
  <c r="QPX67" i="7"/>
  <c r="QPY67" i="7"/>
  <c r="QPZ67" i="7"/>
  <c r="QQA67" i="7"/>
  <c r="QQB67" i="7"/>
  <c r="QQC67" i="7"/>
  <c r="QQD67" i="7"/>
  <c r="QQE67" i="7"/>
  <c r="QQF67" i="7"/>
  <c r="QQG67" i="7"/>
  <c r="QQH67" i="7"/>
  <c r="QQI67" i="7"/>
  <c r="QQJ67" i="7"/>
  <c r="QQK67" i="7"/>
  <c r="QQL67" i="7"/>
  <c r="QQM67" i="7"/>
  <c r="QQN67" i="7"/>
  <c r="QQO67" i="7"/>
  <c r="QQP67" i="7"/>
  <c r="QQQ67" i="7"/>
  <c r="QQR67" i="7"/>
  <c r="QQS67" i="7"/>
  <c r="QQT67" i="7"/>
  <c r="QQU67" i="7"/>
  <c r="QQV67" i="7"/>
  <c r="QQW67" i="7"/>
  <c r="QQX67" i="7"/>
  <c r="QQY67" i="7"/>
  <c r="QQZ67" i="7"/>
  <c r="QRA67" i="7"/>
  <c r="QRB67" i="7"/>
  <c r="QRC67" i="7"/>
  <c r="QRD67" i="7"/>
  <c r="QRE67" i="7"/>
  <c r="QRF67" i="7"/>
  <c r="QRG67" i="7"/>
  <c r="QRH67" i="7"/>
  <c r="QRI67" i="7"/>
  <c r="QRJ67" i="7"/>
  <c r="QRK67" i="7"/>
  <c r="QRL67" i="7"/>
  <c r="QRM67" i="7"/>
  <c r="QRN67" i="7"/>
  <c r="QRO67" i="7"/>
  <c r="QRP67" i="7"/>
  <c r="QRQ67" i="7"/>
  <c r="QRR67" i="7"/>
  <c r="QRS67" i="7"/>
  <c r="QRT67" i="7"/>
  <c r="QRU67" i="7"/>
  <c r="QRV67" i="7"/>
  <c r="QRW67" i="7"/>
  <c r="QRX67" i="7"/>
  <c r="QRY67" i="7"/>
  <c r="QRZ67" i="7"/>
  <c r="QSA67" i="7"/>
  <c r="QSB67" i="7"/>
  <c r="QSC67" i="7"/>
  <c r="QSD67" i="7"/>
  <c r="QSE67" i="7"/>
  <c r="QSF67" i="7"/>
  <c r="QSG67" i="7"/>
  <c r="QSH67" i="7"/>
  <c r="QSI67" i="7"/>
  <c r="QSJ67" i="7"/>
  <c r="QSK67" i="7"/>
  <c r="QSL67" i="7"/>
  <c r="QSM67" i="7"/>
  <c r="QSN67" i="7"/>
  <c r="QSO67" i="7"/>
  <c r="QSP67" i="7"/>
  <c r="QSQ67" i="7"/>
  <c r="QSR67" i="7"/>
  <c r="QSS67" i="7"/>
  <c r="QST67" i="7"/>
  <c r="QSU67" i="7"/>
  <c r="QSV67" i="7"/>
  <c r="QSW67" i="7"/>
  <c r="QSX67" i="7"/>
  <c r="QSY67" i="7"/>
  <c r="QSZ67" i="7"/>
  <c r="QTA67" i="7"/>
  <c r="QTB67" i="7"/>
  <c r="QTC67" i="7"/>
  <c r="QTD67" i="7"/>
  <c r="QTE67" i="7"/>
  <c r="QTF67" i="7"/>
  <c r="QTG67" i="7"/>
  <c r="QTH67" i="7"/>
  <c r="QTI67" i="7"/>
  <c r="QTJ67" i="7"/>
  <c r="QTK67" i="7"/>
  <c r="QTL67" i="7"/>
  <c r="QTM67" i="7"/>
  <c r="QTN67" i="7"/>
  <c r="QTO67" i="7"/>
  <c r="QTP67" i="7"/>
  <c r="QTQ67" i="7"/>
  <c r="QTR67" i="7"/>
  <c r="QTS67" i="7"/>
  <c r="QTT67" i="7"/>
  <c r="QTU67" i="7"/>
  <c r="QTV67" i="7"/>
  <c r="QTW67" i="7"/>
  <c r="QTX67" i="7"/>
  <c r="QTY67" i="7"/>
  <c r="QTZ67" i="7"/>
  <c r="QUA67" i="7"/>
  <c r="QUB67" i="7"/>
  <c r="QUC67" i="7"/>
  <c r="QUD67" i="7"/>
  <c r="QUE67" i="7"/>
  <c r="QUF67" i="7"/>
  <c r="QUG67" i="7"/>
  <c r="QUH67" i="7"/>
  <c r="QUI67" i="7"/>
  <c r="QUJ67" i="7"/>
  <c r="QUK67" i="7"/>
  <c r="QUL67" i="7"/>
  <c r="QUM67" i="7"/>
  <c r="QUN67" i="7"/>
  <c r="QUO67" i="7"/>
  <c r="QUP67" i="7"/>
  <c r="QUQ67" i="7"/>
  <c r="QUR67" i="7"/>
  <c r="QUS67" i="7"/>
  <c r="QUT67" i="7"/>
  <c r="QUU67" i="7"/>
  <c r="QUV67" i="7"/>
  <c r="QUW67" i="7"/>
  <c r="QUX67" i="7"/>
  <c r="QUY67" i="7"/>
  <c r="QUZ67" i="7"/>
  <c r="QVA67" i="7"/>
  <c r="QVB67" i="7"/>
  <c r="QVC67" i="7"/>
  <c r="QVD67" i="7"/>
  <c r="QVE67" i="7"/>
  <c r="QVF67" i="7"/>
  <c r="QVG67" i="7"/>
  <c r="QVH67" i="7"/>
  <c r="QVI67" i="7"/>
  <c r="QVJ67" i="7"/>
  <c r="QVK67" i="7"/>
  <c r="QVL67" i="7"/>
  <c r="QVM67" i="7"/>
  <c r="QVN67" i="7"/>
  <c r="QVO67" i="7"/>
  <c r="QVP67" i="7"/>
  <c r="QVQ67" i="7"/>
  <c r="QVR67" i="7"/>
  <c r="QVS67" i="7"/>
  <c r="QVT67" i="7"/>
  <c r="QVU67" i="7"/>
  <c r="QVV67" i="7"/>
  <c r="QVW67" i="7"/>
  <c r="QVX67" i="7"/>
  <c r="QVY67" i="7"/>
  <c r="QVZ67" i="7"/>
  <c r="QWA67" i="7"/>
  <c r="QWB67" i="7"/>
  <c r="QWC67" i="7"/>
  <c r="QWD67" i="7"/>
  <c r="QWE67" i="7"/>
  <c r="QWF67" i="7"/>
  <c r="QWG67" i="7"/>
  <c r="QWH67" i="7"/>
  <c r="QWI67" i="7"/>
  <c r="QWJ67" i="7"/>
  <c r="QWK67" i="7"/>
  <c r="QWL67" i="7"/>
  <c r="QWM67" i="7"/>
  <c r="QWN67" i="7"/>
  <c r="QWO67" i="7"/>
  <c r="QWP67" i="7"/>
  <c r="QWQ67" i="7"/>
  <c r="QWR67" i="7"/>
  <c r="QWS67" i="7"/>
  <c r="QWT67" i="7"/>
  <c r="QWU67" i="7"/>
  <c r="QWV67" i="7"/>
  <c r="QWW67" i="7"/>
  <c r="QWX67" i="7"/>
  <c r="QWY67" i="7"/>
  <c r="QWZ67" i="7"/>
  <c r="QXA67" i="7"/>
  <c r="QXB67" i="7"/>
  <c r="QXC67" i="7"/>
  <c r="QXD67" i="7"/>
  <c r="QXE67" i="7"/>
  <c r="QXF67" i="7"/>
  <c r="QXG67" i="7"/>
  <c r="QXH67" i="7"/>
  <c r="QXI67" i="7"/>
  <c r="QXJ67" i="7"/>
  <c r="QXK67" i="7"/>
  <c r="QXL67" i="7"/>
  <c r="QXM67" i="7"/>
  <c r="QXN67" i="7"/>
  <c r="QXO67" i="7"/>
  <c r="QXP67" i="7"/>
  <c r="QXQ67" i="7"/>
  <c r="QXR67" i="7"/>
  <c r="QXS67" i="7"/>
  <c r="QXT67" i="7"/>
  <c r="QXU67" i="7"/>
  <c r="QXV67" i="7"/>
  <c r="QXW67" i="7"/>
  <c r="QXX67" i="7"/>
  <c r="QXY67" i="7"/>
  <c r="QXZ67" i="7"/>
  <c r="QYA67" i="7"/>
  <c r="QYB67" i="7"/>
  <c r="QYC67" i="7"/>
  <c r="QYD67" i="7"/>
  <c r="QYE67" i="7"/>
  <c r="QYF67" i="7"/>
  <c r="QYG67" i="7"/>
  <c r="QYH67" i="7"/>
  <c r="QYI67" i="7"/>
  <c r="QYJ67" i="7"/>
  <c r="QYK67" i="7"/>
  <c r="QYL67" i="7"/>
  <c r="QYM67" i="7"/>
  <c r="QYN67" i="7"/>
  <c r="QYO67" i="7"/>
  <c r="QYP67" i="7"/>
  <c r="QYQ67" i="7"/>
  <c r="QYR67" i="7"/>
  <c r="QYS67" i="7"/>
  <c r="QYT67" i="7"/>
  <c r="QYU67" i="7"/>
  <c r="QYV67" i="7"/>
  <c r="QYW67" i="7"/>
  <c r="QYX67" i="7"/>
  <c r="QYY67" i="7"/>
  <c r="QYZ67" i="7"/>
  <c r="QZA67" i="7"/>
  <c r="QZB67" i="7"/>
  <c r="QZC67" i="7"/>
  <c r="QZD67" i="7"/>
  <c r="QZE67" i="7"/>
  <c r="QZF67" i="7"/>
  <c r="QZG67" i="7"/>
  <c r="QZH67" i="7"/>
  <c r="QZI67" i="7"/>
  <c r="QZJ67" i="7"/>
  <c r="QZK67" i="7"/>
  <c r="QZL67" i="7"/>
  <c r="QZM67" i="7"/>
  <c r="QZN67" i="7"/>
  <c r="QZO67" i="7"/>
  <c r="QZP67" i="7"/>
  <c r="QZQ67" i="7"/>
  <c r="QZR67" i="7"/>
  <c r="QZS67" i="7"/>
  <c r="QZT67" i="7"/>
  <c r="QZU67" i="7"/>
  <c r="QZV67" i="7"/>
  <c r="QZW67" i="7"/>
  <c r="QZX67" i="7"/>
  <c r="QZY67" i="7"/>
  <c r="QZZ67" i="7"/>
  <c r="RAA67" i="7"/>
  <c r="RAB67" i="7"/>
  <c r="RAC67" i="7"/>
  <c r="RAD67" i="7"/>
  <c r="RAE67" i="7"/>
  <c r="RAF67" i="7"/>
  <c r="RAG67" i="7"/>
  <c r="RAH67" i="7"/>
  <c r="RAI67" i="7"/>
  <c r="RAJ67" i="7"/>
  <c r="RAK67" i="7"/>
  <c r="RAL67" i="7"/>
  <c r="RAM67" i="7"/>
  <c r="RAN67" i="7"/>
  <c r="RAO67" i="7"/>
  <c r="RAP67" i="7"/>
  <c r="RAQ67" i="7"/>
  <c r="RAR67" i="7"/>
  <c r="RAS67" i="7"/>
  <c r="RAT67" i="7"/>
  <c r="RAU67" i="7"/>
  <c r="RAV67" i="7"/>
  <c r="RAW67" i="7"/>
  <c r="RAX67" i="7"/>
  <c r="RAY67" i="7"/>
  <c r="RAZ67" i="7"/>
  <c r="RBA67" i="7"/>
  <c r="RBB67" i="7"/>
  <c r="RBC67" i="7"/>
  <c r="RBD67" i="7"/>
  <c r="RBE67" i="7"/>
  <c r="RBF67" i="7"/>
  <c r="RBG67" i="7"/>
  <c r="RBH67" i="7"/>
  <c r="RBI67" i="7"/>
  <c r="RBJ67" i="7"/>
  <c r="RBK67" i="7"/>
  <c r="RBL67" i="7"/>
  <c r="RBM67" i="7"/>
  <c r="RBN67" i="7"/>
  <c r="RBO67" i="7"/>
  <c r="RBP67" i="7"/>
  <c r="RBQ67" i="7"/>
  <c r="RBR67" i="7"/>
  <c r="RBS67" i="7"/>
  <c r="RBT67" i="7"/>
  <c r="RBU67" i="7"/>
  <c r="RBV67" i="7"/>
  <c r="RBW67" i="7"/>
  <c r="RBX67" i="7"/>
  <c r="RBY67" i="7"/>
  <c r="RBZ67" i="7"/>
  <c r="RCA67" i="7"/>
  <c r="RCB67" i="7"/>
  <c r="RCC67" i="7"/>
  <c r="RCD67" i="7"/>
  <c r="RCE67" i="7"/>
  <c r="RCF67" i="7"/>
  <c r="RCG67" i="7"/>
  <c r="RCH67" i="7"/>
  <c r="RCI67" i="7"/>
  <c r="RCJ67" i="7"/>
  <c r="RCK67" i="7"/>
  <c r="RCL67" i="7"/>
  <c r="RCM67" i="7"/>
  <c r="RCN67" i="7"/>
  <c r="RCO67" i="7"/>
  <c r="RCP67" i="7"/>
  <c r="RCQ67" i="7"/>
  <c r="RCR67" i="7"/>
  <c r="RCS67" i="7"/>
  <c r="RCT67" i="7"/>
  <c r="RCU67" i="7"/>
  <c r="RCV67" i="7"/>
  <c r="RCW67" i="7"/>
  <c r="RCX67" i="7"/>
  <c r="RCY67" i="7"/>
  <c r="RCZ67" i="7"/>
  <c r="RDA67" i="7"/>
  <c r="RDB67" i="7"/>
  <c r="RDC67" i="7"/>
  <c r="RDD67" i="7"/>
  <c r="RDE67" i="7"/>
  <c r="RDF67" i="7"/>
  <c r="RDG67" i="7"/>
  <c r="RDH67" i="7"/>
  <c r="RDI67" i="7"/>
  <c r="RDJ67" i="7"/>
  <c r="RDK67" i="7"/>
  <c r="RDL67" i="7"/>
  <c r="RDM67" i="7"/>
  <c r="RDN67" i="7"/>
  <c r="RDO67" i="7"/>
  <c r="RDP67" i="7"/>
  <c r="RDQ67" i="7"/>
  <c r="RDR67" i="7"/>
  <c r="RDS67" i="7"/>
  <c r="RDT67" i="7"/>
  <c r="RDU67" i="7"/>
  <c r="RDV67" i="7"/>
  <c r="RDW67" i="7"/>
  <c r="RDX67" i="7"/>
  <c r="RDY67" i="7"/>
  <c r="RDZ67" i="7"/>
  <c r="REA67" i="7"/>
  <c r="REB67" i="7"/>
  <c r="REC67" i="7"/>
  <c r="RED67" i="7"/>
  <c r="REE67" i="7"/>
  <c r="REF67" i="7"/>
  <c r="REG67" i="7"/>
  <c r="REH67" i="7"/>
  <c r="REI67" i="7"/>
  <c r="REJ67" i="7"/>
  <c r="REK67" i="7"/>
  <c r="REL67" i="7"/>
  <c r="REM67" i="7"/>
  <c r="REN67" i="7"/>
  <c r="REO67" i="7"/>
  <c r="REP67" i="7"/>
  <c r="REQ67" i="7"/>
  <c r="RER67" i="7"/>
  <c r="RES67" i="7"/>
  <c r="RET67" i="7"/>
  <c r="REU67" i="7"/>
  <c r="REV67" i="7"/>
  <c r="REW67" i="7"/>
  <c r="REX67" i="7"/>
  <c r="REY67" i="7"/>
  <c r="REZ67" i="7"/>
  <c r="RFA67" i="7"/>
  <c r="RFB67" i="7"/>
  <c r="RFC67" i="7"/>
  <c r="RFD67" i="7"/>
  <c r="RFE67" i="7"/>
  <c r="RFF67" i="7"/>
  <c r="RFG67" i="7"/>
  <c r="RFH67" i="7"/>
  <c r="RFI67" i="7"/>
  <c r="RFJ67" i="7"/>
  <c r="RFK67" i="7"/>
  <c r="RFL67" i="7"/>
  <c r="RFM67" i="7"/>
  <c r="RFN67" i="7"/>
  <c r="RFO67" i="7"/>
  <c r="RFP67" i="7"/>
  <c r="RFQ67" i="7"/>
  <c r="RFR67" i="7"/>
  <c r="RFS67" i="7"/>
  <c r="RFT67" i="7"/>
  <c r="RFU67" i="7"/>
  <c r="RFV67" i="7"/>
  <c r="RFW67" i="7"/>
  <c r="RFX67" i="7"/>
  <c r="RFY67" i="7"/>
  <c r="RFZ67" i="7"/>
  <c r="RGA67" i="7"/>
  <c r="RGB67" i="7"/>
  <c r="RGC67" i="7"/>
  <c r="RGD67" i="7"/>
  <c r="RGE67" i="7"/>
  <c r="RGF67" i="7"/>
  <c r="RGG67" i="7"/>
  <c r="RGH67" i="7"/>
  <c r="RGI67" i="7"/>
  <c r="RGJ67" i="7"/>
  <c r="RGK67" i="7"/>
  <c r="RGL67" i="7"/>
  <c r="RGM67" i="7"/>
  <c r="RGN67" i="7"/>
  <c r="RGO67" i="7"/>
  <c r="RGP67" i="7"/>
  <c r="RGQ67" i="7"/>
  <c r="RGR67" i="7"/>
  <c r="RGS67" i="7"/>
  <c r="RGT67" i="7"/>
  <c r="RGU67" i="7"/>
  <c r="RGV67" i="7"/>
  <c r="RGW67" i="7"/>
  <c r="RGX67" i="7"/>
  <c r="RGY67" i="7"/>
  <c r="RGZ67" i="7"/>
  <c r="RHA67" i="7"/>
  <c r="RHB67" i="7"/>
  <c r="RHC67" i="7"/>
  <c r="RHD67" i="7"/>
  <c r="RHE67" i="7"/>
  <c r="RHF67" i="7"/>
  <c r="RHG67" i="7"/>
  <c r="RHH67" i="7"/>
  <c r="RHI67" i="7"/>
  <c r="RHJ67" i="7"/>
  <c r="RHK67" i="7"/>
  <c r="RHL67" i="7"/>
  <c r="RHM67" i="7"/>
  <c r="RHN67" i="7"/>
  <c r="RHO67" i="7"/>
  <c r="RHP67" i="7"/>
  <c r="RHQ67" i="7"/>
  <c r="RHR67" i="7"/>
  <c r="RHS67" i="7"/>
  <c r="RHT67" i="7"/>
  <c r="RHU67" i="7"/>
  <c r="RHV67" i="7"/>
  <c r="RHW67" i="7"/>
  <c r="RHX67" i="7"/>
  <c r="RHY67" i="7"/>
  <c r="RHZ67" i="7"/>
  <c r="RIA67" i="7"/>
  <c r="RIB67" i="7"/>
  <c r="RIC67" i="7"/>
  <c r="RID67" i="7"/>
  <c r="RIE67" i="7"/>
  <c r="RIF67" i="7"/>
  <c r="RIG67" i="7"/>
  <c r="RIH67" i="7"/>
  <c r="RII67" i="7"/>
  <c r="RIJ67" i="7"/>
  <c r="RIK67" i="7"/>
  <c r="RIL67" i="7"/>
  <c r="RIM67" i="7"/>
  <c r="RIN67" i="7"/>
  <c r="RIO67" i="7"/>
  <c r="RIP67" i="7"/>
  <c r="RIQ67" i="7"/>
  <c r="RIR67" i="7"/>
  <c r="RIS67" i="7"/>
  <c r="RIT67" i="7"/>
  <c r="RIU67" i="7"/>
  <c r="RIV67" i="7"/>
  <c r="RIW67" i="7"/>
  <c r="RIX67" i="7"/>
  <c r="RIY67" i="7"/>
  <c r="RIZ67" i="7"/>
  <c r="RJA67" i="7"/>
  <c r="RJB67" i="7"/>
  <c r="RJC67" i="7"/>
  <c r="RJD67" i="7"/>
  <c r="RJE67" i="7"/>
  <c r="RJF67" i="7"/>
  <c r="RJG67" i="7"/>
  <c r="RJH67" i="7"/>
  <c r="RJI67" i="7"/>
  <c r="RJJ67" i="7"/>
  <c r="RJK67" i="7"/>
  <c r="RJL67" i="7"/>
  <c r="RJM67" i="7"/>
  <c r="RJN67" i="7"/>
  <c r="RJO67" i="7"/>
  <c r="RJP67" i="7"/>
  <c r="RJQ67" i="7"/>
  <c r="RJR67" i="7"/>
  <c r="RJS67" i="7"/>
  <c r="RJT67" i="7"/>
  <c r="RJU67" i="7"/>
  <c r="RJV67" i="7"/>
  <c r="RJW67" i="7"/>
  <c r="RJX67" i="7"/>
  <c r="RJY67" i="7"/>
  <c r="RJZ67" i="7"/>
  <c r="RKA67" i="7"/>
  <c r="RKB67" i="7"/>
  <c r="RKC67" i="7"/>
  <c r="RKD67" i="7"/>
  <c r="RKE67" i="7"/>
  <c r="RKF67" i="7"/>
  <c r="RKG67" i="7"/>
  <c r="RKH67" i="7"/>
  <c r="RKI67" i="7"/>
  <c r="RKJ67" i="7"/>
  <c r="RKK67" i="7"/>
  <c r="RKL67" i="7"/>
  <c r="RKM67" i="7"/>
  <c r="RKN67" i="7"/>
  <c r="RKO67" i="7"/>
  <c r="RKP67" i="7"/>
  <c r="RKQ67" i="7"/>
  <c r="RKR67" i="7"/>
  <c r="RKS67" i="7"/>
  <c r="RKT67" i="7"/>
  <c r="RKU67" i="7"/>
  <c r="RKV67" i="7"/>
  <c r="RKW67" i="7"/>
  <c r="RKX67" i="7"/>
  <c r="RKY67" i="7"/>
  <c r="RKZ67" i="7"/>
  <c r="RLA67" i="7"/>
  <c r="RLB67" i="7"/>
  <c r="RLC67" i="7"/>
  <c r="RLD67" i="7"/>
  <c r="RLE67" i="7"/>
  <c r="RLF67" i="7"/>
  <c r="RLG67" i="7"/>
  <c r="RLH67" i="7"/>
  <c r="RLI67" i="7"/>
  <c r="RLJ67" i="7"/>
  <c r="RLK67" i="7"/>
  <c r="RLL67" i="7"/>
  <c r="RLM67" i="7"/>
  <c r="RLN67" i="7"/>
  <c r="RLO67" i="7"/>
  <c r="RLP67" i="7"/>
  <c r="RLQ67" i="7"/>
  <c r="RLR67" i="7"/>
  <c r="RLS67" i="7"/>
  <c r="RLT67" i="7"/>
  <c r="RLU67" i="7"/>
  <c r="RLV67" i="7"/>
  <c r="RLW67" i="7"/>
  <c r="RLX67" i="7"/>
  <c r="RLY67" i="7"/>
  <c r="RLZ67" i="7"/>
  <c r="RMA67" i="7"/>
  <c r="RMB67" i="7"/>
  <c r="RMC67" i="7"/>
  <c r="RMD67" i="7"/>
  <c r="RME67" i="7"/>
  <c r="RMF67" i="7"/>
  <c r="RMG67" i="7"/>
  <c r="RMH67" i="7"/>
  <c r="RMI67" i="7"/>
  <c r="RMJ67" i="7"/>
  <c r="RMK67" i="7"/>
  <c r="RML67" i="7"/>
  <c r="RMM67" i="7"/>
  <c r="RMN67" i="7"/>
  <c r="RMO67" i="7"/>
  <c r="RMP67" i="7"/>
  <c r="RMQ67" i="7"/>
  <c r="RMR67" i="7"/>
  <c r="RMS67" i="7"/>
  <c r="RMT67" i="7"/>
  <c r="RMU67" i="7"/>
  <c r="RMV67" i="7"/>
  <c r="RMW67" i="7"/>
  <c r="RMX67" i="7"/>
  <c r="RMY67" i="7"/>
  <c r="RMZ67" i="7"/>
  <c r="RNA67" i="7"/>
  <c r="RNB67" i="7"/>
  <c r="RNC67" i="7"/>
  <c r="RND67" i="7"/>
  <c r="RNE67" i="7"/>
  <c r="RNF67" i="7"/>
  <c r="RNG67" i="7"/>
  <c r="RNH67" i="7"/>
  <c r="RNI67" i="7"/>
  <c r="RNJ67" i="7"/>
  <c r="RNK67" i="7"/>
  <c r="RNL67" i="7"/>
  <c r="RNM67" i="7"/>
  <c r="RNN67" i="7"/>
  <c r="RNO67" i="7"/>
  <c r="RNP67" i="7"/>
  <c r="RNQ67" i="7"/>
  <c r="RNR67" i="7"/>
  <c r="RNS67" i="7"/>
  <c r="RNT67" i="7"/>
  <c r="RNU67" i="7"/>
  <c r="RNV67" i="7"/>
  <c r="RNW67" i="7"/>
  <c r="RNX67" i="7"/>
  <c r="RNY67" i="7"/>
  <c r="RNZ67" i="7"/>
  <c r="ROA67" i="7"/>
  <c r="ROB67" i="7"/>
  <c r="ROC67" i="7"/>
  <c r="ROD67" i="7"/>
  <c r="ROE67" i="7"/>
  <c r="ROF67" i="7"/>
  <c r="ROG67" i="7"/>
  <c r="ROH67" i="7"/>
  <c r="ROI67" i="7"/>
  <c r="ROJ67" i="7"/>
  <c r="ROK67" i="7"/>
  <c r="ROL67" i="7"/>
  <c r="ROM67" i="7"/>
  <c r="RON67" i="7"/>
  <c r="ROO67" i="7"/>
  <c r="ROP67" i="7"/>
  <c r="ROQ67" i="7"/>
  <c r="ROR67" i="7"/>
  <c r="ROS67" i="7"/>
  <c r="ROT67" i="7"/>
  <c r="ROU67" i="7"/>
  <c r="ROV67" i="7"/>
  <c r="ROW67" i="7"/>
  <c r="ROX67" i="7"/>
  <c r="ROY67" i="7"/>
  <c r="ROZ67" i="7"/>
  <c r="RPA67" i="7"/>
  <c r="RPB67" i="7"/>
  <c r="RPC67" i="7"/>
  <c r="RPD67" i="7"/>
  <c r="RPE67" i="7"/>
  <c r="RPF67" i="7"/>
  <c r="RPG67" i="7"/>
  <c r="RPH67" i="7"/>
  <c r="RPI67" i="7"/>
  <c r="RPJ67" i="7"/>
  <c r="RPK67" i="7"/>
  <c r="RPL67" i="7"/>
  <c r="RPM67" i="7"/>
  <c r="RPN67" i="7"/>
  <c r="RPO67" i="7"/>
  <c r="RPP67" i="7"/>
  <c r="RPQ67" i="7"/>
  <c r="RPR67" i="7"/>
  <c r="RPS67" i="7"/>
  <c r="RPT67" i="7"/>
  <c r="RPU67" i="7"/>
  <c r="RPV67" i="7"/>
  <c r="RPW67" i="7"/>
  <c r="RPX67" i="7"/>
  <c r="RPY67" i="7"/>
  <c r="RPZ67" i="7"/>
  <c r="RQA67" i="7"/>
  <c r="RQB67" i="7"/>
  <c r="RQC67" i="7"/>
  <c r="RQD67" i="7"/>
  <c r="RQE67" i="7"/>
  <c r="RQF67" i="7"/>
  <c r="RQG67" i="7"/>
  <c r="RQH67" i="7"/>
  <c r="RQI67" i="7"/>
  <c r="RQJ67" i="7"/>
  <c r="RQK67" i="7"/>
  <c r="RQL67" i="7"/>
  <c r="RQM67" i="7"/>
  <c r="RQN67" i="7"/>
  <c r="RQO67" i="7"/>
  <c r="RQP67" i="7"/>
  <c r="RQQ67" i="7"/>
  <c r="RQR67" i="7"/>
  <c r="RQS67" i="7"/>
  <c r="RQT67" i="7"/>
  <c r="RQU67" i="7"/>
  <c r="RQV67" i="7"/>
  <c r="RQW67" i="7"/>
  <c r="RQX67" i="7"/>
  <c r="RQY67" i="7"/>
  <c r="RQZ67" i="7"/>
  <c r="RRA67" i="7"/>
  <c r="RRB67" i="7"/>
  <c r="RRC67" i="7"/>
  <c r="RRD67" i="7"/>
  <c r="RRE67" i="7"/>
  <c r="RRF67" i="7"/>
  <c r="RRG67" i="7"/>
  <c r="RRH67" i="7"/>
  <c r="RRI67" i="7"/>
  <c r="RRJ67" i="7"/>
  <c r="RRK67" i="7"/>
  <c r="RRL67" i="7"/>
  <c r="RRM67" i="7"/>
  <c r="RRN67" i="7"/>
  <c r="RRO67" i="7"/>
  <c r="RRP67" i="7"/>
  <c r="RRQ67" i="7"/>
  <c r="RRR67" i="7"/>
  <c r="RRS67" i="7"/>
  <c r="RRT67" i="7"/>
  <c r="RRU67" i="7"/>
  <c r="RRV67" i="7"/>
  <c r="RRW67" i="7"/>
  <c r="RRX67" i="7"/>
  <c r="RRY67" i="7"/>
  <c r="RRZ67" i="7"/>
  <c r="RSA67" i="7"/>
  <c r="RSB67" i="7"/>
  <c r="RSC67" i="7"/>
  <c r="RSD67" i="7"/>
  <c r="RSE67" i="7"/>
  <c r="RSF67" i="7"/>
  <c r="RSG67" i="7"/>
  <c r="RSH67" i="7"/>
  <c r="RSI67" i="7"/>
  <c r="RSJ67" i="7"/>
  <c r="RSK67" i="7"/>
  <c r="RSL67" i="7"/>
  <c r="RSM67" i="7"/>
  <c r="RSN67" i="7"/>
  <c r="RSO67" i="7"/>
  <c r="RSP67" i="7"/>
  <c r="RSQ67" i="7"/>
  <c r="RSR67" i="7"/>
  <c r="RSS67" i="7"/>
  <c r="RST67" i="7"/>
  <c r="RSU67" i="7"/>
  <c r="RSV67" i="7"/>
  <c r="RSW67" i="7"/>
  <c r="RSX67" i="7"/>
  <c r="RSY67" i="7"/>
  <c r="RSZ67" i="7"/>
  <c r="RTA67" i="7"/>
  <c r="RTB67" i="7"/>
  <c r="RTC67" i="7"/>
  <c r="RTD67" i="7"/>
  <c r="RTE67" i="7"/>
  <c r="RTF67" i="7"/>
  <c r="RTG67" i="7"/>
  <c r="RTH67" i="7"/>
  <c r="RTI67" i="7"/>
  <c r="RTJ67" i="7"/>
  <c r="RTK67" i="7"/>
  <c r="RTL67" i="7"/>
  <c r="RTM67" i="7"/>
  <c r="RTN67" i="7"/>
  <c r="RTO67" i="7"/>
  <c r="RTP67" i="7"/>
  <c r="RTQ67" i="7"/>
  <c r="RTR67" i="7"/>
  <c r="RTS67" i="7"/>
  <c r="RTT67" i="7"/>
  <c r="RTU67" i="7"/>
  <c r="RTV67" i="7"/>
  <c r="RTW67" i="7"/>
  <c r="RTX67" i="7"/>
  <c r="RTY67" i="7"/>
  <c r="RTZ67" i="7"/>
  <c r="RUA67" i="7"/>
  <c r="RUB67" i="7"/>
  <c r="RUC67" i="7"/>
  <c r="RUD67" i="7"/>
  <c r="RUE67" i="7"/>
  <c r="RUF67" i="7"/>
  <c r="RUG67" i="7"/>
  <c r="RUH67" i="7"/>
  <c r="RUI67" i="7"/>
  <c r="RUJ67" i="7"/>
  <c r="RUK67" i="7"/>
  <c r="RUL67" i="7"/>
  <c r="RUM67" i="7"/>
  <c r="RUN67" i="7"/>
  <c r="RUO67" i="7"/>
  <c r="RUP67" i="7"/>
  <c r="RUQ67" i="7"/>
  <c r="RUR67" i="7"/>
  <c r="RUS67" i="7"/>
  <c r="RUT67" i="7"/>
  <c r="RUU67" i="7"/>
  <c r="RUV67" i="7"/>
  <c r="RUW67" i="7"/>
  <c r="RUX67" i="7"/>
  <c r="RUY67" i="7"/>
  <c r="RUZ67" i="7"/>
  <c r="RVA67" i="7"/>
  <c r="RVB67" i="7"/>
  <c r="RVC67" i="7"/>
  <c r="RVD67" i="7"/>
  <c r="RVE67" i="7"/>
  <c r="RVF67" i="7"/>
  <c r="RVG67" i="7"/>
  <c r="RVH67" i="7"/>
  <c r="RVI67" i="7"/>
  <c r="RVJ67" i="7"/>
  <c r="RVK67" i="7"/>
  <c r="RVL67" i="7"/>
  <c r="RVM67" i="7"/>
  <c r="RVN67" i="7"/>
  <c r="RVO67" i="7"/>
  <c r="RVP67" i="7"/>
  <c r="RVQ67" i="7"/>
  <c r="RVR67" i="7"/>
  <c r="RVS67" i="7"/>
  <c r="RVT67" i="7"/>
  <c r="RVU67" i="7"/>
  <c r="RVV67" i="7"/>
  <c r="RVW67" i="7"/>
  <c r="RVX67" i="7"/>
  <c r="RVY67" i="7"/>
  <c r="RVZ67" i="7"/>
  <c r="RWA67" i="7"/>
  <c r="RWB67" i="7"/>
  <c r="RWC67" i="7"/>
  <c r="RWD67" i="7"/>
  <c r="RWE67" i="7"/>
  <c r="RWF67" i="7"/>
  <c r="RWG67" i="7"/>
  <c r="RWH67" i="7"/>
  <c r="RWI67" i="7"/>
  <c r="RWJ67" i="7"/>
  <c r="RWK67" i="7"/>
  <c r="RWL67" i="7"/>
  <c r="RWM67" i="7"/>
  <c r="RWN67" i="7"/>
  <c r="RWO67" i="7"/>
  <c r="RWP67" i="7"/>
  <c r="RWQ67" i="7"/>
  <c r="RWR67" i="7"/>
  <c r="RWS67" i="7"/>
  <c r="RWT67" i="7"/>
  <c r="RWU67" i="7"/>
  <c r="RWV67" i="7"/>
  <c r="RWW67" i="7"/>
  <c r="RWX67" i="7"/>
  <c r="RWY67" i="7"/>
  <c r="RWZ67" i="7"/>
  <c r="RXA67" i="7"/>
  <c r="RXB67" i="7"/>
  <c r="RXC67" i="7"/>
  <c r="RXD67" i="7"/>
  <c r="RXE67" i="7"/>
  <c r="RXF67" i="7"/>
  <c r="RXG67" i="7"/>
  <c r="RXH67" i="7"/>
  <c r="RXI67" i="7"/>
  <c r="RXJ67" i="7"/>
  <c r="RXK67" i="7"/>
  <c r="RXL67" i="7"/>
  <c r="RXM67" i="7"/>
  <c r="RXN67" i="7"/>
  <c r="RXO67" i="7"/>
  <c r="RXP67" i="7"/>
  <c r="RXQ67" i="7"/>
  <c r="RXR67" i="7"/>
  <c r="RXS67" i="7"/>
  <c r="RXT67" i="7"/>
  <c r="RXU67" i="7"/>
  <c r="RXV67" i="7"/>
  <c r="RXW67" i="7"/>
  <c r="RXX67" i="7"/>
  <c r="RXY67" i="7"/>
  <c r="RXZ67" i="7"/>
  <c r="RYA67" i="7"/>
  <c r="RYB67" i="7"/>
  <c r="RYC67" i="7"/>
  <c r="RYD67" i="7"/>
  <c r="RYE67" i="7"/>
  <c r="RYF67" i="7"/>
  <c r="RYG67" i="7"/>
  <c r="RYH67" i="7"/>
  <c r="RYI67" i="7"/>
  <c r="RYJ67" i="7"/>
  <c r="RYK67" i="7"/>
  <c r="RYL67" i="7"/>
  <c r="RYM67" i="7"/>
  <c r="RYN67" i="7"/>
  <c r="RYO67" i="7"/>
  <c r="RYP67" i="7"/>
  <c r="RYQ67" i="7"/>
  <c r="RYR67" i="7"/>
  <c r="RYS67" i="7"/>
  <c r="RYT67" i="7"/>
  <c r="RYU67" i="7"/>
  <c r="RYV67" i="7"/>
  <c r="RYW67" i="7"/>
  <c r="RYX67" i="7"/>
  <c r="RYY67" i="7"/>
  <c r="RYZ67" i="7"/>
  <c r="RZA67" i="7"/>
  <c r="RZB67" i="7"/>
  <c r="RZC67" i="7"/>
  <c r="RZD67" i="7"/>
  <c r="RZE67" i="7"/>
  <c r="RZF67" i="7"/>
  <c r="RZG67" i="7"/>
  <c r="RZH67" i="7"/>
  <c r="RZI67" i="7"/>
  <c r="RZJ67" i="7"/>
  <c r="RZK67" i="7"/>
  <c r="RZL67" i="7"/>
  <c r="RZM67" i="7"/>
  <c r="RZN67" i="7"/>
  <c r="RZO67" i="7"/>
  <c r="RZP67" i="7"/>
  <c r="RZQ67" i="7"/>
  <c r="RZR67" i="7"/>
  <c r="RZS67" i="7"/>
  <c r="RZT67" i="7"/>
  <c r="RZU67" i="7"/>
  <c r="RZV67" i="7"/>
  <c r="RZW67" i="7"/>
  <c r="RZX67" i="7"/>
  <c r="RZY67" i="7"/>
  <c r="RZZ67" i="7"/>
  <c r="SAA67" i="7"/>
  <c r="SAB67" i="7"/>
  <c r="SAC67" i="7"/>
  <c r="SAD67" i="7"/>
  <c r="SAE67" i="7"/>
  <c r="SAF67" i="7"/>
  <c r="SAG67" i="7"/>
  <c r="SAH67" i="7"/>
  <c r="SAI67" i="7"/>
  <c r="SAJ67" i="7"/>
  <c r="SAK67" i="7"/>
  <c r="SAL67" i="7"/>
  <c r="SAM67" i="7"/>
  <c r="SAN67" i="7"/>
  <c r="SAO67" i="7"/>
  <c r="SAP67" i="7"/>
  <c r="SAQ67" i="7"/>
  <c r="SAR67" i="7"/>
  <c r="SAS67" i="7"/>
  <c r="SAT67" i="7"/>
  <c r="SAU67" i="7"/>
  <c r="SAV67" i="7"/>
  <c r="SAW67" i="7"/>
  <c r="SAX67" i="7"/>
  <c r="SAY67" i="7"/>
  <c r="SAZ67" i="7"/>
  <c r="SBA67" i="7"/>
  <c r="SBB67" i="7"/>
  <c r="SBC67" i="7"/>
  <c r="SBD67" i="7"/>
  <c r="SBE67" i="7"/>
  <c r="SBF67" i="7"/>
  <c r="SBG67" i="7"/>
  <c r="SBH67" i="7"/>
  <c r="SBI67" i="7"/>
  <c r="SBJ67" i="7"/>
  <c r="SBK67" i="7"/>
  <c r="SBL67" i="7"/>
  <c r="SBM67" i="7"/>
  <c r="SBN67" i="7"/>
  <c r="SBO67" i="7"/>
  <c r="SBP67" i="7"/>
  <c r="SBQ67" i="7"/>
  <c r="SBR67" i="7"/>
  <c r="SBS67" i="7"/>
  <c r="SBT67" i="7"/>
  <c r="SBU67" i="7"/>
  <c r="SBV67" i="7"/>
  <c r="SBW67" i="7"/>
  <c r="SBX67" i="7"/>
  <c r="SBY67" i="7"/>
  <c r="SBZ67" i="7"/>
  <c r="SCA67" i="7"/>
  <c r="SCB67" i="7"/>
  <c r="SCC67" i="7"/>
  <c r="SCD67" i="7"/>
  <c r="SCE67" i="7"/>
  <c r="SCF67" i="7"/>
  <c r="SCG67" i="7"/>
  <c r="SCH67" i="7"/>
  <c r="SCI67" i="7"/>
  <c r="SCJ67" i="7"/>
  <c r="SCK67" i="7"/>
  <c r="SCL67" i="7"/>
  <c r="SCM67" i="7"/>
  <c r="SCN67" i="7"/>
  <c r="SCO67" i="7"/>
  <c r="SCP67" i="7"/>
  <c r="SCQ67" i="7"/>
  <c r="SCR67" i="7"/>
  <c r="SCS67" i="7"/>
  <c r="SCT67" i="7"/>
  <c r="SCU67" i="7"/>
  <c r="SCV67" i="7"/>
  <c r="SCW67" i="7"/>
  <c r="SCX67" i="7"/>
  <c r="SCY67" i="7"/>
  <c r="SCZ67" i="7"/>
  <c r="SDA67" i="7"/>
  <c r="SDB67" i="7"/>
  <c r="SDC67" i="7"/>
  <c r="SDD67" i="7"/>
  <c r="SDE67" i="7"/>
  <c r="SDF67" i="7"/>
  <c r="SDG67" i="7"/>
  <c r="SDH67" i="7"/>
  <c r="SDI67" i="7"/>
  <c r="SDJ67" i="7"/>
  <c r="SDK67" i="7"/>
  <c r="SDL67" i="7"/>
  <c r="SDM67" i="7"/>
  <c r="SDN67" i="7"/>
  <c r="SDO67" i="7"/>
  <c r="SDP67" i="7"/>
  <c r="SDQ67" i="7"/>
  <c r="SDR67" i="7"/>
  <c r="SDS67" i="7"/>
  <c r="SDT67" i="7"/>
  <c r="SDU67" i="7"/>
  <c r="SDV67" i="7"/>
  <c r="SDW67" i="7"/>
  <c r="SDX67" i="7"/>
  <c r="SDY67" i="7"/>
  <c r="SDZ67" i="7"/>
  <c r="SEA67" i="7"/>
  <c r="SEB67" i="7"/>
  <c r="SEC67" i="7"/>
  <c r="SED67" i="7"/>
  <c r="SEE67" i="7"/>
  <c r="SEF67" i="7"/>
  <c r="SEG67" i="7"/>
  <c r="SEH67" i="7"/>
  <c r="SEI67" i="7"/>
  <c r="SEJ67" i="7"/>
  <c r="SEK67" i="7"/>
  <c r="SEL67" i="7"/>
  <c r="SEM67" i="7"/>
  <c r="SEN67" i="7"/>
  <c r="SEO67" i="7"/>
  <c r="SEP67" i="7"/>
  <c r="SEQ67" i="7"/>
  <c r="SER67" i="7"/>
  <c r="SES67" i="7"/>
  <c r="SET67" i="7"/>
  <c r="SEU67" i="7"/>
  <c r="SEV67" i="7"/>
  <c r="SEW67" i="7"/>
  <c r="SEX67" i="7"/>
  <c r="SEY67" i="7"/>
  <c r="SEZ67" i="7"/>
  <c r="SFA67" i="7"/>
  <c r="SFB67" i="7"/>
  <c r="SFC67" i="7"/>
  <c r="SFD67" i="7"/>
  <c r="SFE67" i="7"/>
  <c r="SFF67" i="7"/>
  <c r="SFG67" i="7"/>
  <c r="SFH67" i="7"/>
  <c r="SFI67" i="7"/>
  <c r="SFJ67" i="7"/>
  <c r="SFK67" i="7"/>
  <c r="SFL67" i="7"/>
  <c r="SFM67" i="7"/>
  <c r="SFN67" i="7"/>
  <c r="SFO67" i="7"/>
  <c r="SFP67" i="7"/>
  <c r="SFQ67" i="7"/>
  <c r="SFR67" i="7"/>
  <c r="SFS67" i="7"/>
  <c r="SFT67" i="7"/>
  <c r="SFU67" i="7"/>
  <c r="SFV67" i="7"/>
  <c r="SFW67" i="7"/>
  <c r="SFX67" i="7"/>
  <c r="SFY67" i="7"/>
  <c r="SFZ67" i="7"/>
  <c r="SGA67" i="7"/>
  <c r="SGB67" i="7"/>
  <c r="SGC67" i="7"/>
  <c r="SGD67" i="7"/>
  <c r="SGE67" i="7"/>
  <c r="SGF67" i="7"/>
  <c r="SGG67" i="7"/>
  <c r="SGH67" i="7"/>
  <c r="SGI67" i="7"/>
  <c r="SGJ67" i="7"/>
  <c r="SGK67" i="7"/>
  <c r="SGL67" i="7"/>
  <c r="SGM67" i="7"/>
  <c r="SGN67" i="7"/>
  <c r="SGO67" i="7"/>
  <c r="SGP67" i="7"/>
  <c r="SGQ67" i="7"/>
  <c r="SGR67" i="7"/>
  <c r="SGS67" i="7"/>
  <c r="SGT67" i="7"/>
  <c r="SGU67" i="7"/>
  <c r="SGV67" i="7"/>
  <c r="SGW67" i="7"/>
  <c r="SGX67" i="7"/>
  <c r="SGY67" i="7"/>
  <c r="SGZ67" i="7"/>
  <c r="SHA67" i="7"/>
  <c r="SHB67" i="7"/>
  <c r="SHC67" i="7"/>
  <c r="SHD67" i="7"/>
  <c r="SHE67" i="7"/>
  <c r="SHF67" i="7"/>
  <c r="SHG67" i="7"/>
  <c r="SHH67" i="7"/>
  <c r="SHI67" i="7"/>
  <c r="SHJ67" i="7"/>
  <c r="SHK67" i="7"/>
  <c r="SHL67" i="7"/>
  <c r="SHM67" i="7"/>
  <c r="SHN67" i="7"/>
  <c r="SHO67" i="7"/>
  <c r="SHP67" i="7"/>
  <c r="SHQ67" i="7"/>
  <c r="SHR67" i="7"/>
  <c r="SHS67" i="7"/>
  <c r="SHT67" i="7"/>
  <c r="SHU67" i="7"/>
  <c r="SHV67" i="7"/>
  <c r="SHW67" i="7"/>
  <c r="SHX67" i="7"/>
  <c r="SHY67" i="7"/>
  <c r="SHZ67" i="7"/>
  <c r="SIA67" i="7"/>
  <c r="SIB67" i="7"/>
  <c r="SIC67" i="7"/>
  <c r="SID67" i="7"/>
  <c r="SIE67" i="7"/>
  <c r="SIF67" i="7"/>
  <c r="SIG67" i="7"/>
  <c r="SIH67" i="7"/>
  <c r="SII67" i="7"/>
  <c r="SIJ67" i="7"/>
  <c r="SIK67" i="7"/>
  <c r="SIL67" i="7"/>
  <c r="SIM67" i="7"/>
  <c r="SIN67" i="7"/>
  <c r="SIO67" i="7"/>
  <c r="SIP67" i="7"/>
  <c r="SIQ67" i="7"/>
  <c r="SIR67" i="7"/>
  <c r="SIS67" i="7"/>
  <c r="SIT67" i="7"/>
  <c r="SIU67" i="7"/>
  <c r="SIV67" i="7"/>
  <c r="SIW67" i="7"/>
  <c r="SIX67" i="7"/>
  <c r="SIY67" i="7"/>
  <c r="SIZ67" i="7"/>
  <c r="SJA67" i="7"/>
  <c r="SJB67" i="7"/>
  <c r="SJC67" i="7"/>
  <c r="SJD67" i="7"/>
  <c r="SJE67" i="7"/>
  <c r="SJF67" i="7"/>
  <c r="SJG67" i="7"/>
  <c r="SJH67" i="7"/>
  <c r="SJI67" i="7"/>
  <c r="SJJ67" i="7"/>
  <c r="SJK67" i="7"/>
  <c r="SJL67" i="7"/>
  <c r="SJM67" i="7"/>
  <c r="SJN67" i="7"/>
  <c r="SJO67" i="7"/>
  <c r="SJP67" i="7"/>
  <c r="SJQ67" i="7"/>
  <c r="SJR67" i="7"/>
  <c r="SJS67" i="7"/>
  <c r="SJT67" i="7"/>
  <c r="SJU67" i="7"/>
  <c r="SJV67" i="7"/>
  <c r="SJW67" i="7"/>
  <c r="SJX67" i="7"/>
  <c r="SJY67" i="7"/>
  <c r="SJZ67" i="7"/>
  <c r="SKA67" i="7"/>
  <c r="SKB67" i="7"/>
  <c r="SKC67" i="7"/>
  <c r="SKD67" i="7"/>
  <c r="SKE67" i="7"/>
  <c r="SKF67" i="7"/>
  <c r="SKG67" i="7"/>
  <c r="SKH67" i="7"/>
  <c r="SKI67" i="7"/>
  <c r="SKJ67" i="7"/>
  <c r="SKK67" i="7"/>
  <c r="SKL67" i="7"/>
  <c r="SKM67" i="7"/>
  <c r="SKN67" i="7"/>
  <c r="SKO67" i="7"/>
  <c r="SKP67" i="7"/>
  <c r="SKQ67" i="7"/>
  <c r="SKR67" i="7"/>
  <c r="SKS67" i="7"/>
  <c r="SKT67" i="7"/>
  <c r="SKU67" i="7"/>
  <c r="SKV67" i="7"/>
  <c r="SKW67" i="7"/>
  <c r="SKX67" i="7"/>
  <c r="SKY67" i="7"/>
  <c r="SKZ67" i="7"/>
  <c r="SLA67" i="7"/>
  <c r="SLB67" i="7"/>
  <c r="SLC67" i="7"/>
  <c r="SLD67" i="7"/>
  <c r="SLE67" i="7"/>
  <c r="SLF67" i="7"/>
  <c r="SLG67" i="7"/>
  <c r="SLH67" i="7"/>
  <c r="SLI67" i="7"/>
  <c r="SLJ67" i="7"/>
  <c r="SLK67" i="7"/>
  <c r="SLL67" i="7"/>
  <c r="SLM67" i="7"/>
  <c r="SLN67" i="7"/>
  <c r="SLO67" i="7"/>
  <c r="SLP67" i="7"/>
  <c r="SLQ67" i="7"/>
  <c r="SLR67" i="7"/>
  <c r="SLS67" i="7"/>
  <c r="SLT67" i="7"/>
  <c r="SLU67" i="7"/>
  <c r="SLV67" i="7"/>
  <c r="SLW67" i="7"/>
  <c r="SLX67" i="7"/>
  <c r="SLY67" i="7"/>
  <c r="SLZ67" i="7"/>
  <c r="SMA67" i="7"/>
  <c r="SMB67" i="7"/>
  <c r="SMC67" i="7"/>
  <c r="SMD67" i="7"/>
  <c r="SME67" i="7"/>
  <c r="SMF67" i="7"/>
  <c r="SMG67" i="7"/>
  <c r="SMH67" i="7"/>
  <c r="SMI67" i="7"/>
  <c r="SMJ67" i="7"/>
  <c r="SMK67" i="7"/>
  <c r="SML67" i="7"/>
  <c r="SMM67" i="7"/>
  <c r="SMN67" i="7"/>
  <c r="SMO67" i="7"/>
  <c r="SMP67" i="7"/>
  <c r="SMQ67" i="7"/>
  <c r="SMR67" i="7"/>
  <c r="SMS67" i="7"/>
  <c r="SMT67" i="7"/>
  <c r="SMU67" i="7"/>
  <c r="SMV67" i="7"/>
  <c r="SMW67" i="7"/>
  <c r="SMX67" i="7"/>
  <c r="SMY67" i="7"/>
  <c r="SMZ67" i="7"/>
  <c r="SNA67" i="7"/>
  <c r="SNB67" i="7"/>
  <c r="SNC67" i="7"/>
  <c r="SND67" i="7"/>
  <c r="SNE67" i="7"/>
  <c r="SNF67" i="7"/>
  <c r="SNG67" i="7"/>
  <c r="SNH67" i="7"/>
  <c r="SNI67" i="7"/>
  <c r="SNJ67" i="7"/>
  <c r="SNK67" i="7"/>
  <c r="SNL67" i="7"/>
  <c r="SNM67" i="7"/>
  <c r="SNN67" i="7"/>
  <c r="SNO67" i="7"/>
  <c r="SNP67" i="7"/>
  <c r="SNQ67" i="7"/>
  <c r="SNR67" i="7"/>
  <c r="SNS67" i="7"/>
  <c r="SNT67" i="7"/>
  <c r="SNU67" i="7"/>
  <c r="SNV67" i="7"/>
  <c r="SNW67" i="7"/>
  <c r="SNX67" i="7"/>
  <c r="SNY67" i="7"/>
  <c r="SNZ67" i="7"/>
  <c r="SOA67" i="7"/>
  <c r="SOB67" i="7"/>
  <c r="SOC67" i="7"/>
  <c r="SOD67" i="7"/>
  <c r="SOE67" i="7"/>
  <c r="SOF67" i="7"/>
  <c r="SOG67" i="7"/>
  <c r="SOH67" i="7"/>
  <c r="SOI67" i="7"/>
  <c r="SOJ67" i="7"/>
  <c r="SOK67" i="7"/>
  <c r="SOL67" i="7"/>
  <c r="SOM67" i="7"/>
  <c r="SON67" i="7"/>
  <c r="SOO67" i="7"/>
  <c r="SOP67" i="7"/>
  <c r="SOQ67" i="7"/>
  <c r="SOR67" i="7"/>
  <c r="SOS67" i="7"/>
  <c r="SOT67" i="7"/>
  <c r="SOU67" i="7"/>
  <c r="SOV67" i="7"/>
  <c r="SOW67" i="7"/>
  <c r="SOX67" i="7"/>
  <c r="SOY67" i="7"/>
  <c r="SOZ67" i="7"/>
  <c r="SPA67" i="7"/>
  <c r="SPB67" i="7"/>
  <c r="SPC67" i="7"/>
  <c r="SPD67" i="7"/>
  <c r="SPE67" i="7"/>
  <c r="SPF67" i="7"/>
  <c r="SPG67" i="7"/>
  <c r="SPH67" i="7"/>
  <c r="SPI67" i="7"/>
  <c r="SPJ67" i="7"/>
  <c r="SPK67" i="7"/>
  <c r="SPL67" i="7"/>
  <c r="SPM67" i="7"/>
  <c r="SPN67" i="7"/>
  <c r="SPO67" i="7"/>
  <c r="SPP67" i="7"/>
  <c r="SPQ67" i="7"/>
  <c r="SPR67" i="7"/>
  <c r="SPS67" i="7"/>
  <c r="SPT67" i="7"/>
  <c r="SPU67" i="7"/>
  <c r="SPV67" i="7"/>
  <c r="SPW67" i="7"/>
  <c r="SPX67" i="7"/>
  <c r="SPY67" i="7"/>
  <c r="SPZ67" i="7"/>
  <c r="SQA67" i="7"/>
  <c r="SQB67" i="7"/>
  <c r="SQC67" i="7"/>
  <c r="SQD67" i="7"/>
  <c r="SQE67" i="7"/>
  <c r="SQF67" i="7"/>
  <c r="SQG67" i="7"/>
  <c r="SQH67" i="7"/>
  <c r="SQI67" i="7"/>
  <c r="SQJ67" i="7"/>
  <c r="SQK67" i="7"/>
  <c r="SQL67" i="7"/>
  <c r="SQM67" i="7"/>
  <c r="SQN67" i="7"/>
  <c r="SQO67" i="7"/>
  <c r="SQP67" i="7"/>
  <c r="SQQ67" i="7"/>
  <c r="SQR67" i="7"/>
  <c r="SQS67" i="7"/>
  <c r="SQT67" i="7"/>
  <c r="SQU67" i="7"/>
  <c r="SQV67" i="7"/>
  <c r="SQW67" i="7"/>
  <c r="SQX67" i="7"/>
  <c r="SQY67" i="7"/>
  <c r="SQZ67" i="7"/>
  <c r="SRA67" i="7"/>
  <c r="SRB67" i="7"/>
  <c r="SRC67" i="7"/>
  <c r="SRD67" i="7"/>
  <c r="SRE67" i="7"/>
  <c r="SRF67" i="7"/>
  <c r="SRG67" i="7"/>
  <c r="SRH67" i="7"/>
  <c r="SRI67" i="7"/>
  <c r="SRJ67" i="7"/>
  <c r="SRK67" i="7"/>
  <c r="SRL67" i="7"/>
  <c r="SRM67" i="7"/>
  <c r="SRN67" i="7"/>
  <c r="SRO67" i="7"/>
  <c r="SRP67" i="7"/>
  <c r="SRQ67" i="7"/>
  <c r="SRR67" i="7"/>
  <c r="SRS67" i="7"/>
  <c r="SRT67" i="7"/>
  <c r="SRU67" i="7"/>
  <c r="SRV67" i="7"/>
  <c r="SRW67" i="7"/>
  <c r="SRX67" i="7"/>
  <c r="SRY67" i="7"/>
  <c r="SRZ67" i="7"/>
  <c r="SSA67" i="7"/>
  <c r="SSB67" i="7"/>
  <c r="SSC67" i="7"/>
  <c r="SSD67" i="7"/>
  <c r="SSE67" i="7"/>
  <c r="SSF67" i="7"/>
  <c r="SSG67" i="7"/>
  <c r="SSH67" i="7"/>
  <c r="SSI67" i="7"/>
  <c r="SSJ67" i="7"/>
  <c r="SSK67" i="7"/>
  <c r="SSL67" i="7"/>
  <c r="SSM67" i="7"/>
  <c r="SSN67" i="7"/>
  <c r="SSO67" i="7"/>
  <c r="SSP67" i="7"/>
  <c r="SSQ67" i="7"/>
  <c r="SSR67" i="7"/>
  <c r="SSS67" i="7"/>
  <c r="SST67" i="7"/>
  <c r="SSU67" i="7"/>
  <c r="SSV67" i="7"/>
  <c r="SSW67" i="7"/>
  <c r="SSX67" i="7"/>
  <c r="SSY67" i="7"/>
  <c r="SSZ67" i="7"/>
  <c r="STA67" i="7"/>
  <c r="STB67" i="7"/>
  <c r="STC67" i="7"/>
  <c r="STD67" i="7"/>
  <c r="STE67" i="7"/>
  <c r="STF67" i="7"/>
  <c r="STG67" i="7"/>
  <c r="STH67" i="7"/>
  <c r="STI67" i="7"/>
  <c r="STJ67" i="7"/>
  <c r="STK67" i="7"/>
  <c r="STL67" i="7"/>
  <c r="STM67" i="7"/>
  <c r="STN67" i="7"/>
  <c r="STO67" i="7"/>
  <c r="STP67" i="7"/>
  <c r="STQ67" i="7"/>
  <c r="STR67" i="7"/>
  <c r="STS67" i="7"/>
  <c r="STT67" i="7"/>
  <c r="STU67" i="7"/>
  <c r="STV67" i="7"/>
  <c r="STW67" i="7"/>
  <c r="STX67" i="7"/>
  <c r="STY67" i="7"/>
  <c r="STZ67" i="7"/>
  <c r="SUA67" i="7"/>
  <c r="SUB67" i="7"/>
  <c r="SUC67" i="7"/>
  <c r="SUD67" i="7"/>
  <c r="SUE67" i="7"/>
  <c r="SUF67" i="7"/>
  <c r="SUG67" i="7"/>
  <c r="SUH67" i="7"/>
  <c r="SUI67" i="7"/>
  <c r="SUJ67" i="7"/>
  <c r="SUK67" i="7"/>
  <c r="SUL67" i="7"/>
  <c r="SUM67" i="7"/>
  <c r="SUN67" i="7"/>
  <c r="SUO67" i="7"/>
  <c r="SUP67" i="7"/>
  <c r="SUQ67" i="7"/>
  <c r="SUR67" i="7"/>
  <c r="SUS67" i="7"/>
  <c r="SUT67" i="7"/>
  <c r="SUU67" i="7"/>
  <c r="SUV67" i="7"/>
  <c r="SUW67" i="7"/>
  <c r="SUX67" i="7"/>
  <c r="SUY67" i="7"/>
  <c r="SUZ67" i="7"/>
  <c r="SVA67" i="7"/>
  <c r="SVB67" i="7"/>
  <c r="SVC67" i="7"/>
  <c r="SVD67" i="7"/>
  <c r="SVE67" i="7"/>
  <c r="SVF67" i="7"/>
  <c r="SVG67" i="7"/>
  <c r="SVH67" i="7"/>
  <c r="SVI67" i="7"/>
  <c r="SVJ67" i="7"/>
  <c r="SVK67" i="7"/>
  <c r="SVL67" i="7"/>
  <c r="SVM67" i="7"/>
  <c r="SVN67" i="7"/>
  <c r="SVO67" i="7"/>
  <c r="SVP67" i="7"/>
  <c r="SVQ67" i="7"/>
  <c r="SVR67" i="7"/>
  <c r="SVS67" i="7"/>
  <c r="SVT67" i="7"/>
  <c r="SVU67" i="7"/>
  <c r="SVV67" i="7"/>
  <c r="SVW67" i="7"/>
  <c r="SVX67" i="7"/>
  <c r="SVY67" i="7"/>
  <c r="SVZ67" i="7"/>
  <c r="SWA67" i="7"/>
  <c r="SWB67" i="7"/>
  <c r="SWC67" i="7"/>
  <c r="SWD67" i="7"/>
  <c r="SWE67" i="7"/>
  <c r="SWF67" i="7"/>
  <c r="SWG67" i="7"/>
  <c r="SWH67" i="7"/>
  <c r="SWI67" i="7"/>
  <c r="SWJ67" i="7"/>
  <c r="SWK67" i="7"/>
  <c r="SWL67" i="7"/>
  <c r="SWM67" i="7"/>
  <c r="SWN67" i="7"/>
  <c r="SWO67" i="7"/>
  <c r="SWP67" i="7"/>
  <c r="SWQ67" i="7"/>
  <c r="SWR67" i="7"/>
  <c r="SWS67" i="7"/>
  <c r="SWT67" i="7"/>
  <c r="SWU67" i="7"/>
  <c r="SWV67" i="7"/>
  <c r="SWW67" i="7"/>
  <c r="SWX67" i="7"/>
  <c r="SWY67" i="7"/>
  <c r="SWZ67" i="7"/>
  <c r="SXA67" i="7"/>
  <c r="SXB67" i="7"/>
  <c r="SXC67" i="7"/>
  <c r="SXD67" i="7"/>
  <c r="SXE67" i="7"/>
  <c r="SXF67" i="7"/>
  <c r="SXG67" i="7"/>
  <c r="SXH67" i="7"/>
  <c r="SXI67" i="7"/>
  <c r="SXJ67" i="7"/>
  <c r="SXK67" i="7"/>
  <c r="SXL67" i="7"/>
  <c r="SXM67" i="7"/>
  <c r="SXN67" i="7"/>
  <c r="SXO67" i="7"/>
  <c r="SXP67" i="7"/>
  <c r="SXQ67" i="7"/>
  <c r="SXR67" i="7"/>
  <c r="SXS67" i="7"/>
  <c r="SXT67" i="7"/>
  <c r="SXU67" i="7"/>
  <c r="SXV67" i="7"/>
  <c r="SXW67" i="7"/>
  <c r="SXX67" i="7"/>
  <c r="SXY67" i="7"/>
  <c r="SXZ67" i="7"/>
  <c r="SYA67" i="7"/>
  <c r="SYB67" i="7"/>
  <c r="SYC67" i="7"/>
  <c r="SYD67" i="7"/>
  <c r="SYE67" i="7"/>
  <c r="SYF67" i="7"/>
  <c r="SYG67" i="7"/>
  <c r="SYH67" i="7"/>
  <c r="SYI67" i="7"/>
  <c r="SYJ67" i="7"/>
  <c r="SYK67" i="7"/>
  <c r="SYL67" i="7"/>
  <c r="SYM67" i="7"/>
  <c r="SYN67" i="7"/>
  <c r="SYO67" i="7"/>
  <c r="SYP67" i="7"/>
  <c r="SYQ67" i="7"/>
  <c r="SYR67" i="7"/>
  <c r="SYS67" i="7"/>
  <c r="SYT67" i="7"/>
  <c r="SYU67" i="7"/>
  <c r="SYV67" i="7"/>
  <c r="SYW67" i="7"/>
  <c r="SYX67" i="7"/>
  <c r="SYY67" i="7"/>
  <c r="SYZ67" i="7"/>
  <c r="SZA67" i="7"/>
  <c r="SZB67" i="7"/>
  <c r="SZC67" i="7"/>
  <c r="SZD67" i="7"/>
  <c r="SZE67" i="7"/>
  <c r="SZF67" i="7"/>
  <c r="SZG67" i="7"/>
  <c r="SZH67" i="7"/>
  <c r="SZI67" i="7"/>
  <c r="SZJ67" i="7"/>
  <c r="SZK67" i="7"/>
  <c r="SZL67" i="7"/>
  <c r="SZM67" i="7"/>
  <c r="SZN67" i="7"/>
  <c r="SZO67" i="7"/>
  <c r="SZP67" i="7"/>
  <c r="SZQ67" i="7"/>
  <c r="SZR67" i="7"/>
  <c r="SZS67" i="7"/>
  <c r="SZT67" i="7"/>
  <c r="SZU67" i="7"/>
  <c r="SZV67" i="7"/>
  <c r="SZW67" i="7"/>
  <c r="SZX67" i="7"/>
  <c r="SZY67" i="7"/>
  <c r="SZZ67" i="7"/>
  <c r="TAA67" i="7"/>
  <c r="TAB67" i="7"/>
  <c r="TAC67" i="7"/>
  <c r="TAD67" i="7"/>
  <c r="TAE67" i="7"/>
  <c r="TAF67" i="7"/>
  <c r="TAG67" i="7"/>
  <c r="TAH67" i="7"/>
  <c r="TAI67" i="7"/>
  <c r="TAJ67" i="7"/>
  <c r="TAK67" i="7"/>
  <c r="TAL67" i="7"/>
  <c r="TAM67" i="7"/>
  <c r="TAN67" i="7"/>
  <c r="TAO67" i="7"/>
  <c r="TAP67" i="7"/>
  <c r="TAQ67" i="7"/>
  <c r="TAR67" i="7"/>
  <c r="TAS67" i="7"/>
  <c r="TAT67" i="7"/>
  <c r="TAU67" i="7"/>
  <c r="TAV67" i="7"/>
  <c r="TAW67" i="7"/>
  <c r="TAX67" i="7"/>
  <c r="TAY67" i="7"/>
  <c r="TAZ67" i="7"/>
  <c r="TBA67" i="7"/>
  <c r="TBB67" i="7"/>
  <c r="TBC67" i="7"/>
  <c r="TBD67" i="7"/>
  <c r="TBE67" i="7"/>
  <c r="TBF67" i="7"/>
  <c r="TBG67" i="7"/>
  <c r="TBH67" i="7"/>
  <c r="TBI67" i="7"/>
  <c r="TBJ67" i="7"/>
  <c r="TBK67" i="7"/>
  <c r="TBL67" i="7"/>
  <c r="TBM67" i="7"/>
  <c r="TBN67" i="7"/>
  <c r="TBO67" i="7"/>
  <c r="TBP67" i="7"/>
  <c r="TBQ67" i="7"/>
  <c r="TBR67" i="7"/>
  <c r="TBS67" i="7"/>
  <c r="TBT67" i="7"/>
  <c r="TBU67" i="7"/>
  <c r="TBV67" i="7"/>
  <c r="TBW67" i="7"/>
  <c r="TBX67" i="7"/>
  <c r="TBY67" i="7"/>
  <c r="TBZ67" i="7"/>
  <c r="TCA67" i="7"/>
  <c r="TCB67" i="7"/>
  <c r="TCC67" i="7"/>
  <c r="TCD67" i="7"/>
  <c r="TCE67" i="7"/>
  <c r="TCF67" i="7"/>
  <c r="TCG67" i="7"/>
  <c r="TCH67" i="7"/>
  <c r="TCI67" i="7"/>
  <c r="TCJ67" i="7"/>
  <c r="TCK67" i="7"/>
  <c r="TCL67" i="7"/>
  <c r="TCM67" i="7"/>
  <c r="TCN67" i="7"/>
  <c r="TCO67" i="7"/>
  <c r="TCP67" i="7"/>
  <c r="TCQ67" i="7"/>
  <c r="TCR67" i="7"/>
  <c r="TCS67" i="7"/>
  <c r="TCT67" i="7"/>
  <c r="TCU67" i="7"/>
  <c r="TCV67" i="7"/>
  <c r="TCW67" i="7"/>
  <c r="TCX67" i="7"/>
  <c r="TCY67" i="7"/>
  <c r="TCZ67" i="7"/>
  <c r="TDA67" i="7"/>
  <c r="TDB67" i="7"/>
  <c r="TDC67" i="7"/>
  <c r="TDD67" i="7"/>
  <c r="TDE67" i="7"/>
  <c r="TDF67" i="7"/>
  <c r="TDG67" i="7"/>
  <c r="TDH67" i="7"/>
  <c r="TDI67" i="7"/>
  <c r="TDJ67" i="7"/>
  <c r="TDK67" i="7"/>
  <c r="TDL67" i="7"/>
  <c r="TDM67" i="7"/>
  <c r="TDN67" i="7"/>
  <c r="TDO67" i="7"/>
  <c r="TDP67" i="7"/>
  <c r="TDQ67" i="7"/>
  <c r="TDR67" i="7"/>
  <c r="TDS67" i="7"/>
  <c r="TDT67" i="7"/>
  <c r="TDU67" i="7"/>
  <c r="TDV67" i="7"/>
  <c r="TDW67" i="7"/>
  <c r="TDX67" i="7"/>
  <c r="TDY67" i="7"/>
  <c r="TDZ67" i="7"/>
  <c r="TEA67" i="7"/>
  <c r="TEB67" i="7"/>
  <c r="TEC67" i="7"/>
  <c r="TED67" i="7"/>
  <c r="TEE67" i="7"/>
  <c r="TEF67" i="7"/>
  <c r="TEG67" i="7"/>
  <c r="TEH67" i="7"/>
  <c r="TEI67" i="7"/>
  <c r="TEJ67" i="7"/>
  <c r="TEK67" i="7"/>
  <c r="TEL67" i="7"/>
  <c r="TEM67" i="7"/>
  <c r="TEN67" i="7"/>
  <c r="TEO67" i="7"/>
  <c r="TEP67" i="7"/>
  <c r="TEQ67" i="7"/>
  <c r="TER67" i="7"/>
  <c r="TES67" i="7"/>
  <c r="TET67" i="7"/>
  <c r="TEU67" i="7"/>
  <c r="TEV67" i="7"/>
  <c r="TEW67" i="7"/>
  <c r="TEX67" i="7"/>
  <c r="TEY67" i="7"/>
  <c r="TEZ67" i="7"/>
  <c r="TFA67" i="7"/>
  <c r="TFB67" i="7"/>
  <c r="TFC67" i="7"/>
  <c r="TFD67" i="7"/>
  <c r="TFE67" i="7"/>
  <c r="TFF67" i="7"/>
  <c r="TFG67" i="7"/>
  <c r="TFH67" i="7"/>
  <c r="TFI67" i="7"/>
  <c r="TFJ67" i="7"/>
  <c r="TFK67" i="7"/>
  <c r="TFL67" i="7"/>
  <c r="TFM67" i="7"/>
  <c r="TFN67" i="7"/>
  <c r="TFO67" i="7"/>
  <c r="TFP67" i="7"/>
  <c r="TFQ67" i="7"/>
  <c r="TFR67" i="7"/>
  <c r="TFS67" i="7"/>
  <c r="TFT67" i="7"/>
  <c r="TFU67" i="7"/>
  <c r="TFV67" i="7"/>
  <c r="TFW67" i="7"/>
  <c r="TFX67" i="7"/>
  <c r="TFY67" i="7"/>
  <c r="TFZ67" i="7"/>
  <c r="TGA67" i="7"/>
  <c r="TGB67" i="7"/>
  <c r="TGC67" i="7"/>
  <c r="TGD67" i="7"/>
  <c r="TGE67" i="7"/>
  <c r="TGF67" i="7"/>
  <c r="TGG67" i="7"/>
  <c r="TGH67" i="7"/>
  <c r="TGI67" i="7"/>
  <c r="TGJ67" i="7"/>
  <c r="TGK67" i="7"/>
  <c r="TGL67" i="7"/>
  <c r="TGM67" i="7"/>
  <c r="TGN67" i="7"/>
  <c r="TGO67" i="7"/>
  <c r="TGP67" i="7"/>
  <c r="TGQ67" i="7"/>
  <c r="TGR67" i="7"/>
  <c r="TGS67" i="7"/>
  <c r="TGT67" i="7"/>
  <c r="TGU67" i="7"/>
  <c r="TGV67" i="7"/>
  <c r="TGW67" i="7"/>
  <c r="TGX67" i="7"/>
  <c r="TGY67" i="7"/>
  <c r="TGZ67" i="7"/>
  <c r="THA67" i="7"/>
  <c r="THB67" i="7"/>
  <c r="THC67" i="7"/>
  <c r="THD67" i="7"/>
  <c r="THE67" i="7"/>
  <c r="THF67" i="7"/>
  <c r="THG67" i="7"/>
  <c r="THH67" i="7"/>
  <c r="THI67" i="7"/>
  <c r="THJ67" i="7"/>
  <c r="THK67" i="7"/>
  <c r="THL67" i="7"/>
  <c r="THM67" i="7"/>
  <c r="THN67" i="7"/>
  <c r="THO67" i="7"/>
  <c r="THP67" i="7"/>
  <c r="THQ67" i="7"/>
  <c r="THR67" i="7"/>
  <c r="THS67" i="7"/>
  <c r="THT67" i="7"/>
  <c r="THU67" i="7"/>
  <c r="THV67" i="7"/>
  <c r="THW67" i="7"/>
  <c r="THX67" i="7"/>
  <c r="THY67" i="7"/>
  <c r="THZ67" i="7"/>
  <c r="TIA67" i="7"/>
  <c r="TIB67" i="7"/>
  <c r="TIC67" i="7"/>
  <c r="TID67" i="7"/>
  <c r="TIE67" i="7"/>
  <c r="TIF67" i="7"/>
  <c r="TIG67" i="7"/>
  <c r="TIH67" i="7"/>
  <c r="TII67" i="7"/>
  <c r="TIJ67" i="7"/>
  <c r="TIK67" i="7"/>
  <c r="TIL67" i="7"/>
  <c r="TIM67" i="7"/>
  <c r="TIN67" i="7"/>
  <c r="TIO67" i="7"/>
  <c r="TIP67" i="7"/>
  <c r="TIQ67" i="7"/>
  <c r="TIR67" i="7"/>
  <c r="TIS67" i="7"/>
  <c r="TIT67" i="7"/>
  <c r="TIU67" i="7"/>
  <c r="TIV67" i="7"/>
  <c r="TIW67" i="7"/>
  <c r="TIX67" i="7"/>
  <c r="TIY67" i="7"/>
  <c r="TIZ67" i="7"/>
  <c r="TJA67" i="7"/>
  <c r="TJB67" i="7"/>
  <c r="TJC67" i="7"/>
  <c r="TJD67" i="7"/>
  <c r="TJE67" i="7"/>
  <c r="TJF67" i="7"/>
  <c r="TJG67" i="7"/>
  <c r="TJH67" i="7"/>
  <c r="TJI67" i="7"/>
  <c r="TJJ67" i="7"/>
  <c r="TJK67" i="7"/>
  <c r="TJL67" i="7"/>
  <c r="TJM67" i="7"/>
  <c r="TJN67" i="7"/>
  <c r="TJO67" i="7"/>
  <c r="TJP67" i="7"/>
  <c r="TJQ67" i="7"/>
  <c r="TJR67" i="7"/>
  <c r="TJS67" i="7"/>
  <c r="TJT67" i="7"/>
  <c r="TJU67" i="7"/>
  <c r="TJV67" i="7"/>
  <c r="TJW67" i="7"/>
  <c r="TJX67" i="7"/>
  <c r="TJY67" i="7"/>
  <c r="TJZ67" i="7"/>
  <c r="TKA67" i="7"/>
  <c r="TKB67" i="7"/>
  <c r="TKC67" i="7"/>
  <c r="TKD67" i="7"/>
  <c r="TKE67" i="7"/>
  <c r="TKF67" i="7"/>
  <c r="TKG67" i="7"/>
  <c r="TKH67" i="7"/>
  <c r="TKI67" i="7"/>
  <c r="TKJ67" i="7"/>
  <c r="TKK67" i="7"/>
  <c r="TKL67" i="7"/>
  <c r="TKM67" i="7"/>
  <c r="TKN67" i="7"/>
  <c r="TKO67" i="7"/>
  <c r="TKP67" i="7"/>
  <c r="TKQ67" i="7"/>
  <c r="TKR67" i="7"/>
  <c r="TKS67" i="7"/>
  <c r="TKT67" i="7"/>
  <c r="TKU67" i="7"/>
  <c r="TKV67" i="7"/>
  <c r="TKW67" i="7"/>
  <c r="TKX67" i="7"/>
  <c r="TKY67" i="7"/>
  <c r="TKZ67" i="7"/>
  <c r="TLA67" i="7"/>
  <c r="TLB67" i="7"/>
  <c r="TLC67" i="7"/>
  <c r="TLD67" i="7"/>
  <c r="TLE67" i="7"/>
  <c r="TLF67" i="7"/>
  <c r="TLG67" i="7"/>
  <c r="TLH67" i="7"/>
  <c r="TLI67" i="7"/>
  <c r="TLJ67" i="7"/>
  <c r="TLK67" i="7"/>
  <c r="TLL67" i="7"/>
  <c r="TLM67" i="7"/>
  <c r="TLN67" i="7"/>
  <c r="TLO67" i="7"/>
  <c r="TLP67" i="7"/>
  <c r="TLQ67" i="7"/>
  <c r="TLR67" i="7"/>
  <c r="TLS67" i="7"/>
  <c r="TLT67" i="7"/>
  <c r="TLU67" i="7"/>
  <c r="TLV67" i="7"/>
  <c r="TLW67" i="7"/>
  <c r="TLX67" i="7"/>
  <c r="TLY67" i="7"/>
  <c r="TLZ67" i="7"/>
  <c r="TMA67" i="7"/>
  <c r="TMB67" i="7"/>
  <c r="TMC67" i="7"/>
  <c r="TMD67" i="7"/>
  <c r="TME67" i="7"/>
  <c r="TMF67" i="7"/>
  <c r="TMG67" i="7"/>
  <c r="TMH67" i="7"/>
  <c r="TMI67" i="7"/>
  <c r="TMJ67" i="7"/>
  <c r="TMK67" i="7"/>
  <c r="TML67" i="7"/>
  <c r="TMM67" i="7"/>
  <c r="TMN67" i="7"/>
  <c r="TMO67" i="7"/>
  <c r="TMP67" i="7"/>
  <c r="TMQ67" i="7"/>
  <c r="TMR67" i="7"/>
  <c r="TMS67" i="7"/>
  <c r="TMT67" i="7"/>
  <c r="TMU67" i="7"/>
  <c r="TMV67" i="7"/>
  <c r="TMW67" i="7"/>
  <c r="TMX67" i="7"/>
  <c r="TMY67" i="7"/>
  <c r="TMZ67" i="7"/>
  <c r="TNA67" i="7"/>
  <c r="TNB67" i="7"/>
  <c r="TNC67" i="7"/>
  <c r="TND67" i="7"/>
  <c r="TNE67" i="7"/>
  <c r="TNF67" i="7"/>
  <c r="TNG67" i="7"/>
  <c r="TNH67" i="7"/>
  <c r="TNI67" i="7"/>
  <c r="TNJ67" i="7"/>
  <c r="TNK67" i="7"/>
  <c r="TNL67" i="7"/>
  <c r="TNM67" i="7"/>
  <c r="TNN67" i="7"/>
  <c r="TNO67" i="7"/>
  <c r="TNP67" i="7"/>
  <c r="TNQ67" i="7"/>
  <c r="TNR67" i="7"/>
  <c r="TNS67" i="7"/>
  <c r="TNT67" i="7"/>
  <c r="TNU67" i="7"/>
  <c r="TNV67" i="7"/>
  <c r="TNW67" i="7"/>
  <c r="TNX67" i="7"/>
  <c r="TNY67" i="7"/>
  <c r="TNZ67" i="7"/>
  <c r="TOA67" i="7"/>
  <c r="TOB67" i="7"/>
  <c r="TOC67" i="7"/>
  <c r="TOD67" i="7"/>
  <c r="TOE67" i="7"/>
  <c r="TOF67" i="7"/>
  <c r="TOG67" i="7"/>
  <c r="TOH67" i="7"/>
  <c r="TOI67" i="7"/>
  <c r="TOJ67" i="7"/>
  <c r="TOK67" i="7"/>
  <c r="TOL67" i="7"/>
  <c r="TOM67" i="7"/>
  <c r="TON67" i="7"/>
  <c r="TOO67" i="7"/>
  <c r="TOP67" i="7"/>
  <c r="TOQ67" i="7"/>
  <c r="TOR67" i="7"/>
  <c r="TOS67" i="7"/>
  <c r="TOT67" i="7"/>
  <c r="TOU67" i="7"/>
  <c r="TOV67" i="7"/>
  <c r="TOW67" i="7"/>
  <c r="TOX67" i="7"/>
  <c r="TOY67" i="7"/>
  <c r="TOZ67" i="7"/>
  <c r="TPA67" i="7"/>
  <c r="TPB67" i="7"/>
  <c r="TPC67" i="7"/>
  <c r="TPD67" i="7"/>
  <c r="TPE67" i="7"/>
  <c r="TPF67" i="7"/>
  <c r="TPG67" i="7"/>
  <c r="TPH67" i="7"/>
  <c r="TPI67" i="7"/>
  <c r="TPJ67" i="7"/>
  <c r="TPK67" i="7"/>
  <c r="TPL67" i="7"/>
  <c r="TPM67" i="7"/>
  <c r="TPN67" i="7"/>
  <c r="TPO67" i="7"/>
  <c r="TPP67" i="7"/>
  <c r="TPQ67" i="7"/>
  <c r="TPR67" i="7"/>
  <c r="TPS67" i="7"/>
  <c r="TPT67" i="7"/>
  <c r="TPU67" i="7"/>
  <c r="TPV67" i="7"/>
  <c r="TPW67" i="7"/>
  <c r="TPX67" i="7"/>
  <c r="TPY67" i="7"/>
  <c r="TPZ67" i="7"/>
  <c r="TQA67" i="7"/>
  <c r="TQB67" i="7"/>
  <c r="TQC67" i="7"/>
  <c r="TQD67" i="7"/>
  <c r="TQE67" i="7"/>
  <c r="TQF67" i="7"/>
  <c r="TQG67" i="7"/>
  <c r="TQH67" i="7"/>
  <c r="TQI67" i="7"/>
  <c r="TQJ67" i="7"/>
  <c r="TQK67" i="7"/>
  <c r="TQL67" i="7"/>
  <c r="TQM67" i="7"/>
  <c r="TQN67" i="7"/>
  <c r="TQO67" i="7"/>
  <c r="TQP67" i="7"/>
  <c r="TQQ67" i="7"/>
  <c r="TQR67" i="7"/>
  <c r="TQS67" i="7"/>
  <c r="TQT67" i="7"/>
  <c r="TQU67" i="7"/>
  <c r="TQV67" i="7"/>
  <c r="TQW67" i="7"/>
  <c r="TQX67" i="7"/>
  <c r="TQY67" i="7"/>
  <c r="TQZ67" i="7"/>
  <c r="TRA67" i="7"/>
  <c r="TRB67" i="7"/>
  <c r="TRC67" i="7"/>
  <c r="TRD67" i="7"/>
  <c r="TRE67" i="7"/>
  <c r="TRF67" i="7"/>
  <c r="TRG67" i="7"/>
  <c r="TRH67" i="7"/>
  <c r="TRI67" i="7"/>
  <c r="TRJ67" i="7"/>
  <c r="TRK67" i="7"/>
  <c r="TRL67" i="7"/>
  <c r="TRM67" i="7"/>
  <c r="TRN67" i="7"/>
  <c r="TRO67" i="7"/>
  <c r="TRP67" i="7"/>
  <c r="TRQ67" i="7"/>
  <c r="TRR67" i="7"/>
  <c r="TRS67" i="7"/>
  <c r="TRT67" i="7"/>
  <c r="TRU67" i="7"/>
  <c r="TRV67" i="7"/>
  <c r="TRW67" i="7"/>
  <c r="TRX67" i="7"/>
  <c r="TRY67" i="7"/>
  <c r="TRZ67" i="7"/>
  <c r="TSA67" i="7"/>
  <c r="TSB67" i="7"/>
  <c r="TSC67" i="7"/>
  <c r="TSD67" i="7"/>
  <c r="TSE67" i="7"/>
  <c r="TSF67" i="7"/>
  <c r="TSG67" i="7"/>
  <c r="TSH67" i="7"/>
  <c r="TSI67" i="7"/>
  <c r="TSJ67" i="7"/>
  <c r="TSK67" i="7"/>
  <c r="TSL67" i="7"/>
  <c r="TSM67" i="7"/>
  <c r="TSN67" i="7"/>
  <c r="TSO67" i="7"/>
  <c r="TSP67" i="7"/>
  <c r="TSQ67" i="7"/>
  <c r="TSR67" i="7"/>
  <c r="TSS67" i="7"/>
  <c r="TST67" i="7"/>
  <c r="TSU67" i="7"/>
  <c r="TSV67" i="7"/>
  <c r="TSW67" i="7"/>
  <c r="TSX67" i="7"/>
  <c r="TSY67" i="7"/>
  <c r="TSZ67" i="7"/>
  <c r="TTA67" i="7"/>
  <c r="TTB67" i="7"/>
  <c r="TTC67" i="7"/>
  <c r="TTD67" i="7"/>
  <c r="TTE67" i="7"/>
  <c r="TTF67" i="7"/>
  <c r="TTG67" i="7"/>
  <c r="TTH67" i="7"/>
  <c r="TTI67" i="7"/>
  <c r="TTJ67" i="7"/>
  <c r="TTK67" i="7"/>
  <c r="TTL67" i="7"/>
  <c r="TTM67" i="7"/>
  <c r="TTN67" i="7"/>
  <c r="TTO67" i="7"/>
  <c r="TTP67" i="7"/>
  <c r="TTQ67" i="7"/>
  <c r="TTR67" i="7"/>
  <c r="TTS67" i="7"/>
  <c r="TTT67" i="7"/>
  <c r="TTU67" i="7"/>
  <c r="TTV67" i="7"/>
  <c r="TTW67" i="7"/>
  <c r="TTX67" i="7"/>
  <c r="TTY67" i="7"/>
  <c r="TTZ67" i="7"/>
  <c r="TUA67" i="7"/>
  <c r="TUB67" i="7"/>
  <c r="TUC67" i="7"/>
  <c r="TUD67" i="7"/>
  <c r="TUE67" i="7"/>
  <c r="TUF67" i="7"/>
  <c r="TUG67" i="7"/>
  <c r="TUH67" i="7"/>
  <c r="TUI67" i="7"/>
  <c r="TUJ67" i="7"/>
  <c r="TUK67" i="7"/>
  <c r="TUL67" i="7"/>
  <c r="TUM67" i="7"/>
  <c r="TUN67" i="7"/>
  <c r="TUO67" i="7"/>
  <c r="TUP67" i="7"/>
  <c r="TUQ67" i="7"/>
  <c r="TUR67" i="7"/>
  <c r="TUS67" i="7"/>
  <c r="TUT67" i="7"/>
  <c r="TUU67" i="7"/>
  <c r="TUV67" i="7"/>
  <c r="TUW67" i="7"/>
  <c r="TUX67" i="7"/>
  <c r="TUY67" i="7"/>
  <c r="TUZ67" i="7"/>
  <c r="TVA67" i="7"/>
  <c r="TVB67" i="7"/>
  <c r="TVC67" i="7"/>
  <c r="TVD67" i="7"/>
  <c r="TVE67" i="7"/>
  <c r="TVF67" i="7"/>
  <c r="TVG67" i="7"/>
  <c r="TVH67" i="7"/>
  <c r="TVI67" i="7"/>
  <c r="TVJ67" i="7"/>
  <c r="TVK67" i="7"/>
  <c r="TVL67" i="7"/>
  <c r="TVM67" i="7"/>
  <c r="TVN67" i="7"/>
  <c r="TVO67" i="7"/>
  <c r="TVP67" i="7"/>
  <c r="TVQ67" i="7"/>
  <c r="TVR67" i="7"/>
  <c r="TVS67" i="7"/>
  <c r="TVT67" i="7"/>
  <c r="TVU67" i="7"/>
  <c r="TVV67" i="7"/>
  <c r="TVW67" i="7"/>
  <c r="TVX67" i="7"/>
  <c r="TVY67" i="7"/>
  <c r="TVZ67" i="7"/>
  <c r="TWA67" i="7"/>
  <c r="TWB67" i="7"/>
  <c r="TWC67" i="7"/>
  <c r="TWD67" i="7"/>
  <c r="TWE67" i="7"/>
  <c r="TWF67" i="7"/>
  <c r="TWG67" i="7"/>
  <c r="TWH67" i="7"/>
  <c r="TWI67" i="7"/>
  <c r="TWJ67" i="7"/>
  <c r="TWK67" i="7"/>
  <c r="TWL67" i="7"/>
  <c r="TWM67" i="7"/>
  <c r="TWN67" i="7"/>
  <c r="TWO67" i="7"/>
  <c r="TWP67" i="7"/>
  <c r="TWQ67" i="7"/>
  <c r="TWR67" i="7"/>
  <c r="TWS67" i="7"/>
  <c r="TWT67" i="7"/>
  <c r="TWU67" i="7"/>
  <c r="TWV67" i="7"/>
  <c r="TWW67" i="7"/>
  <c r="TWX67" i="7"/>
  <c r="TWY67" i="7"/>
  <c r="TWZ67" i="7"/>
  <c r="TXA67" i="7"/>
  <c r="TXB67" i="7"/>
  <c r="TXC67" i="7"/>
  <c r="TXD67" i="7"/>
  <c r="TXE67" i="7"/>
  <c r="TXF67" i="7"/>
  <c r="TXG67" i="7"/>
  <c r="TXH67" i="7"/>
  <c r="TXI67" i="7"/>
  <c r="TXJ67" i="7"/>
  <c r="TXK67" i="7"/>
  <c r="TXL67" i="7"/>
  <c r="TXM67" i="7"/>
  <c r="TXN67" i="7"/>
  <c r="TXO67" i="7"/>
  <c r="TXP67" i="7"/>
  <c r="TXQ67" i="7"/>
  <c r="TXR67" i="7"/>
  <c r="TXS67" i="7"/>
  <c r="TXT67" i="7"/>
  <c r="TXU67" i="7"/>
  <c r="TXV67" i="7"/>
  <c r="TXW67" i="7"/>
  <c r="TXX67" i="7"/>
  <c r="TXY67" i="7"/>
  <c r="TXZ67" i="7"/>
  <c r="TYA67" i="7"/>
  <c r="TYB67" i="7"/>
  <c r="TYC67" i="7"/>
  <c r="TYD67" i="7"/>
  <c r="TYE67" i="7"/>
  <c r="TYF67" i="7"/>
  <c r="TYG67" i="7"/>
  <c r="TYH67" i="7"/>
  <c r="TYI67" i="7"/>
  <c r="TYJ67" i="7"/>
  <c r="TYK67" i="7"/>
  <c r="TYL67" i="7"/>
  <c r="TYM67" i="7"/>
  <c r="TYN67" i="7"/>
  <c r="TYO67" i="7"/>
  <c r="TYP67" i="7"/>
  <c r="TYQ67" i="7"/>
  <c r="TYR67" i="7"/>
  <c r="TYS67" i="7"/>
  <c r="TYT67" i="7"/>
  <c r="TYU67" i="7"/>
  <c r="TYV67" i="7"/>
  <c r="TYW67" i="7"/>
  <c r="TYX67" i="7"/>
  <c r="TYY67" i="7"/>
  <c r="TYZ67" i="7"/>
  <c r="TZA67" i="7"/>
  <c r="TZB67" i="7"/>
  <c r="TZC67" i="7"/>
  <c r="TZD67" i="7"/>
  <c r="TZE67" i="7"/>
  <c r="TZF67" i="7"/>
  <c r="TZG67" i="7"/>
  <c r="TZH67" i="7"/>
  <c r="TZI67" i="7"/>
  <c r="TZJ67" i="7"/>
  <c r="TZK67" i="7"/>
  <c r="TZL67" i="7"/>
  <c r="TZM67" i="7"/>
  <c r="TZN67" i="7"/>
  <c r="TZO67" i="7"/>
  <c r="TZP67" i="7"/>
  <c r="TZQ67" i="7"/>
  <c r="TZR67" i="7"/>
  <c r="TZS67" i="7"/>
  <c r="TZT67" i="7"/>
  <c r="TZU67" i="7"/>
  <c r="TZV67" i="7"/>
  <c r="TZW67" i="7"/>
  <c r="TZX67" i="7"/>
  <c r="TZY67" i="7"/>
  <c r="TZZ67" i="7"/>
  <c r="UAA67" i="7"/>
  <c r="UAB67" i="7"/>
  <c r="UAC67" i="7"/>
  <c r="UAD67" i="7"/>
  <c r="UAE67" i="7"/>
  <c r="UAF67" i="7"/>
  <c r="UAG67" i="7"/>
  <c r="UAH67" i="7"/>
  <c r="UAI67" i="7"/>
  <c r="UAJ67" i="7"/>
  <c r="UAK67" i="7"/>
  <c r="UAL67" i="7"/>
  <c r="UAM67" i="7"/>
  <c r="UAN67" i="7"/>
  <c r="UAO67" i="7"/>
  <c r="UAP67" i="7"/>
  <c r="UAQ67" i="7"/>
  <c r="UAR67" i="7"/>
  <c r="UAS67" i="7"/>
  <c r="UAT67" i="7"/>
  <c r="UAU67" i="7"/>
  <c r="UAV67" i="7"/>
  <c r="UAW67" i="7"/>
  <c r="UAX67" i="7"/>
  <c r="UAY67" i="7"/>
  <c r="UAZ67" i="7"/>
  <c r="UBA67" i="7"/>
  <c r="UBB67" i="7"/>
  <c r="UBC67" i="7"/>
  <c r="UBD67" i="7"/>
  <c r="UBE67" i="7"/>
  <c r="UBF67" i="7"/>
  <c r="UBG67" i="7"/>
  <c r="UBH67" i="7"/>
  <c r="UBI67" i="7"/>
  <c r="UBJ67" i="7"/>
  <c r="UBK67" i="7"/>
  <c r="UBL67" i="7"/>
  <c r="UBM67" i="7"/>
  <c r="UBN67" i="7"/>
  <c r="UBO67" i="7"/>
  <c r="UBP67" i="7"/>
  <c r="UBQ67" i="7"/>
  <c r="UBR67" i="7"/>
  <c r="UBS67" i="7"/>
  <c r="UBT67" i="7"/>
  <c r="UBU67" i="7"/>
  <c r="UBV67" i="7"/>
  <c r="UBW67" i="7"/>
  <c r="UBX67" i="7"/>
  <c r="UBY67" i="7"/>
  <c r="UBZ67" i="7"/>
  <c r="UCA67" i="7"/>
  <c r="UCB67" i="7"/>
  <c r="UCC67" i="7"/>
  <c r="UCD67" i="7"/>
  <c r="UCE67" i="7"/>
  <c r="UCF67" i="7"/>
  <c r="UCG67" i="7"/>
  <c r="UCH67" i="7"/>
  <c r="UCI67" i="7"/>
  <c r="UCJ67" i="7"/>
  <c r="UCK67" i="7"/>
  <c r="UCL67" i="7"/>
  <c r="UCM67" i="7"/>
  <c r="UCN67" i="7"/>
  <c r="UCO67" i="7"/>
  <c r="UCP67" i="7"/>
  <c r="UCQ67" i="7"/>
  <c r="UCR67" i="7"/>
  <c r="UCS67" i="7"/>
  <c r="UCT67" i="7"/>
  <c r="UCU67" i="7"/>
  <c r="UCV67" i="7"/>
  <c r="UCW67" i="7"/>
  <c r="UCX67" i="7"/>
  <c r="UCY67" i="7"/>
  <c r="UCZ67" i="7"/>
  <c r="UDA67" i="7"/>
  <c r="UDB67" i="7"/>
  <c r="UDC67" i="7"/>
  <c r="UDD67" i="7"/>
  <c r="UDE67" i="7"/>
  <c r="UDF67" i="7"/>
  <c r="UDG67" i="7"/>
  <c r="UDH67" i="7"/>
  <c r="UDI67" i="7"/>
  <c r="UDJ67" i="7"/>
  <c r="UDK67" i="7"/>
  <c r="UDL67" i="7"/>
  <c r="UDM67" i="7"/>
  <c r="UDN67" i="7"/>
  <c r="UDO67" i="7"/>
  <c r="UDP67" i="7"/>
  <c r="UDQ67" i="7"/>
  <c r="UDR67" i="7"/>
  <c r="UDS67" i="7"/>
  <c r="UDT67" i="7"/>
  <c r="UDU67" i="7"/>
  <c r="UDV67" i="7"/>
  <c r="UDW67" i="7"/>
  <c r="UDX67" i="7"/>
  <c r="UDY67" i="7"/>
  <c r="UDZ67" i="7"/>
  <c r="UEA67" i="7"/>
  <c r="UEB67" i="7"/>
  <c r="UEC67" i="7"/>
  <c r="UED67" i="7"/>
  <c r="UEE67" i="7"/>
  <c r="UEF67" i="7"/>
  <c r="UEG67" i="7"/>
  <c r="UEH67" i="7"/>
  <c r="UEI67" i="7"/>
  <c r="UEJ67" i="7"/>
  <c r="UEK67" i="7"/>
  <c r="UEL67" i="7"/>
  <c r="UEM67" i="7"/>
  <c r="UEN67" i="7"/>
  <c r="UEO67" i="7"/>
  <c r="UEP67" i="7"/>
  <c r="UEQ67" i="7"/>
  <c r="UER67" i="7"/>
  <c r="UES67" i="7"/>
  <c r="UET67" i="7"/>
  <c r="UEU67" i="7"/>
  <c r="UEV67" i="7"/>
  <c r="UEW67" i="7"/>
  <c r="UEX67" i="7"/>
  <c r="UEY67" i="7"/>
  <c r="UEZ67" i="7"/>
  <c r="UFA67" i="7"/>
  <c r="UFB67" i="7"/>
  <c r="UFC67" i="7"/>
  <c r="UFD67" i="7"/>
  <c r="UFE67" i="7"/>
  <c r="UFF67" i="7"/>
  <c r="UFG67" i="7"/>
  <c r="UFH67" i="7"/>
  <c r="UFI67" i="7"/>
  <c r="UFJ67" i="7"/>
  <c r="UFK67" i="7"/>
  <c r="UFL67" i="7"/>
  <c r="UFM67" i="7"/>
  <c r="UFN67" i="7"/>
  <c r="UFO67" i="7"/>
  <c r="UFP67" i="7"/>
  <c r="UFQ67" i="7"/>
  <c r="UFR67" i="7"/>
  <c r="UFS67" i="7"/>
  <c r="UFT67" i="7"/>
  <c r="UFU67" i="7"/>
  <c r="UFV67" i="7"/>
  <c r="UFW67" i="7"/>
  <c r="UFX67" i="7"/>
  <c r="UFY67" i="7"/>
  <c r="UFZ67" i="7"/>
  <c r="UGA67" i="7"/>
  <c r="UGB67" i="7"/>
  <c r="UGC67" i="7"/>
  <c r="UGD67" i="7"/>
  <c r="UGE67" i="7"/>
  <c r="UGF67" i="7"/>
  <c r="UGG67" i="7"/>
  <c r="UGH67" i="7"/>
  <c r="UGI67" i="7"/>
  <c r="UGJ67" i="7"/>
  <c r="UGK67" i="7"/>
  <c r="UGL67" i="7"/>
  <c r="UGM67" i="7"/>
  <c r="UGN67" i="7"/>
  <c r="UGO67" i="7"/>
  <c r="UGP67" i="7"/>
  <c r="UGQ67" i="7"/>
  <c r="UGR67" i="7"/>
  <c r="UGS67" i="7"/>
  <c r="UGT67" i="7"/>
  <c r="UGU67" i="7"/>
  <c r="UGV67" i="7"/>
  <c r="UGW67" i="7"/>
  <c r="UGX67" i="7"/>
  <c r="UGY67" i="7"/>
  <c r="UGZ67" i="7"/>
  <c r="UHA67" i="7"/>
  <c r="UHB67" i="7"/>
  <c r="UHC67" i="7"/>
  <c r="UHD67" i="7"/>
  <c r="UHE67" i="7"/>
  <c r="UHF67" i="7"/>
  <c r="UHG67" i="7"/>
  <c r="UHH67" i="7"/>
  <c r="UHI67" i="7"/>
  <c r="UHJ67" i="7"/>
  <c r="UHK67" i="7"/>
  <c r="UHL67" i="7"/>
  <c r="UHM67" i="7"/>
  <c r="UHN67" i="7"/>
  <c r="UHO67" i="7"/>
  <c r="UHP67" i="7"/>
  <c r="UHQ67" i="7"/>
  <c r="UHR67" i="7"/>
  <c r="UHS67" i="7"/>
  <c r="UHT67" i="7"/>
  <c r="UHU67" i="7"/>
  <c r="UHV67" i="7"/>
  <c r="UHW67" i="7"/>
  <c r="UHX67" i="7"/>
  <c r="UHY67" i="7"/>
  <c r="UHZ67" i="7"/>
  <c r="UIA67" i="7"/>
  <c r="UIB67" i="7"/>
  <c r="UIC67" i="7"/>
  <c r="UID67" i="7"/>
  <c r="UIE67" i="7"/>
  <c r="UIF67" i="7"/>
  <c r="UIG67" i="7"/>
  <c r="UIH67" i="7"/>
  <c r="UII67" i="7"/>
  <c r="UIJ67" i="7"/>
  <c r="UIK67" i="7"/>
  <c r="UIL67" i="7"/>
  <c r="UIM67" i="7"/>
  <c r="UIN67" i="7"/>
  <c r="UIO67" i="7"/>
  <c r="UIP67" i="7"/>
  <c r="UIQ67" i="7"/>
  <c r="UIR67" i="7"/>
  <c r="UIS67" i="7"/>
  <c r="UIT67" i="7"/>
  <c r="UIU67" i="7"/>
  <c r="UIV67" i="7"/>
  <c r="UIW67" i="7"/>
  <c r="UIX67" i="7"/>
  <c r="UIY67" i="7"/>
  <c r="UIZ67" i="7"/>
  <c r="UJA67" i="7"/>
  <c r="UJB67" i="7"/>
  <c r="UJC67" i="7"/>
  <c r="UJD67" i="7"/>
  <c r="UJE67" i="7"/>
  <c r="UJF67" i="7"/>
  <c r="UJG67" i="7"/>
  <c r="UJH67" i="7"/>
  <c r="UJI67" i="7"/>
  <c r="UJJ67" i="7"/>
  <c r="UJK67" i="7"/>
  <c r="UJL67" i="7"/>
  <c r="UJM67" i="7"/>
  <c r="UJN67" i="7"/>
  <c r="UJO67" i="7"/>
  <c r="UJP67" i="7"/>
  <c r="UJQ67" i="7"/>
  <c r="UJR67" i="7"/>
  <c r="UJS67" i="7"/>
  <c r="UJT67" i="7"/>
  <c r="UJU67" i="7"/>
  <c r="UJV67" i="7"/>
  <c r="UJW67" i="7"/>
  <c r="UJX67" i="7"/>
  <c r="UJY67" i="7"/>
  <c r="UJZ67" i="7"/>
  <c r="UKA67" i="7"/>
  <c r="UKB67" i="7"/>
  <c r="UKC67" i="7"/>
  <c r="UKD67" i="7"/>
  <c r="UKE67" i="7"/>
  <c r="UKF67" i="7"/>
  <c r="UKG67" i="7"/>
  <c r="UKH67" i="7"/>
  <c r="UKI67" i="7"/>
  <c r="UKJ67" i="7"/>
  <c r="UKK67" i="7"/>
  <c r="UKL67" i="7"/>
  <c r="UKM67" i="7"/>
  <c r="UKN67" i="7"/>
  <c r="UKO67" i="7"/>
  <c r="UKP67" i="7"/>
  <c r="UKQ67" i="7"/>
  <c r="UKR67" i="7"/>
  <c r="UKS67" i="7"/>
  <c r="UKT67" i="7"/>
  <c r="UKU67" i="7"/>
  <c r="UKV67" i="7"/>
  <c r="UKW67" i="7"/>
  <c r="UKX67" i="7"/>
  <c r="UKY67" i="7"/>
  <c r="UKZ67" i="7"/>
  <c r="ULA67" i="7"/>
  <c r="ULB67" i="7"/>
  <c r="ULC67" i="7"/>
  <c r="ULD67" i="7"/>
  <c r="ULE67" i="7"/>
  <c r="ULF67" i="7"/>
  <c r="ULG67" i="7"/>
  <c r="ULH67" i="7"/>
  <c r="ULI67" i="7"/>
  <c r="ULJ67" i="7"/>
  <c r="ULK67" i="7"/>
  <c r="ULL67" i="7"/>
  <c r="ULM67" i="7"/>
  <c r="ULN67" i="7"/>
  <c r="ULO67" i="7"/>
  <c r="ULP67" i="7"/>
  <c r="ULQ67" i="7"/>
  <c r="ULR67" i="7"/>
  <c r="ULS67" i="7"/>
  <c r="ULT67" i="7"/>
  <c r="ULU67" i="7"/>
  <c r="ULV67" i="7"/>
  <c r="ULW67" i="7"/>
  <c r="ULX67" i="7"/>
  <c r="ULY67" i="7"/>
  <c r="ULZ67" i="7"/>
  <c r="UMA67" i="7"/>
  <c r="UMB67" i="7"/>
  <c r="UMC67" i="7"/>
  <c r="UMD67" i="7"/>
  <c r="UME67" i="7"/>
  <c r="UMF67" i="7"/>
  <c r="UMG67" i="7"/>
  <c r="UMH67" i="7"/>
  <c r="UMI67" i="7"/>
  <c r="UMJ67" i="7"/>
  <c r="UMK67" i="7"/>
  <c r="UML67" i="7"/>
  <c r="UMM67" i="7"/>
  <c r="UMN67" i="7"/>
  <c r="UMO67" i="7"/>
  <c r="UMP67" i="7"/>
  <c r="UMQ67" i="7"/>
  <c r="UMR67" i="7"/>
  <c r="UMS67" i="7"/>
  <c r="UMT67" i="7"/>
  <c r="UMU67" i="7"/>
  <c r="UMV67" i="7"/>
  <c r="UMW67" i="7"/>
  <c r="UMX67" i="7"/>
  <c r="UMY67" i="7"/>
  <c r="UMZ67" i="7"/>
  <c r="UNA67" i="7"/>
  <c r="UNB67" i="7"/>
  <c r="UNC67" i="7"/>
  <c r="UND67" i="7"/>
  <c r="UNE67" i="7"/>
  <c r="UNF67" i="7"/>
  <c r="UNG67" i="7"/>
  <c r="UNH67" i="7"/>
  <c r="UNI67" i="7"/>
  <c r="UNJ67" i="7"/>
  <c r="UNK67" i="7"/>
  <c r="UNL67" i="7"/>
  <c r="UNM67" i="7"/>
  <c r="UNN67" i="7"/>
  <c r="UNO67" i="7"/>
  <c r="UNP67" i="7"/>
  <c r="UNQ67" i="7"/>
  <c r="UNR67" i="7"/>
  <c r="UNS67" i="7"/>
  <c r="UNT67" i="7"/>
  <c r="UNU67" i="7"/>
  <c r="UNV67" i="7"/>
  <c r="UNW67" i="7"/>
  <c r="UNX67" i="7"/>
  <c r="UNY67" i="7"/>
  <c r="UNZ67" i="7"/>
  <c r="UOA67" i="7"/>
  <c r="UOB67" i="7"/>
  <c r="UOC67" i="7"/>
  <c r="UOD67" i="7"/>
  <c r="UOE67" i="7"/>
  <c r="UOF67" i="7"/>
  <c r="UOG67" i="7"/>
  <c r="UOH67" i="7"/>
  <c r="UOI67" i="7"/>
  <c r="UOJ67" i="7"/>
  <c r="UOK67" i="7"/>
  <c r="UOL67" i="7"/>
  <c r="UOM67" i="7"/>
  <c r="UON67" i="7"/>
  <c r="UOO67" i="7"/>
  <c r="UOP67" i="7"/>
  <c r="UOQ67" i="7"/>
  <c r="UOR67" i="7"/>
  <c r="UOS67" i="7"/>
  <c r="UOT67" i="7"/>
  <c r="UOU67" i="7"/>
  <c r="UOV67" i="7"/>
  <c r="UOW67" i="7"/>
  <c r="UOX67" i="7"/>
  <c r="UOY67" i="7"/>
  <c r="UOZ67" i="7"/>
  <c r="UPA67" i="7"/>
  <c r="UPB67" i="7"/>
  <c r="UPC67" i="7"/>
  <c r="UPD67" i="7"/>
  <c r="UPE67" i="7"/>
  <c r="UPF67" i="7"/>
  <c r="UPG67" i="7"/>
  <c r="UPH67" i="7"/>
  <c r="UPI67" i="7"/>
  <c r="UPJ67" i="7"/>
  <c r="UPK67" i="7"/>
  <c r="UPL67" i="7"/>
  <c r="UPM67" i="7"/>
  <c r="UPN67" i="7"/>
  <c r="UPO67" i="7"/>
  <c r="UPP67" i="7"/>
  <c r="UPQ67" i="7"/>
  <c r="UPR67" i="7"/>
  <c r="UPS67" i="7"/>
  <c r="UPT67" i="7"/>
  <c r="UPU67" i="7"/>
  <c r="UPV67" i="7"/>
  <c r="UPW67" i="7"/>
  <c r="UPX67" i="7"/>
  <c r="UPY67" i="7"/>
  <c r="UPZ67" i="7"/>
  <c r="UQA67" i="7"/>
  <c r="UQB67" i="7"/>
  <c r="UQC67" i="7"/>
  <c r="UQD67" i="7"/>
  <c r="UQE67" i="7"/>
  <c r="UQF67" i="7"/>
  <c r="UQG67" i="7"/>
  <c r="UQH67" i="7"/>
  <c r="UQI67" i="7"/>
  <c r="UQJ67" i="7"/>
  <c r="UQK67" i="7"/>
  <c r="UQL67" i="7"/>
  <c r="UQM67" i="7"/>
  <c r="UQN67" i="7"/>
  <c r="UQO67" i="7"/>
  <c r="UQP67" i="7"/>
  <c r="UQQ67" i="7"/>
  <c r="UQR67" i="7"/>
  <c r="UQS67" i="7"/>
  <c r="UQT67" i="7"/>
  <c r="UQU67" i="7"/>
  <c r="UQV67" i="7"/>
  <c r="UQW67" i="7"/>
  <c r="UQX67" i="7"/>
  <c r="UQY67" i="7"/>
  <c r="UQZ67" i="7"/>
  <c r="URA67" i="7"/>
  <c r="URB67" i="7"/>
  <c r="URC67" i="7"/>
  <c r="URD67" i="7"/>
  <c r="URE67" i="7"/>
  <c r="URF67" i="7"/>
  <c r="URG67" i="7"/>
  <c r="URH67" i="7"/>
  <c r="URI67" i="7"/>
  <c r="URJ67" i="7"/>
  <c r="URK67" i="7"/>
  <c r="URL67" i="7"/>
  <c r="URM67" i="7"/>
  <c r="URN67" i="7"/>
  <c r="URO67" i="7"/>
  <c r="URP67" i="7"/>
  <c r="URQ67" i="7"/>
  <c r="URR67" i="7"/>
  <c r="URS67" i="7"/>
  <c r="URT67" i="7"/>
  <c r="URU67" i="7"/>
  <c r="URV67" i="7"/>
  <c r="URW67" i="7"/>
  <c r="URX67" i="7"/>
  <c r="URY67" i="7"/>
  <c r="URZ67" i="7"/>
  <c r="USA67" i="7"/>
  <c r="USB67" i="7"/>
  <c r="USC67" i="7"/>
  <c r="USD67" i="7"/>
  <c r="USE67" i="7"/>
  <c r="USF67" i="7"/>
  <c r="USG67" i="7"/>
  <c r="USH67" i="7"/>
  <c r="USI67" i="7"/>
  <c r="USJ67" i="7"/>
  <c r="USK67" i="7"/>
  <c r="USL67" i="7"/>
  <c r="USM67" i="7"/>
  <c r="USN67" i="7"/>
  <c r="USO67" i="7"/>
  <c r="USP67" i="7"/>
  <c r="USQ67" i="7"/>
  <c r="USR67" i="7"/>
  <c r="USS67" i="7"/>
  <c r="UST67" i="7"/>
  <c r="USU67" i="7"/>
  <c r="USV67" i="7"/>
  <c r="USW67" i="7"/>
  <c r="USX67" i="7"/>
  <c r="USY67" i="7"/>
  <c r="USZ67" i="7"/>
  <c r="UTA67" i="7"/>
  <c r="UTB67" i="7"/>
  <c r="UTC67" i="7"/>
  <c r="UTD67" i="7"/>
  <c r="UTE67" i="7"/>
  <c r="UTF67" i="7"/>
  <c r="UTG67" i="7"/>
  <c r="UTH67" i="7"/>
  <c r="UTI67" i="7"/>
  <c r="UTJ67" i="7"/>
  <c r="UTK67" i="7"/>
  <c r="UTL67" i="7"/>
  <c r="UTM67" i="7"/>
  <c r="UTN67" i="7"/>
  <c r="UTO67" i="7"/>
  <c r="UTP67" i="7"/>
  <c r="UTQ67" i="7"/>
  <c r="UTR67" i="7"/>
  <c r="UTS67" i="7"/>
  <c r="UTT67" i="7"/>
  <c r="UTU67" i="7"/>
  <c r="UTV67" i="7"/>
  <c r="UTW67" i="7"/>
  <c r="UTX67" i="7"/>
  <c r="UTY67" i="7"/>
  <c r="UTZ67" i="7"/>
  <c r="UUA67" i="7"/>
  <c r="UUB67" i="7"/>
  <c r="UUC67" i="7"/>
  <c r="UUD67" i="7"/>
  <c r="UUE67" i="7"/>
  <c r="UUF67" i="7"/>
  <c r="UUG67" i="7"/>
  <c r="UUH67" i="7"/>
  <c r="UUI67" i="7"/>
  <c r="UUJ67" i="7"/>
  <c r="UUK67" i="7"/>
  <c r="UUL67" i="7"/>
  <c r="UUM67" i="7"/>
  <c r="UUN67" i="7"/>
  <c r="UUO67" i="7"/>
  <c r="UUP67" i="7"/>
  <c r="UUQ67" i="7"/>
  <c r="UUR67" i="7"/>
  <c r="UUS67" i="7"/>
  <c r="UUT67" i="7"/>
  <c r="UUU67" i="7"/>
  <c r="UUV67" i="7"/>
  <c r="UUW67" i="7"/>
  <c r="UUX67" i="7"/>
  <c r="UUY67" i="7"/>
  <c r="UUZ67" i="7"/>
  <c r="UVA67" i="7"/>
  <c r="UVB67" i="7"/>
  <c r="UVC67" i="7"/>
  <c r="UVD67" i="7"/>
  <c r="UVE67" i="7"/>
  <c r="UVF67" i="7"/>
  <c r="UVG67" i="7"/>
  <c r="UVH67" i="7"/>
  <c r="UVI67" i="7"/>
  <c r="UVJ67" i="7"/>
  <c r="UVK67" i="7"/>
  <c r="UVL67" i="7"/>
  <c r="UVM67" i="7"/>
  <c r="UVN67" i="7"/>
  <c r="UVO67" i="7"/>
  <c r="UVP67" i="7"/>
  <c r="UVQ67" i="7"/>
  <c r="UVR67" i="7"/>
  <c r="UVS67" i="7"/>
  <c r="UVT67" i="7"/>
  <c r="UVU67" i="7"/>
  <c r="UVV67" i="7"/>
  <c r="UVW67" i="7"/>
  <c r="UVX67" i="7"/>
  <c r="UVY67" i="7"/>
  <c r="UVZ67" i="7"/>
  <c r="UWA67" i="7"/>
  <c r="UWB67" i="7"/>
  <c r="UWC67" i="7"/>
  <c r="UWD67" i="7"/>
  <c r="UWE67" i="7"/>
  <c r="UWF67" i="7"/>
  <c r="UWG67" i="7"/>
  <c r="UWH67" i="7"/>
  <c r="UWI67" i="7"/>
  <c r="UWJ67" i="7"/>
  <c r="UWK67" i="7"/>
  <c r="UWL67" i="7"/>
  <c r="UWM67" i="7"/>
  <c r="UWN67" i="7"/>
  <c r="UWO67" i="7"/>
  <c r="UWP67" i="7"/>
  <c r="UWQ67" i="7"/>
  <c r="UWR67" i="7"/>
  <c r="UWS67" i="7"/>
  <c r="UWT67" i="7"/>
  <c r="UWU67" i="7"/>
  <c r="UWV67" i="7"/>
  <c r="UWW67" i="7"/>
  <c r="UWX67" i="7"/>
  <c r="UWY67" i="7"/>
  <c r="UWZ67" i="7"/>
  <c r="UXA67" i="7"/>
  <c r="UXB67" i="7"/>
  <c r="UXC67" i="7"/>
  <c r="UXD67" i="7"/>
  <c r="UXE67" i="7"/>
  <c r="UXF67" i="7"/>
  <c r="UXG67" i="7"/>
  <c r="UXH67" i="7"/>
  <c r="UXI67" i="7"/>
  <c r="UXJ67" i="7"/>
  <c r="UXK67" i="7"/>
  <c r="UXL67" i="7"/>
  <c r="UXM67" i="7"/>
  <c r="UXN67" i="7"/>
  <c r="UXO67" i="7"/>
  <c r="UXP67" i="7"/>
  <c r="UXQ67" i="7"/>
  <c r="UXR67" i="7"/>
  <c r="UXS67" i="7"/>
  <c r="UXT67" i="7"/>
  <c r="UXU67" i="7"/>
  <c r="UXV67" i="7"/>
  <c r="UXW67" i="7"/>
  <c r="UXX67" i="7"/>
  <c r="UXY67" i="7"/>
  <c r="UXZ67" i="7"/>
  <c r="UYA67" i="7"/>
  <c r="UYB67" i="7"/>
  <c r="UYC67" i="7"/>
  <c r="UYD67" i="7"/>
  <c r="UYE67" i="7"/>
  <c r="UYF67" i="7"/>
  <c r="UYG67" i="7"/>
  <c r="UYH67" i="7"/>
  <c r="UYI67" i="7"/>
  <c r="UYJ67" i="7"/>
  <c r="UYK67" i="7"/>
  <c r="UYL67" i="7"/>
  <c r="UYM67" i="7"/>
  <c r="UYN67" i="7"/>
  <c r="UYO67" i="7"/>
  <c r="UYP67" i="7"/>
  <c r="UYQ67" i="7"/>
  <c r="UYR67" i="7"/>
  <c r="UYS67" i="7"/>
  <c r="UYT67" i="7"/>
  <c r="UYU67" i="7"/>
  <c r="UYV67" i="7"/>
  <c r="UYW67" i="7"/>
  <c r="UYX67" i="7"/>
  <c r="UYY67" i="7"/>
  <c r="UYZ67" i="7"/>
  <c r="UZA67" i="7"/>
  <c r="UZB67" i="7"/>
  <c r="UZC67" i="7"/>
  <c r="UZD67" i="7"/>
  <c r="UZE67" i="7"/>
  <c r="UZF67" i="7"/>
  <c r="UZG67" i="7"/>
  <c r="UZH67" i="7"/>
  <c r="UZI67" i="7"/>
  <c r="UZJ67" i="7"/>
  <c r="UZK67" i="7"/>
  <c r="UZL67" i="7"/>
  <c r="UZM67" i="7"/>
  <c r="UZN67" i="7"/>
  <c r="UZO67" i="7"/>
  <c r="UZP67" i="7"/>
  <c r="UZQ67" i="7"/>
  <c r="UZR67" i="7"/>
  <c r="UZS67" i="7"/>
  <c r="UZT67" i="7"/>
  <c r="UZU67" i="7"/>
  <c r="UZV67" i="7"/>
  <c r="UZW67" i="7"/>
  <c r="UZX67" i="7"/>
  <c r="UZY67" i="7"/>
  <c r="UZZ67" i="7"/>
  <c r="VAA67" i="7"/>
  <c r="VAB67" i="7"/>
  <c r="VAC67" i="7"/>
  <c r="VAD67" i="7"/>
  <c r="VAE67" i="7"/>
  <c r="VAF67" i="7"/>
  <c r="VAG67" i="7"/>
  <c r="VAH67" i="7"/>
  <c r="VAI67" i="7"/>
  <c r="VAJ67" i="7"/>
  <c r="VAK67" i="7"/>
  <c r="VAL67" i="7"/>
  <c r="VAM67" i="7"/>
  <c r="VAN67" i="7"/>
  <c r="VAO67" i="7"/>
  <c r="VAP67" i="7"/>
  <c r="VAQ67" i="7"/>
  <c r="VAR67" i="7"/>
  <c r="VAS67" i="7"/>
  <c r="VAT67" i="7"/>
  <c r="VAU67" i="7"/>
  <c r="VAV67" i="7"/>
  <c r="VAW67" i="7"/>
  <c r="VAX67" i="7"/>
  <c r="VAY67" i="7"/>
  <c r="VAZ67" i="7"/>
  <c r="VBA67" i="7"/>
  <c r="VBB67" i="7"/>
  <c r="VBC67" i="7"/>
  <c r="VBD67" i="7"/>
  <c r="VBE67" i="7"/>
  <c r="VBF67" i="7"/>
  <c r="VBG67" i="7"/>
  <c r="VBH67" i="7"/>
  <c r="VBI67" i="7"/>
  <c r="VBJ67" i="7"/>
  <c r="VBK67" i="7"/>
  <c r="VBL67" i="7"/>
  <c r="VBM67" i="7"/>
  <c r="VBN67" i="7"/>
  <c r="VBO67" i="7"/>
  <c r="VBP67" i="7"/>
  <c r="VBQ67" i="7"/>
  <c r="VBR67" i="7"/>
  <c r="VBS67" i="7"/>
  <c r="VBT67" i="7"/>
  <c r="VBU67" i="7"/>
  <c r="VBV67" i="7"/>
  <c r="VBW67" i="7"/>
  <c r="VBX67" i="7"/>
  <c r="VBY67" i="7"/>
  <c r="VBZ67" i="7"/>
  <c r="VCA67" i="7"/>
  <c r="VCB67" i="7"/>
  <c r="VCC67" i="7"/>
  <c r="VCD67" i="7"/>
  <c r="VCE67" i="7"/>
  <c r="VCF67" i="7"/>
  <c r="VCG67" i="7"/>
  <c r="VCH67" i="7"/>
  <c r="VCI67" i="7"/>
  <c r="VCJ67" i="7"/>
  <c r="VCK67" i="7"/>
  <c r="VCL67" i="7"/>
  <c r="VCM67" i="7"/>
  <c r="VCN67" i="7"/>
  <c r="VCO67" i="7"/>
  <c r="VCP67" i="7"/>
  <c r="VCQ67" i="7"/>
  <c r="VCR67" i="7"/>
  <c r="VCS67" i="7"/>
  <c r="VCT67" i="7"/>
  <c r="VCU67" i="7"/>
  <c r="VCV67" i="7"/>
  <c r="VCW67" i="7"/>
  <c r="VCX67" i="7"/>
  <c r="VCY67" i="7"/>
  <c r="VCZ67" i="7"/>
  <c r="VDA67" i="7"/>
  <c r="VDB67" i="7"/>
  <c r="VDC67" i="7"/>
  <c r="VDD67" i="7"/>
  <c r="VDE67" i="7"/>
  <c r="VDF67" i="7"/>
  <c r="VDG67" i="7"/>
  <c r="VDH67" i="7"/>
  <c r="VDI67" i="7"/>
  <c r="VDJ67" i="7"/>
  <c r="VDK67" i="7"/>
  <c r="VDL67" i="7"/>
  <c r="VDM67" i="7"/>
  <c r="VDN67" i="7"/>
  <c r="VDO67" i="7"/>
  <c r="VDP67" i="7"/>
  <c r="VDQ67" i="7"/>
  <c r="VDR67" i="7"/>
  <c r="VDS67" i="7"/>
  <c r="VDT67" i="7"/>
  <c r="VDU67" i="7"/>
  <c r="VDV67" i="7"/>
  <c r="VDW67" i="7"/>
  <c r="VDX67" i="7"/>
  <c r="VDY67" i="7"/>
  <c r="VDZ67" i="7"/>
  <c r="VEA67" i="7"/>
  <c r="VEB67" i="7"/>
  <c r="VEC67" i="7"/>
  <c r="VED67" i="7"/>
  <c r="VEE67" i="7"/>
  <c r="VEF67" i="7"/>
  <c r="VEG67" i="7"/>
  <c r="VEH67" i="7"/>
  <c r="VEI67" i="7"/>
  <c r="VEJ67" i="7"/>
  <c r="VEK67" i="7"/>
  <c r="VEL67" i="7"/>
  <c r="VEM67" i="7"/>
  <c r="VEN67" i="7"/>
  <c r="VEO67" i="7"/>
  <c r="VEP67" i="7"/>
  <c r="VEQ67" i="7"/>
  <c r="VER67" i="7"/>
  <c r="VES67" i="7"/>
  <c r="VET67" i="7"/>
  <c r="VEU67" i="7"/>
  <c r="VEV67" i="7"/>
  <c r="VEW67" i="7"/>
  <c r="VEX67" i="7"/>
  <c r="VEY67" i="7"/>
  <c r="VEZ67" i="7"/>
  <c r="VFA67" i="7"/>
  <c r="VFB67" i="7"/>
  <c r="VFC67" i="7"/>
  <c r="VFD67" i="7"/>
  <c r="VFE67" i="7"/>
  <c r="VFF67" i="7"/>
  <c r="VFG67" i="7"/>
  <c r="VFH67" i="7"/>
  <c r="VFI67" i="7"/>
  <c r="VFJ67" i="7"/>
  <c r="VFK67" i="7"/>
  <c r="VFL67" i="7"/>
  <c r="VFM67" i="7"/>
  <c r="VFN67" i="7"/>
  <c r="VFO67" i="7"/>
  <c r="VFP67" i="7"/>
  <c r="VFQ67" i="7"/>
  <c r="VFR67" i="7"/>
  <c r="VFS67" i="7"/>
  <c r="VFT67" i="7"/>
  <c r="VFU67" i="7"/>
  <c r="VFV67" i="7"/>
  <c r="VFW67" i="7"/>
  <c r="VFX67" i="7"/>
  <c r="VFY67" i="7"/>
  <c r="VFZ67" i="7"/>
  <c r="VGA67" i="7"/>
  <c r="VGB67" i="7"/>
  <c r="VGC67" i="7"/>
  <c r="VGD67" i="7"/>
  <c r="VGE67" i="7"/>
  <c r="VGF67" i="7"/>
  <c r="VGG67" i="7"/>
  <c r="VGH67" i="7"/>
  <c r="VGI67" i="7"/>
  <c r="VGJ67" i="7"/>
  <c r="VGK67" i="7"/>
  <c r="VGL67" i="7"/>
  <c r="VGM67" i="7"/>
  <c r="VGN67" i="7"/>
  <c r="VGO67" i="7"/>
  <c r="VGP67" i="7"/>
  <c r="VGQ67" i="7"/>
  <c r="VGR67" i="7"/>
  <c r="VGS67" i="7"/>
  <c r="VGT67" i="7"/>
  <c r="VGU67" i="7"/>
  <c r="VGV67" i="7"/>
  <c r="VGW67" i="7"/>
  <c r="VGX67" i="7"/>
  <c r="VGY67" i="7"/>
  <c r="VGZ67" i="7"/>
  <c r="VHA67" i="7"/>
  <c r="VHB67" i="7"/>
  <c r="VHC67" i="7"/>
  <c r="VHD67" i="7"/>
  <c r="VHE67" i="7"/>
  <c r="VHF67" i="7"/>
  <c r="VHG67" i="7"/>
  <c r="VHH67" i="7"/>
  <c r="VHI67" i="7"/>
  <c r="VHJ67" i="7"/>
  <c r="VHK67" i="7"/>
  <c r="VHL67" i="7"/>
  <c r="VHM67" i="7"/>
  <c r="VHN67" i="7"/>
  <c r="VHO67" i="7"/>
  <c r="VHP67" i="7"/>
  <c r="VHQ67" i="7"/>
  <c r="VHR67" i="7"/>
  <c r="VHS67" i="7"/>
  <c r="VHT67" i="7"/>
  <c r="VHU67" i="7"/>
  <c r="VHV67" i="7"/>
  <c r="VHW67" i="7"/>
  <c r="VHX67" i="7"/>
  <c r="VHY67" i="7"/>
  <c r="VHZ67" i="7"/>
  <c r="VIA67" i="7"/>
  <c r="VIB67" i="7"/>
  <c r="VIC67" i="7"/>
  <c r="VID67" i="7"/>
  <c r="VIE67" i="7"/>
  <c r="VIF67" i="7"/>
  <c r="VIG67" i="7"/>
  <c r="VIH67" i="7"/>
  <c r="VII67" i="7"/>
  <c r="VIJ67" i="7"/>
  <c r="VIK67" i="7"/>
  <c r="VIL67" i="7"/>
  <c r="VIM67" i="7"/>
  <c r="VIN67" i="7"/>
  <c r="VIO67" i="7"/>
  <c r="VIP67" i="7"/>
  <c r="VIQ67" i="7"/>
  <c r="VIR67" i="7"/>
  <c r="VIS67" i="7"/>
  <c r="VIT67" i="7"/>
  <c r="VIU67" i="7"/>
  <c r="VIV67" i="7"/>
  <c r="VIW67" i="7"/>
  <c r="VIX67" i="7"/>
  <c r="VIY67" i="7"/>
  <c r="VIZ67" i="7"/>
  <c r="VJA67" i="7"/>
  <c r="VJB67" i="7"/>
  <c r="VJC67" i="7"/>
  <c r="VJD67" i="7"/>
  <c r="VJE67" i="7"/>
  <c r="VJF67" i="7"/>
  <c r="VJG67" i="7"/>
  <c r="VJH67" i="7"/>
  <c r="VJI67" i="7"/>
  <c r="VJJ67" i="7"/>
  <c r="VJK67" i="7"/>
  <c r="VJL67" i="7"/>
  <c r="VJM67" i="7"/>
  <c r="VJN67" i="7"/>
  <c r="VJO67" i="7"/>
  <c r="VJP67" i="7"/>
  <c r="VJQ67" i="7"/>
  <c r="VJR67" i="7"/>
  <c r="VJS67" i="7"/>
  <c r="VJT67" i="7"/>
  <c r="VJU67" i="7"/>
  <c r="VJV67" i="7"/>
  <c r="VJW67" i="7"/>
  <c r="VJX67" i="7"/>
  <c r="VJY67" i="7"/>
  <c r="VJZ67" i="7"/>
  <c r="VKA67" i="7"/>
  <c r="VKB67" i="7"/>
  <c r="VKC67" i="7"/>
  <c r="VKD67" i="7"/>
  <c r="VKE67" i="7"/>
  <c r="VKF67" i="7"/>
  <c r="VKG67" i="7"/>
  <c r="VKH67" i="7"/>
  <c r="VKI67" i="7"/>
  <c r="VKJ67" i="7"/>
  <c r="VKK67" i="7"/>
  <c r="VKL67" i="7"/>
  <c r="VKM67" i="7"/>
  <c r="VKN67" i="7"/>
  <c r="VKO67" i="7"/>
  <c r="VKP67" i="7"/>
  <c r="VKQ67" i="7"/>
  <c r="VKR67" i="7"/>
  <c r="VKS67" i="7"/>
  <c r="VKT67" i="7"/>
  <c r="VKU67" i="7"/>
  <c r="VKV67" i="7"/>
  <c r="VKW67" i="7"/>
  <c r="VKX67" i="7"/>
  <c r="VKY67" i="7"/>
  <c r="VKZ67" i="7"/>
  <c r="VLA67" i="7"/>
  <c r="VLB67" i="7"/>
  <c r="VLC67" i="7"/>
  <c r="VLD67" i="7"/>
  <c r="VLE67" i="7"/>
  <c r="VLF67" i="7"/>
  <c r="VLG67" i="7"/>
  <c r="VLH67" i="7"/>
  <c r="VLI67" i="7"/>
  <c r="VLJ67" i="7"/>
  <c r="VLK67" i="7"/>
  <c r="VLL67" i="7"/>
  <c r="VLM67" i="7"/>
  <c r="VLN67" i="7"/>
  <c r="VLO67" i="7"/>
  <c r="VLP67" i="7"/>
  <c r="VLQ67" i="7"/>
  <c r="VLR67" i="7"/>
  <c r="VLS67" i="7"/>
  <c r="VLT67" i="7"/>
  <c r="VLU67" i="7"/>
  <c r="VLV67" i="7"/>
  <c r="VLW67" i="7"/>
  <c r="VLX67" i="7"/>
  <c r="VLY67" i="7"/>
  <c r="VLZ67" i="7"/>
  <c r="VMA67" i="7"/>
  <c r="VMB67" i="7"/>
  <c r="VMC67" i="7"/>
  <c r="VMD67" i="7"/>
  <c r="VME67" i="7"/>
  <c r="VMF67" i="7"/>
  <c r="VMG67" i="7"/>
  <c r="VMH67" i="7"/>
  <c r="VMI67" i="7"/>
  <c r="VMJ67" i="7"/>
  <c r="VMK67" i="7"/>
  <c r="VML67" i="7"/>
  <c r="VMM67" i="7"/>
  <c r="VMN67" i="7"/>
  <c r="VMO67" i="7"/>
  <c r="VMP67" i="7"/>
  <c r="VMQ67" i="7"/>
  <c r="VMR67" i="7"/>
  <c r="VMS67" i="7"/>
  <c r="VMT67" i="7"/>
  <c r="VMU67" i="7"/>
  <c r="VMV67" i="7"/>
  <c r="VMW67" i="7"/>
  <c r="VMX67" i="7"/>
  <c r="VMY67" i="7"/>
  <c r="VMZ67" i="7"/>
  <c r="VNA67" i="7"/>
  <c r="VNB67" i="7"/>
  <c r="VNC67" i="7"/>
  <c r="VND67" i="7"/>
  <c r="VNE67" i="7"/>
  <c r="VNF67" i="7"/>
  <c r="VNG67" i="7"/>
  <c r="VNH67" i="7"/>
  <c r="VNI67" i="7"/>
  <c r="VNJ67" i="7"/>
  <c r="VNK67" i="7"/>
  <c r="VNL67" i="7"/>
  <c r="VNM67" i="7"/>
  <c r="VNN67" i="7"/>
  <c r="VNO67" i="7"/>
  <c r="VNP67" i="7"/>
  <c r="VNQ67" i="7"/>
  <c r="VNR67" i="7"/>
  <c r="VNS67" i="7"/>
  <c r="VNT67" i="7"/>
  <c r="VNU67" i="7"/>
  <c r="VNV67" i="7"/>
  <c r="VNW67" i="7"/>
  <c r="VNX67" i="7"/>
  <c r="VNY67" i="7"/>
  <c r="VNZ67" i="7"/>
  <c r="VOA67" i="7"/>
  <c r="VOB67" i="7"/>
  <c r="VOC67" i="7"/>
  <c r="VOD67" i="7"/>
  <c r="VOE67" i="7"/>
  <c r="VOF67" i="7"/>
  <c r="VOG67" i="7"/>
  <c r="VOH67" i="7"/>
  <c r="VOI67" i="7"/>
  <c r="VOJ67" i="7"/>
  <c r="VOK67" i="7"/>
  <c r="VOL67" i="7"/>
  <c r="VOM67" i="7"/>
  <c r="VON67" i="7"/>
  <c r="VOO67" i="7"/>
  <c r="VOP67" i="7"/>
  <c r="VOQ67" i="7"/>
  <c r="VOR67" i="7"/>
  <c r="VOS67" i="7"/>
  <c r="VOT67" i="7"/>
  <c r="VOU67" i="7"/>
  <c r="VOV67" i="7"/>
  <c r="VOW67" i="7"/>
  <c r="VOX67" i="7"/>
  <c r="VOY67" i="7"/>
  <c r="VOZ67" i="7"/>
  <c r="VPA67" i="7"/>
  <c r="VPB67" i="7"/>
  <c r="VPC67" i="7"/>
  <c r="VPD67" i="7"/>
  <c r="VPE67" i="7"/>
  <c r="VPF67" i="7"/>
  <c r="VPG67" i="7"/>
  <c r="VPH67" i="7"/>
  <c r="VPI67" i="7"/>
  <c r="VPJ67" i="7"/>
  <c r="VPK67" i="7"/>
  <c r="VPL67" i="7"/>
  <c r="VPM67" i="7"/>
  <c r="VPN67" i="7"/>
  <c r="VPO67" i="7"/>
  <c r="VPP67" i="7"/>
  <c r="VPQ67" i="7"/>
  <c r="VPR67" i="7"/>
  <c r="VPS67" i="7"/>
  <c r="VPT67" i="7"/>
  <c r="VPU67" i="7"/>
  <c r="VPV67" i="7"/>
  <c r="VPW67" i="7"/>
  <c r="VPX67" i="7"/>
  <c r="VPY67" i="7"/>
  <c r="VPZ67" i="7"/>
  <c r="VQA67" i="7"/>
  <c r="VQB67" i="7"/>
  <c r="VQC67" i="7"/>
  <c r="VQD67" i="7"/>
  <c r="VQE67" i="7"/>
  <c r="VQF67" i="7"/>
  <c r="VQG67" i="7"/>
  <c r="VQH67" i="7"/>
  <c r="VQI67" i="7"/>
  <c r="VQJ67" i="7"/>
  <c r="VQK67" i="7"/>
  <c r="VQL67" i="7"/>
  <c r="VQM67" i="7"/>
  <c r="VQN67" i="7"/>
  <c r="VQO67" i="7"/>
  <c r="VQP67" i="7"/>
  <c r="VQQ67" i="7"/>
  <c r="VQR67" i="7"/>
  <c r="VQS67" i="7"/>
  <c r="VQT67" i="7"/>
  <c r="VQU67" i="7"/>
  <c r="VQV67" i="7"/>
  <c r="VQW67" i="7"/>
  <c r="VQX67" i="7"/>
  <c r="VQY67" i="7"/>
  <c r="VQZ67" i="7"/>
  <c r="VRA67" i="7"/>
  <c r="VRB67" i="7"/>
  <c r="VRC67" i="7"/>
  <c r="VRD67" i="7"/>
  <c r="VRE67" i="7"/>
  <c r="VRF67" i="7"/>
  <c r="VRG67" i="7"/>
  <c r="VRH67" i="7"/>
  <c r="VRI67" i="7"/>
  <c r="VRJ67" i="7"/>
  <c r="VRK67" i="7"/>
  <c r="VRL67" i="7"/>
  <c r="VRM67" i="7"/>
  <c r="VRN67" i="7"/>
  <c r="VRO67" i="7"/>
  <c r="VRP67" i="7"/>
  <c r="VRQ67" i="7"/>
  <c r="VRR67" i="7"/>
  <c r="VRS67" i="7"/>
  <c r="VRT67" i="7"/>
  <c r="VRU67" i="7"/>
  <c r="VRV67" i="7"/>
  <c r="VRW67" i="7"/>
  <c r="VRX67" i="7"/>
  <c r="VRY67" i="7"/>
  <c r="VRZ67" i="7"/>
  <c r="VSA67" i="7"/>
  <c r="VSB67" i="7"/>
  <c r="VSC67" i="7"/>
  <c r="VSD67" i="7"/>
  <c r="VSE67" i="7"/>
  <c r="VSF67" i="7"/>
  <c r="VSG67" i="7"/>
  <c r="VSH67" i="7"/>
  <c r="VSI67" i="7"/>
  <c r="VSJ67" i="7"/>
  <c r="VSK67" i="7"/>
  <c r="VSL67" i="7"/>
  <c r="VSM67" i="7"/>
  <c r="VSN67" i="7"/>
  <c r="VSO67" i="7"/>
  <c r="VSP67" i="7"/>
  <c r="VSQ67" i="7"/>
  <c r="VSR67" i="7"/>
  <c r="VSS67" i="7"/>
  <c r="VST67" i="7"/>
  <c r="VSU67" i="7"/>
  <c r="VSV67" i="7"/>
  <c r="VSW67" i="7"/>
  <c r="VSX67" i="7"/>
  <c r="VSY67" i="7"/>
  <c r="VSZ67" i="7"/>
  <c r="VTA67" i="7"/>
  <c r="VTB67" i="7"/>
  <c r="VTC67" i="7"/>
  <c r="VTD67" i="7"/>
  <c r="VTE67" i="7"/>
  <c r="VTF67" i="7"/>
  <c r="VTG67" i="7"/>
  <c r="VTH67" i="7"/>
  <c r="VTI67" i="7"/>
  <c r="VTJ67" i="7"/>
  <c r="VTK67" i="7"/>
  <c r="VTL67" i="7"/>
  <c r="VTM67" i="7"/>
  <c r="VTN67" i="7"/>
  <c r="VTO67" i="7"/>
  <c r="VTP67" i="7"/>
  <c r="VTQ67" i="7"/>
  <c r="VTR67" i="7"/>
  <c r="VTS67" i="7"/>
  <c r="VTT67" i="7"/>
  <c r="VTU67" i="7"/>
  <c r="VTV67" i="7"/>
  <c r="VTW67" i="7"/>
  <c r="VTX67" i="7"/>
  <c r="VTY67" i="7"/>
  <c r="VTZ67" i="7"/>
  <c r="VUA67" i="7"/>
  <c r="VUB67" i="7"/>
  <c r="VUC67" i="7"/>
  <c r="VUD67" i="7"/>
  <c r="VUE67" i="7"/>
  <c r="VUF67" i="7"/>
  <c r="VUG67" i="7"/>
  <c r="VUH67" i="7"/>
  <c r="VUI67" i="7"/>
  <c r="VUJ67" i="7"/>
  <c r="VUK67" i="7"/>
  <c r="VUL67" i="7"/>
  <c r="VUM67" i="7"/>
  <c r="VUN67" i="7"/>
  <c r="VUO67" i="7"/>
  <c r="VUP67" i="7"/>
  <c r="VUQ67" i="7"/>
  <c r="VUR67" i="7"/>
  <c r="VUS67" i="7"/>
  <c r="VUT67" i="7"/>
  <c r="VUU67" i="7"/>
  <c r="VUV67" i="7"/>
  <c r="VUW67" i="7"/>
  <c r="VUX67" i="7"/>
  <c r="VUY67" i="7"/>
  <c r="VUZ67" i="7"/>
  <c r="VVA67" i="7"/>
  <c r="VVB67" i="7"/>
  <c r="VVC67" i="7"/>
  <c r="VVD67" i="7"/>
  <c r="VVE67" i="7"/>
  <c r="VVF67" i="7"/>
  <c r="VVG67" i="7"/>
  <c r="VVH67" i="7"/>
  <c r="VVI67" i="7"/>
  <c r="VVJ67" i="7"/>
  <c r="VVK67" i="7"/>
  <c r="VVL67" i="7"/>
  <c r="VVM67" i="7"/>
  <c r="VVN67" i="7"/>
  <c r="VVO67" i="7"/>
  <c r="VVP67" i="7"/>
  <c r="VVQ67" i="7"/>
  <c r="VVR67" i="7"/>
  <c r="VVS67" i="7"/>
  <c r="VVT67" i="7"/>
  <c r="VVU67" i="7"/>
  <c r="VVV67" i="7"/>
  <c r="VVW67" i="7"/>
  <c r="VVX67" i="7"/>
  <c r="VVY67" i="7"/>
  <c r="VVZ67" i="7"/>
  <c r="VWA67" i="7"/>
  <c r="VWB67" i="7"/>
  <c r="VWC67" i="7"/>
  <c r="VWD67" i="7"/>
  <c r="VWE67" i="7"/>
  <c r="VWF67" i="7"/>
  <c r="VWG67" i="7"/>
  <c r="VWH67" i="7"/>
  <c r="VWI67" i="7"/>
  <c r="VWJ67" i="7"/>
  <c r="VWK67" i="7"/>
  <c r="VWL67" i="7"/>
  <c r="VWM67" i="7"/>
  <c r="VWN67" i="7"/>
  <c r="VWO67" i="7"/>
  <c r="VWP67" i="7"/>
  <c r="VWQ67" i="7"/>
  <c r="VWR67" i="7"/>
  <c r="VWS67" i="7"/>
  <c r="VWT67" i="7"/>
  <c r="VWU67" i="7"/>
  <c r="VWV67" i="7"/>
  <c r="VWW67" i="7"/>
  <c r="VWX67" i="7"/>
  <c r="VWY67" i="7"/>
  <c r="VWZ67" i="7"/>
  <c r="VXA67" i="7"/>
  <c r="VXB67" i="7"/>
  <c r="VXC67" i="7"/>
  <c r="VXD67" i="7"/>
  <c r="VXE67" i="7"/>
  <c r="VXF67" i="7"/>
  <c r="VXG67" i="7"/>
  <c r="VXH67" i="7"/>
  <c r="VXI67" i="7"/>
  <c r="VXJ67" i="7"/>
  <c r="VXK67" i="7"/>
  <c r="VXL67" i="7"/>
  <c r="VXM67" i="7"/>
  <c r="VXN67" i="7"/>
  <c r="VXO67" i="7"/>
  <c r="VXP67" i="7"/>
  <c r="VXQ67" i="7"/>
  <c r="VXR67" i="7"/>
  <c r="VXS67" i="7"/>
  <c r="VXT67" i="7"/>
  <c r="VXU67" i="7"/>
  <c r="VXV67" i="7"/>
  <c r="VXW67" i="7"/>
  <c r="VXX67" i="7"/>
  <c r="VXY67" i="7"/>
  <c r="VXZ67" i="7"/>
  <c r="VYA67" i="7"/>
  <c r="VYB67" i="7"/>
  <c r="VYC67" i="7"/>
  <c r="VYD67" i="7"/>
  <c r="VYE67" i="7"/>
  <c r="VYF67" i="7"/>
  <c r="VYG67" i="7"/>
  <c r="VYH67" i="7"/>
  <c r="VYI67" i="7"/>
  <c r="VYJ67" i="7"/>
  <c r="VYK67" i="7"/>
  <c r="VYL67" i="7"/>
  <c r="VYM67" i="7"/>
  <c r="VYN67" i="7"/>
  <c r="VYO67" i="7"/>
  <c r="VYP67" i="7"/>
  <c r="VYQ67" i="7"/>
  <c r="VYR67" i="7"/>
  <c r="VYS67" i="7"/>
  <c r="VYT67" i="7"/>
  <c r="VYU67" i="7"/>
  <c r="VYV67" i="7"/>
  <c r="VYW67" i="7"/>
  <c r="VYX67" i="7"/>
  <c r="VYY67" i="7"/>
  <c r="VYZ67" i="7"/>
  <c r="VZA67" i="7"/>
  <c r="VZB67" i="7"/>
  <c r="VZC67" i="7"/>
  <c r="VZD67" i="7"/>
  <c r="VZE67" i="7"/>
  <c r="VZF67" i="7"/>
  <c r="VZG67" i="7"/>
  <c r="VZH67" i="7"/>
  <c r="VZI67" i="7"/>
  <c r="VZJ67" i="7"/>
  <c r="VZK67" i="7"/>
  <c r="VZL67" i="7"/>
  <c r="VZM67" i="7"/>
  <c r="VZN67" i="7"/>
  <c r="VZO67" i="7"/>
  <c r="VZP67" i="7"/>
  <c r="VZQ67" i="7"/>
  <c r="VZR67" i="7"/>
  <c r="VZS67" i="7"/>
  <c r="VZT67" i="7"/>
  <c r="VZU67" i="7"/>
  <c r="VZV67" i="7"/>
  <c r="VZW67" i="7"/>
  <c r="VZX67" i="7"/>
  <c r="VZY67" i="7"/>
  <c r="VZZ67" i="7"/>
  <c r="WAA67" i="7"/>
  <c r="WAB67" i="7"/>
  <c r="WAC67" i="7"/>
  <c r="WAD67" i="7"/>
  <c r="WAE67" i="7"/>
  <c r="WAF67" i="7"/>
  <c r="WAG67" i="7"/>
  <c r="WAH67" i="7"/>
  <c r="WAI67" i="7"/>
  <c r="WAJ67" i="7"/>
  <c r="WAK67" i="7"/>
  <c r="WAL67" i="7"/>
  <c r="WAM67" i="7"/>
  <c r="WAN67" i="7"/>
  <c r="WAO67" i="7"/>
  <c r="WAP67" i="7"/>
  <c r="WAQ67" i="7"/>
  <c r="WAR67" i="7"/>
  <c r="WAS67" i="7"/>
  <c r="WAT67" i="7"/>
  <c r="WAU67" i="7"/>
  <c r="WAV67" i="7"/>
  <c r="WAW67" i="7"/>
  <c r="WAX67" i="7"/>
  <c r="WAY67" i="7"/>
  <c r="WAZ67" i="7"/>
  <c r="WBA67" i="7"/>
  <c r="WBB67" i="7"/>
  <c r="WBC67" i="7"/>
  <c r="WBD67" i="7"/>
  <c r="WBE67" i="7"/>
  <c r="WBF67" i="7"/>
  <c r="WBG67" i="7"/>
  <c r="WBH67" i="7"/>
  <c r="WBI67" i="7"/>
  <c r="WBJ67" i="7"/>
  <c r="WBK67" i="7"/>
  <c r="WBL67" i="7"/>
  <c r="WBM67" i="7"/>
  <c r="WBN67" i="7"/>
  <c r="WBO67" i="7"/>
  <c r="WBP67" i="7"/>
  <c r="WBQ67" i="7"/>
  <c r="WBR67" i="7"/>
  <c r="WBS67" i="7"/>
  <c r="WBT67" i="7"/>
  <c r="WBU67" i="7"/>
  <c r="WBV67" i="7"/>
  <c r="WBW67" i="7"/>
  <c r="WBX67" i="7"/>
  <c r="WBY67" i="7"/>
  <c r="WBZ67" i="7"/>
  <c r="WCA67" i="7"/>
  <c r="WCB67" i="7"/>
  <c r="WCC67" i="7"/>
  <c r="WCD67" i="7"/>
  <c r="WCE67" i="7"/>
  <c r="WCF67" i="7"/>
  <c r="WCG67" i="7"/>
  <c r="WCH67" i="7"/>
  <c r="WCI67" i="7"/>
  <c r="WCJ67" i="7"/>
  <c r="WCK67" i="7"/>
  <c r="WCL67" i="7"/>
  <c r="WCM67" i="7"/>
  <c r="WCN67" i="7"/>
  <c r="WCO67" i="7"/>
  <c r="WCP67" i="7"/>
  <c r="WCQ67" i="7"/>
  <c r="WCR67" i="7"/>
  <c r="WCS67" i="7"/>
  <c r="WCT67" i="7"/>
  <c r="WCU67" i="7"/>
  <c r="WCV67" i="7"/>
  <c r="WCW67" i="7"/>
  <c r="WCX67" i="7"/>
  <c r="WCY67" i="7"/>
  <c r="WCZ67" i="7"/>
  <c r="WDA67" i="7"/>
  <c r="WDB67" i="7"/>
  <c r="WDC67" i="7"/>
  <c r="WDD67" i="7"/>
  <c r="WDE67" i="7"/>
  <c r="WDF67" i="7"/>
  <c r="WDG67" i="7"/>
  <c r="WDH67" i="7"/>
  <c r="WDI67" i="7"/>
  <c r="WDJ67" i="7"/>
  <c r="WDK67" i="7"/>
  <c r="WDL67" i="7"/>
  <c r="WDM67" i="7"/>
  <c r="WDN67" i="7"/>
  <c r="WDO67" i="7"/>
  <c r="WDP67" i="7"/>
  <c r="WDQ67" i="7"/>
  <c r="WDR67" i="7"/>
  <c r="WDS67" i="7"/>
  <c r="WDT67" i="7"/>
  <c r="WDU67" i="7"/>
  <c r="WDV67" i="7"/>
  <c r="WDW67" i="7"/>
  <c r="WDX67" i="7"/>
  <c r="WDY67" i="7"/>
  <c r="WDZ67" i="7"/>
  <c r="WEA67" i="7"/>
  <c r="WEB67" i="7"/>
  <c r="WEC67" i="7"/>
  <c r="WED67" i="7"/>
  <c r="WEE67" i="7"/>
  <c r="WEF67" i="7"/>
  <c r="WEG67" i="7"/>
  <c r="WEH67" i="7"/>
  <c r="WEI67" i="7"/>
  <c r="WEJ67" i="7"/>
  <c r="WEK67" i="7"/>
  <c r="WEL67" i="7"/>
  <c r="WEM67" i="7"/>
  <c r="WEN67" i="7"/>
  <c r="WEO67" i="7"/>
  <c r="WEP67" i="7"/>
  <c r="WEQ67" i="7"/>
  <c r="WER67" i="7"/>
  <c r="WES67" i="7"/>
  <c r="WET67" i="7"/>
  <c r="WEU67" i="7"/>
  <c r="WEV67" i="7"/>
  <c r="WEW67" i="7"/>
  <c r="WEX67" i="7"/>
  <c r="WEY67" i="7"/>
  <c r="WEZ67" i="7"/>
  <c r="WFA67" i="7"/>
  <c r="WFB67" i="7"/>
  <c r="WFC67" i="7"/>
  <c r="WFD67" i="7"/>
  <c r="WFE67" i="7"/>
  <c r="WFF67" i="7"/>
  <c r="WFG67" i="7"/>
  <c r="WFH67" i="7"/>
  <c r="WFI67" i="7"/>
  <c r="WFJ67" i="7"/>
  <c r="WFK67" i="7"/>
  <c r="WFL67" i="7"/>
  <c r="WFM67" i="7"/>
  <c r="WFN67" i="7"/>
  <c r="WFO67" i="7"/>
  <c r="WFP67" i="7"/>
  <c r="WFQ67" i="7"/>
  <c r="WFR67" i="7"/>
  <c r="WFS67" i="7"/>
  <c r="WFT67" i="7"/>
  <c r="WFU67" i="7"/>
  <c r="WFV67" i="7"/>
  <c r="WFW67" i="7"/>
  <c r="WFX67" i="7"/>
  <c r="WFY67" i="7"/>
  <c r="WFZ67" i="7"/>
  <c r="WGA67" i="7"/>
  <c r="WGB67" i="7"/>
  <c r="WGC67" i="7"/>
  <c r="WGD67" i="7"/>
  <c r="WGE67" i="7"/>
  <c r="WGF67" i="7"/>
  <c r="WGG67" i="7"/>
  <c r="WGH67" i="7"/>
  <c r="WGI67" i="7"/>
  <c r="WGJ67" i="7"/>
  <c r="WGK67" i="7"/>
  <c r="WGL67" i="7"/>
  <c r="WGM67" i="7"/>
  <c r="WGN67" i="7"/>
  <c r="WGO67" i="7"/>
  <c r="WGP67" i="7"/>
  <c r="WGQ67" i="7"/>
  <c r="WGR67" i="7"/>
  <c r="WGS67" i="7"/>
  <c r="WGT67" i="7"/>
  <c r="WGU67" i="7"/>
  <c r="WGV67" i="7"/>
  <c r="WGW67" i="7"/>
  <c r="WGX67" i="7"/>
  <c r="WGY67" i="7"/>
  <c r="WGZ67" i="7"/>
  <c r="WHA67" i="7"/>
  <c r="WHB67" i="7"/>
  <c r="WHC67" i="7"/>
  <c r="WHD67" i="7"/>
  <c r="WHE67" i="7"/>
  <c r="WHF67" i="7"/>
  <c r="WHG67" i="7"/>
  <c r="WHH67" i="7"/>
  <c r="WHI67" i="7"/>
  <c r="WHJ67" i="7"/>
  <c r="WHK67" i="7"/>
  <c r="WHL67" i="7"/>
  <c r="WHM67" i="7"/>
  <c r="WHN67" i="7"/>
  <c r="WHO67" i="7"/>
  <c r="WHP67" i="7"/>
  <c r="WHQ67" i="7"/>
  <c r="WHR67" i="7"/>
  <c r="WHS67" i="7"/>
  <c r="WHT67" i="7"/>
  <c r="WHU67" i="7"/>
  <c r="WHV67" i="7"/>
  <c r="WHW67" i="7"/>
  <c r="WHX67" i="7"/>
  <c r="WHY67" i="7"/>
  <c r="WHZ67" i="7"/>
  <c r="WIA67" i="7"/>
  <c r="WIB67" i="7"/>
  <c r="WIC67" i="7"/>
  <c r="WID67" i="7"/>
  <c r="WIE67" i="7"/>
  <c r="WIF67" i="7"/>
  <c r="WIG67" i="7"/>
  <c r="WIH67" i="7"/>
  <c r="WII67" i="7"/>
  <c r="WIJ67" i="7"/>
  <c r="WIK67" i="7"/>
  <c r="WIL67" i="7"/>
  <c r="WIM67" i="7"/>
  <c r="WIN67" i="7"/>
  <c r="WIO67" i="7"/>
  <c r="WIP67" i="7"/>
  <c r="WIQ67" i="7"/>
  <c r="WIR67" i="7"/>
  <c r="WIS67" i="7"/>
  <c r="WIT67" i="7"/>
  <c r="WIU67" i="7"/>
  <c r="WIV67" i="7"/>
  <c r="WIW67" i="7"/>
  <c r="WIX67" i="7"/>
  <c r="WIY67" i="7"/>
  <c r="WIZ67" i="7"/>
  <c r="WJA67" i="7"/>
  <c r="WJB67" i="7"/>
  <c r="WJC67" i="7"/>
  <c r="WJD67" i="7"/>
  <c r="WJE67" i="7"/>
  <c r="WJF67" i="7"/>
  <c r="WJG67" i="7"/>
  <c r="WJH67" i="7"/>
  <c r="WJI67" i="7"/>
  <c r="WJJ67" i="7"/>
  <c r="WJK67" i="7"/>
  <c r="WJL67" i="7"/>
  <c r="WJM67" i="7"/>
  <c r="WJN67" i="7"/>
  <c r="WJO67" i="7"/>
  <c r="WJP67" i="7"/>
  <c r="WJQ67" i="7"/>
  <c r="WJR67" i="7"/>
  <c r="WJS67" i="7"/>
  <c r="WJT67" i="7"/>
  <c r="WJU67" i="7"/>
  <c r="WJV67" i="7"/>
  <c r="WJW67" i="7"/>
  <c r="WJX67" i="7"/>
  <c r="WJY67" i="7"/>
  <c r="WJZ67" i="7"/>
  <c r="WKA67" i="7"/>
  <c r="WKB67" i="7"/>
  <c r="WKC67" i="7"/>
  <c r="WKD67" i="7"/>
  <c r="WKE67" i="7"/>
  <c r="WKF67" i="7"/>
  <c r="WKG67" i="7"/>
  <c r="WKH67" i="7"/>
  <c r="WKI67" i="7"/>
  <c r="WKJ67" i="7"/>
  <c r="WKK67" i="7"/>
  <c r="WKL67" i="7"/>
  <c r="WKM67" i="7"/>
  <c r="WKN67" i="7"/>
  <c r="WKO67" i="7"/>
  <c r="WKP67" i="7"/>
  <c r="WKQ67" i="7"/>
  <c r="WKR67" i="7"/>
  <c r="WKS67" i="7"/>
  <c r="WKT67" i="7"/>
  <c r="WKU67" i="7"/>
  <c r="WKV67" i="7"/>
  <c r="WKW67" i="7"/>
  <c r="WKX67" i="7"/>
  <c r="WKY67" i="7"/>
  <c r="WKZ67" i="7"/>
  <c r="WLA67" i="7"/>
  <c r="WLB67" i="7"/>
  <c r="WLC67" i="7"/>
  <c r="WLD67" i="7"/>
  <c r="WLE67" i="7"/>
  <c r="WLF67" i="7"/>
  <c r="WLG67" i="7"/>
  <c r="WLH67" i="7"/>
  <c r="WLI67" i="7"/>
  <c r="WLJ67" i="7"/>
  <c r="WLK67" i="7"/>
  <c r="WLL67" i="7"/>
  <c r="WLM67" i="7"/>
  <c r="WLN67" i="7"/>
  <c r="WLO67" i="7"/>
  <c r="WLP67" i="7"/>
  <c r="WLQ67" i="7"/>
  <c r="WLR67" i="7"/>
  <c r="WLS67" i="7"/>
  <c r="WLT67" i="7"/>
  <c r="WLU67" i="7"/>
  <c r="WLV67" i="7"/>
  <c r="WLW67" i="7"/>
  <c r="WLX67" i="7"/>
  <c r="WLY67" i="7"/>
  <c r="WLZ67" i="7"/>
  <c r="WMA67" i="7"/>
  <c r="WMB67" i="7"/>
  <c r="WMC67" i="7"/>
  <c r="WMD67" i="7"/>
  <c r="WME67" i="7"/>
  <c r="WMF67" i="7"/>
  <c r="WMG67" i="7"/>
  <c r="WMH67" i="7"/>
  <c r="WMI67" i="7"/>
  <c r="WMJ67" i="7"/>
  <c r="WMK67" i="7"/>
  <c r="WML67" i="7"/>
  <c r="WMM67" i="7"/>
  <c r="WMN67" i="7"/>
  <c r="WMO67" i="7"/>
  <c r="WMP67" i="7"/>
  <c r="WMQ67" i="7"/>
  <c r="WMR67" i="7"/>
  <c r="WMS67" i="7"/>
  <c r="WMT67" i="7"/>
  <c r="WMU67" i="7"/>
  <c r="WMV67" i="7"/>
  <c r="WMW67" i="7"/>
  <c r="WMX67" i="7"/>
  <c r="WMY67" i="7"/>
  <c r="WMZ67" i="7"/>
  <c r="WNA67" i="7"/>
  <c r="WNB67" i="7"/>
  <c r="WNC67" i="7"/>
  <c r="WND67" i="7"/>
  <c r="WNE67" i="7"/>
  <c r="WNF67" i="7"/>
  <c r="WNG67" i="7"/>
  <c r="WNH67" i="7"/>
  <c r="WNI67" i="7"/>
  <c r="WNJ67" i="7"/>
  <c r="WNK67" i="7"/>
  <c r="WNL67" i="7"/>
  <c r="WNM67" i="7"/>
  <c r="WNN67" i="7"/>
  <c r="WNO67" i="7"/>
  <c r="WNP67" i="7"/>
  <c r="WNQ67" i="7"/>
  <c r="WNR67" i="7"/>
  <c r="WNS67" i="7"/>
  <c r="WNT67" i="7"/>
  <c r="WNU67" i="7"/>
  <c r="WNV67" i="7"/>
  <c r="WNW67" i="7"/>
  <c r="WNX67" i="7"/>
  <c r="WNY67" i="7"/>
  <c r="WNZ67" i="7"/>
  <c r="WOA67" i="7"/>
  <c r="WOB67" i="7"/>
  <c r="WOC67" i="7"/>
  <c r="WOD67" i="7"/>
  <c r="WOE67" i="7"/>
  <c r="WOF67" i="7"/>
  <c r="WOG67" i="7"/>
  <c r="WOH67" i="7"/>
  <c r="WOI67" i="7"/>
  <c r="WOJ67" i="7"/>
  <c r="WOK67" i="7"/>
  <c r="WOL67" i="7"/>
  <c r="WOM67" i="7"/>
  <c r="WON67" i="7"/>
  <c r="WOO67" i="7"/>
  <c r="WOP67" i="7"/>
  <c r="WOQ67" i="7"/>
  <c r="WOR67" i="7"/>
  <c r="WOS67" i="7"/>
  <c r="WOT67" i="7"/>
  <c r="WOU67" i="7"/>
  <c r="WOV67" i="7"/>
  <c r="WOW67" i="7"/>
  <c r="WOX67" i="7"/>
  <c r="WOY67" i="7"/>
  <c r="WOZ67" i="7"/>
  <c r="WPA67" i="7"/>
  <c r="WPB67" i="7"/>
  <c r="WPC67" i="7"/>
  <c r="WPD67" i="7"/>
  <c r="WPE67" i="7"/>
  <c r="WPF67" i="7"/>
  <c r="WPG67" i="7"/>
  <c r="WPH67" i="7"/>
  <c r="WPI67" i="7"/>
  <c r="WPJ67" i="7"/>
  <c r="WPK67" i="7"/>
  <c r="WPL67" i="7"/>
  <c r="WPM67" i="7"/>
  <c r="WPN67" i="7"/>
  <c r="WPO67" i="7"/>
  <c r="WPP67" i="7"/>
  <c r="WPQ67" i="7"/>
  <c r="WPR67" i="7"/>
  <c r="WPS67" i="7"/>
  <c r="WPT67" i="7"/>
  <c r="WPU67" i="7"/>
  <c r="WPV67" i="7"/>
  <c r="WPW67" i="7"/>
  <c r="WPX67" i="7"/>
  <c r="WPY67" i="7"/>
  <c r="WPZ67" i="7"/>
  <c r="WQA67" i="7"/>
  <c r="WQB67" i="7"/>
  <c r="WQC67" i="7"/>
  <c r="WQD67" i="7"/>
  <c r="WQE67" i="7"/>
  <c r="WQF67" i="7"/>
  <c r="WQG67" i="7"/>
  <c r="WQH67" i="7"/>
  <c r="WQI67" i="7"/>
  <c r="WQJ67" i="7"/>
  <c r="WQK67" i="7"/>
  <c r="WQL67" i="7"/>
  <c r="WQM67" i="7"/>
  <c r="WQN67" i="7"/>
  <c r="WQO67" i="7"/>
  <c r="WQP67" i="7"/>
  <c r="WQQ67" i="7"/>
  <c r="WQR67" i="7"/>
  <c r="WQS67" i="7"/>
  <c r="WQT67" i="7"/>
  <c r="WQU67" i="7"/>
  <c r="WQV67" i="7"/>
  <c r="WQW67" i="7"/>
  <c r="WQX67" i="7"/>
  <c r="WQY67" i="7"/>
  <c r="WQZ67" i="7"/>
  <c r="WRA67" i="7"/>
  <c r="WRB67" i="7"/>
  <c r="WRC67" i="7"/>
  <c r="WRD67" i="7"/>
  <c r="WRE67" i="7"/>
  <c r="WRF67" i="7"/>
  <c r="WRG67" i="7"/>
  <c r="WRH67" i="7"/>
  <c r="WRI67" i="7"/>
  <c r="WRJ67" i="7"/>
  <c r="WRK67" i="7"/>
  <c r="WRL67" i="7"/>
  <c r="WRM67" i="7"/>
  <c r="WRN67" i="7"/>
  <c r="WRO67" i="7"/>
  <c r="WRP67" i="7"/>
  <c r="WRQ67" i="7"/>
  <c r="WRR67" i="7"/>
  <c r="WRS67" i="7"/>
  <c r="WRT67" i="7"/>
  <c r="WRU67" i="7"/>
  <c r="WRV67" i="7"/>
  <c r="WRW67" i="7"/>
  <c r="WRX67" i="7"/>
  <c r="WRY67" i="7"/>
  <c r="WRZ67" i="7"/>
  <c r="WSA67" i="7"/>
  <c r="WSB67" i="7"/>
  <c r="WSC67" i="7"/>
  <c r="WSD67" i="7"/>
  <c r="WSE67" i="7"/>
  <c r="WSF67" i="7"/>
  <c r="WSG67" i="7"/>
  <c r="WSH67" i="7"/>
  <c r="WSI67" i="7"/>
  <c r="WSJ67" i="7"/>
  <c r="WSK67" i="7"/>
  <c r="WSL67" i="7"/>
  <c r="WSM67" i="7"/>
  <c r="WSN67" i="7"/>
  <c r="WSO67" i="7"/>
  <c r="WSP67" i="7"/>
  <c r="WSQ67" i="7"/>
  <c r="WSR67" i="7"/>
  <c r="WSS67" i="7"/>
  <c r="WST67" i="7"/>
  <c r="WSU67" i="7"/>
  <c r="WSV67" i="7"/>
  <c r="WSW67" i="7"/>
  <c r="WSX67" i="7"/>
  <c r="WSY67" i="7"/>
  <c r="WSZ67" i="7"/>
  <c r="WTA67" i="7"/>
  <c r="WTB67" i="7"/>
  <c r="WTC67" i="7"/>
  <c r="WTD67" i="7"/>
  <c r="WTE67" i="7"/>
  <c r="WTF67" i="7"/>
  <c r="WTG67" i="7"/>
  <c r="WTH67" i="7"/>
  <c r="WTI67" i="7"/>
  <c r="WTJ67" i="7"/>
  <c r="WTK67" i="7"/>
  <c r="WTL67" i="7"/>
  <c r="WTM67" i="7"/>
  <c r="WTN67" i="7"/>
  <c r="WTO67" i="7"/>
  <c r="WTP67" i="7"/>
  <c r="WTQ67" i="7"/>
  <c r="WTR67" i="7"/>
  <c r="WTS67" i="7"/>
  <c r="WTT67" i="7"/>
  <c r="WTU67" i="7"/>
  <c r="WTV67" i="7"/>
  <c r="WTW67" i="7"/>
  <c r="WTX67" i="7"/>
  <c r="WTY67" i="7"/>
  <c r="WTZ67" i="7"/>
  <c r="WUA67" i="7"/>
  <c r="WUB67" i="7"/>
  <c r="WUC67" i="7"/>
  <c r="WUD67" i="7"/>
  <c r="WUE67" i="7"/>
  <c r="WUF67" i="7"/>
  <c r="WUG67" i="7"/>
  <c r="WUH67" i="7"/>
  <c r="WUI67" i="7"/>
  <c r="WUJ67" i="7"/>
  <c r="WUK67" i="7"/>
  <c r="WUL67" i="7"/>
  <c r="WUM67" i="7"/>
  <c r="WUN67" i="7"/>
  <c r="WUO67" i="7"/>
  <c r="WUP67" i="7"/>
  <c r="WUQ67" i="7"/>
  <c r="WUR67" i="7"/>
  <c r="WUS67" i="7"/>
  <c r="WUT67" i="7"/>
  <c r="WUU67" i="7"/>
  <c r="WUV67" i="7"/>
  <c r="WUW67" i="7"/>
  <c r="WUX67" i="7"/>
  <c r="WUY67" i="7"/>
  <c r="WUZ67" i="7"/>
  <c r="WVA67" i="7"/>
  <c r="WVB67" i="7"/>
  <c r="WVC67" i="7"/>
  <c r="WVD67" i="7"/>
  <c r="WVE67" i="7"/>
  <c r="WVF67" i="7"/>
  <c r="WVG67" i="7"/>
  <c r="WVH67" i="7"/>
  <c r="WVI67" i="7"/>
  <c r="WVJ67" i="7"/>
  <c r="WVK67" i="7"/>
  <c r="WVL67" i="7"/>
  <c r="WVM67" i="7"/>
  <c r="WVN67" i="7"/>
  <c r="WVO67" i="7"/>
  <c r="WVP67" i="7"/>
  <c r="WVQ67" i="7"/>
  <c r="WVR67" i="7"/>
  <c r="WVS67" i="7"/>
  <c r="WVT67" i="7"/>
  <c r="WVU67" i="7"/>
  <c r="WVV67" i="7"/>
  <c r="WVW67" i="7"/>
  <c r="WVX67" i="7"/>
  <c r="WVY67" i="7"/>
  <c r="WVZ67" i="7"/>
  <c r="WWA67" i="7"/>
  <c r="WWB67" i="7"/>
  <c r="WWC67" i="7"/>
  <c r="WWD67" i="7"/>
  <c r="WWE67" i="7"/>
  <c r="WWF67" i="7"/>
  <c r="WWG67" i="7"/>
  <c r="WWH67" i="7"/>
  <c r="WWI67" i="7"/>
  <c r="WWJ67" i="7"/>
  <c r="WWK67" i="7"/>
  <c r="WWL67" i="7"/>
  <c r="WWM67" i="7"/>
  <c r="WWN67" i="7"/>
  <c r="WWO67" i="7"/>
  <c r="WWP67" i="7"/>
  <c r="WWQ67" i="7"/>
  <c r="WWR67" i="7"/>
  <c r="WWS67" i="7"/>
  <c r="WWT67" i="7"/>
  <c r="WWU67" i="7"/>
  <c r="WWV67" i="7"/>
  <c r="WWW67" i="7"/>
  <c r="WWX67" i="7"/>
  <c r="WWY67" i="7"/>
  <c r="WWZ67" i="7"/>
  <c r="WXA67" i="7"/>
  <c r="WXB67" i="7"/>
  <c r="WXC67" i="7"/>
  <c r="WXD67" i="7"/>
  <c r="WXE67" i="7"/>
  <c r="WXF67" i="7"/>
  <c r="WXG67" i="7"/>
  <c r="WXH67" i="7"/>
  <c r="WXI67" i="7"/>
  <c r="WXJ67" i="7"/>
  <c r="WXK67" i="7"/>
  <c r="WXL67" i="7"/>
  <c r="WXM67" i="7"/>
  <c r="WXN67" i="7"/>
  <c r="WXO67" i="7"/>
  <c r="WXP67" i="7"/>
  <c r="WXQ67" i="7"/>
  <c r="WXR67" i="7"/>
  <c r="WXS67" i="7"/>
  <c r="WXT67" i="7"/>
  <c r="WXU67" i="7"/>
  <c r="WXV67" i="7"/>
  <c r="WXW67" i="7"/>
  <c r="WXX67" i="7"/>
  <c r="WXY67" i="7"/>
  <c r="WXZ67" i="7"/>
  <c r="WYA67" i="7"/>
  <c r="WYB67" i="7"/>
  <c r="WYC67" i="7"/>
  <c r="WYD67" i="7"/>
  <c r="WYE67" i="7"/>
  <c r="WYF67" i="7"/>
  <c r="WYG67" i="7"/>
  <c r="WYH67" i="7"/>
  <c r="WYI67" i="7"/>
  <c r="WYJ67" i="7"/>
  <c r="WYK67" i="7"/>
  <c r="WYL67" i="7"/>
  <c r="WYM67" i="7"/>
  <c r="WYN67" i="7"/>
  <c r="WYO67" i="7"/>
  <c r="WYP67" i="7"/>
  <c r="WYQ67" i="7"/>
  <c r="WYR67" i="7"/>
  <c r="WYS67" i="7"/>
  <c r="WYT67" i="7"/>
  <c r="WYU67" i="7"/>
  <c r="WYV67" i="7"/>
  <c r="WYW67" i="7"/>
  <c r="WYX67" i="7"/>
  <c r="WYY67" i="7"/>
  <c r="WYZ67" i="7"/>
  <c r="WZA67" i="7"/>
  <c r="WZB67" i="7"/>
  <c r="WZC67" i="7"/>
  <c r="WZD67" i="7"/>
  <c r="WZE67" i="7"/>
  <c r="WZF67" i="7"/>
  <c r="WZG67" i="7"/>
  <c r="WZH67" i="7"/>
  <c r="WZI67" i="7"/>
  <c r="WZJ67" i="7"/>
  <c r="WZK67" i="7"/>
  <c r="WZL67" i="7"/>
  <c r="WZM67" i="7"/>
  <c r="WZN67" i="7"/>
  <c r="WZO67" i="7"/>
  <c r="WZP67" i="7"/>
  <c r="WZQ67" i="7"/>
  <c r="WZR67" i="7"/>
  <c r="WZS67" i="7"/>
  <c r="WZT67" i="7"/>
  <c r="WZU67" i="7"/>
  <c r="WZV67" i="7"/>
  <c r="WZW67" i="7"/>
  <c r="WZX67" i="7"/>
  <c r="WZY67" i="7"/>
  <c r="WZZ67" i="7"/>
  <c r="XAA67" i="7"/>
  <c r="XAB67" i="7"/>
  <c r="XAC67" i="7"/>
  <c r="XAD67" i="7"/>
  <c r="XAE67" i="7"/>
  <c r="XAF67" i="7"/>
  <c r="XAG67" i="7"/>
  <c r="XAH67" i="7"/>
  <c r="XAI67" i="7"/>
  <c r="XAJ67" i="7"/>
  <c r="XAK67" i="7"/>
  <c r="XAL67" i="7"/>
  <c r="XAM67" i="7"/>
  <c r="XAN67" i="7"/>
  <c r="XAO67" i="7"/>
  <c r="XAP67" i="7"/>
  <c r="XAQ67" i="7"/>
  <c r="XAR67" i="7"/>
  <c r="XAS67" i="7"/>
  <c r="XAT67" i="7"/>
  <c r="XAU67" i="7"/>
  <c r="XAV67" i="7"/>
  <c r="XAW67" i="7"/>
  <c r="XAX67" i="7"/>
  <c r="XAY67" i="7"/>
  <c r="XAZ67" i="7"/>
  <c r="XBA67" i="7"/>
  <c r="XBB67" i="7"/>
  <c r="XBC67" i="7"/>
  <c r="XBD67" i="7"/>
  <c r="XBE67" i="7"/>
  <c r="XBF67" i="7"/>
  <c r="XBG67" i="7"/>
  <c r="XBH67" i="7"/>
  <c r="XBI67" i="7"/>
  <c r="XBJ67" i="7"/>
  <c r="XBK67" i="7"/>
  <c r="XBL67" i="7"/>
  <c r="XBM67" i="7"/>
  <c r="XBN67" i="7"/>
  <c r="XBO67" i="7"/>
  <c r="XBP67" i="7"/>
  <c r="XBQ67" i="7"/>
  <c r="XBR67" i="7"/>
  <c r="XBS67" i="7"/>
  <c r="XBT67" i="7"/>
  <c r="XBU67" i="7"/>
  <c r="XBV67" i="7"/>
  <c r="XBW67" i="7"/>
  <c r="XBX67" i="7"/>
  <c r="XBY67" i="7"/>
  <c r="XBZ67" i="7"/>
  <c r="XCA67" i="7"/>
  <c r="XCB67" i="7"/>
  <c r="XCC67" i="7"/>
  <c r="XCD67" i="7"/>
  <c r="XCE67" i="7"/>
  <c r="XCF67" i="7"/>
  <c r="XCG67" i="7"/>
  <c r="XCH67" i="7"/>
  <c r="XCI67" i="7"/>
  <c r="XCJ67" i="7"/>
  <c r="XCK67" i="7"/>
  <c r="XCL67" i="7"/>
  <c r="XCM67" i="7"/>
  <c r="XCN67" i="7"/>
  <c r="XCO67" i="7"/>
  <c r="XCP67" i="7"/>
  <c r="XCQ67" i="7"/>
  <c r="XCR67" i="7"/>
  <c r="XCS67" i="7"/>
  <c r="XCT67" i="7"/>
  <c r="XCU67" i="7"/>
  <c r="XCV67" i="7"/>
  <c r="XCW67" i="7"/>
  <c r="XCX67" i="7"/>
  <c r="XCY67" i="7"/>
  <c r="XCZ67" i="7"/>
  <c r="XDA67" i="7"/>
  <c r="XDB67" i="7"/>
  <c r="XDC67" i="7"/>
  <c r="XDD67" i="7"/>
  <c r="XDE67" i="7"/>
  <c r="XDF67" i="7"/>
  <c r="XDG67" i="7"/>
  <c r="XDH67" i="7"/>
  <c r="XDI67" i="7"/>
  <c r="XDJ67" i="7"/>
  <c r="XDK67" i="7"/>
  <c r="XDL67" i="7"/>
  <c r="XDM67" i="7"/>
  <c r="XDN67" i="7"/>
  <c r="XDO67" i="7"/>
  <c r="XDP67" i="7"/>
  <c r="XDQ67" i="7"/>
  <c r="XDR67" i="7"/>
  <c r="XDS67" i="7"/>
  <c r="XDT67" i="7"/>
  <c r="XDU67" i="7"/>
  <c r="XDV67" i="7"/>
  <c r="XDW67" i="7"/>
  <c r="XDX67" i="7"/>
  <c r="XDY67" i="7"/>
  <c r="XDZ67" i="7"/>
  <c r="XEA67" i="7"/>
  <c r="XEB67" i="7"/>
  <c r="XEC67" i="7"/>
  <c r="XED67" i="7"/>
  <c r="XEE67" i="7"/>
  <c r="XEF67" i="7"/>
  <c r="XEG67" i="7"/>
  <c r="XEH67" i="7"/>
  <c r="XEI67" i="7"/>
  <c r="XEJ67" i="7"/>
  <c r="XEK67" i="7"/>
  <c r="XEL67" i="7"/>
  <c r="XEM67" i="7"/>
  <c r="XEN67" i="7"/>
  <c r="XEO67" i="7"/>
  <c r="XEP67" i="7"/>
  <c r="XEQ67" i="7"/>
  <c r="XER67" i="7"/>
  <c r="XES67" i="7"/>
  <c r="XET67" i="7"/>
  <c r="XEU67" i="7"/>
  <c r="XEV67" i="7"/>
  <c r="XEW67" i="7"/>
  <c r="XEX67" i="7"/>
  <c r="XEY67" i="7"/>
  <c r="XEZ67" i="7"/>
  <c r="XFA67" i="7"/>
  <c r="XFB67" i="7"/>
  <c r="XFC67" i="7"/>
  <c r="XFD67" i="7"/>
  <c r="L66" i="7"/>
  <c r="N66" i="7"/>
  <c r="P66" i="7"/>
  <c r="R66" i="7"/>
  <c r="T66" i="7"/>
  <c r="V66" i="7"/>
  <c r="X66" i="7"/>
  <c r="Z66" i="7"/>
  <c r="AB66" i="7"/>
  <c r="AD66" i="7"/>
  <c r="AF66" i="7"/>
  <c r="W854" i="3"/>
  <c r="G54" i="7"/>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AA957" i="3"/>
  <c r="AA959" i="3"/>
  <c r="AA929" i="3"/>
  <c r="AA928" i="3"/>
  <c r="AC897" i="3"/>
  <c r="AC895" i="3"/>
  <c r="W880" i="3"/>
  <c r="W878" i="3"/>
  <c r="W875" i="3"/>
  <c r="W862" i="3"/>
  <c r="W850" i="3"/>
  <c r="G663" i="3"/>
  <c r="Z663" i="3" s="1"/>
  <c r="AA664" i="3"/>
  <c r="G671" i="3"/>
  <c r="G679" i="3" s="1"/>
  <c r="AA656" i="3"/>
  <c r="G655" i="3"/>
  <c r="G613" i="3"/>
  <c r="Z605" i="3"/>
  <c r="AA590" i="3"/>
  <c r="G589" i="3"/>
  <c r="G580" i="3"/>
  <c r="G579" i="3"/>
  <c r="G577" i="3"/>
  <c r="Q635" i="3"/>
  <c r="AA342" i="3"/>
  <c r="AA340" i="3"/>
  <c r="AA339" i="3"/>
  <c r="AA338" i="3"/>
  <c r="AA337" i="3"/>
  <c r="AA336" i="3"/>
  <c r="H302" i="3"/>
  <c r="H300" i="3"/>
  <c r="H299" i="3"/>
  <c r="E94" i="4" l="1"/>
  <c r="AA927" i="3" l="1"/>
  <c r="AM570" i="3"/>
  <c r="C568" i="3"/>
  <c r="C567" i="3"/>
  <c r="C566" i="3"/>
  <c r="C565" i="3"/>
  <c r="E52" i="4"/>
  <c r="E51" i="4"/>
  <c r="E59" i="4"/>
  <c r="E58" i="4"/>
  <c r="E50" i="4"/>
  <c r="E83" i="4"/>
  <c r="E80" i="4"/>
  <c r="E27" i="4"/>
  <c r="E86" i="4"/>
  <c r="E53" i="4"/>
  <c r="C91" i="4"/>
  <c r="E91" i="4" s="1"/>
  <c r="E76" i="4"/>
  <c r="E75" i="4"/>
  <c r="E65" i="4"/>
  <c r="S69" i="4"/>
  <c r="S65" i="4"/>
  <c r="C69" i="4"/>
  <c r="E69" i="4" s="1"/>
  <c r="E88" i="4"/>
  <c r="E89" i="4"/>
  <c r="E84" i="4"/>
  <c r="E93" i="4"/>
  <c r="E43" i="4"/>
  <c r="C40" i="4"/>
  <c r="E40" i="4" s="1"/>
  <c r="C41" i="4"/>
  <c r="E41" i="4" s="1"/>
  <c r="E92" i="4"/>
  <c r="E90" i="4"/>
  <c r="E56" i="4"/>
  <c r="E49" i="4"/>
  <c r="E46" i="4"/>
  <c r="E45" i="4"/>
  <c r="E79" i="4"/>
  <c r="E23" i="4"/>
  <c r="E19" i="4"/>
  <c r="E21" i="4"/>
  <c r="E20" i="4"/>
  <c r="E18" i="4"/>
  <c r="E13" i="4"/>
  <c r="G9" i="4"/>
  <c r="F9" i="4" s="1"/>
  <c r="G4" i="4" l="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5" i="24" l="1" a="1"/>
  <c r="BB5" i="24" s="1"/>
  <c r="BB4" i="24" a="1"/>
  <c r="BB4"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Q54" i="21" s="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Q44" i="21" s="1"/>
  <c r="X751" i="3"/>
  <c r="Q45" i="21" s="1"/>
  <c r="X752" i="3"/>
  <c r="Q46" i="21" s="1"/>
  <c r="X753" i="3"/>
  <c r="Q47" i="21" s="1"/>
  <c r="X754" i="3"/>
  <c r="Q48" i="21" s="1"/>
  <c r="X755" i="3"/>
  <c r="Q49" i="21" s="1"/>
  <c r="X756" i="3"/>
  <c r="Q50" i="21" s="1"/>
  <c r="X757" i="3"/>
  <c r="Q51" i="21" s="1"/>
  <c r="X758" i="3"/>
  <c r="Q52" i="21" s="1"/>
  <c r="X759" i="3"/>
  <c r="Q53" i="21" s="1"/>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87" i="3"/>
  <c r="BA478" i="3"/>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Q31" i="21" s="1"/>
  <c r="AH734" i="3"/>
  <c r="X734" i="3"/>
  <c r="Q28" i="21" s="1"/>
  <c r="AH735" i="3"/>
  <c r="X735" i="3"/>
  <c r="Q29" i="21" s="1"/>
  <c r="X733" i="3"/>
  <c r="AH736" i="3"/>
  <c r="X736" i="3"/>
  <c r="Q30" i="21"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87" i="13"/>
  <c r="E85" i="13"/>
  <c r="E65" i="13"/>
  <c r="E51" i="13"/>
  <c r="E49" i="13"/>
  <c r="E48" i="13"/>
  <c r="E47" i="13"/>
  <c r="E46" i="13"/>
  <c r="E45" i="13"/>
  <c r="E37" i="13"/>
  <c r="E35" i="13"/>
  <c r="E34" i="13"/>
  <c r="E33" i="13"/>
  <c r="E32" i="13"/>
  <c r="E31" i="13"/>
  <c r="E30" i="13"/>
  <c r="E29" i="13"/>
  <c r="E25" i="13"/>
  <c r="E22"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S93" i="4" s="1"/>
  <c r="E93" i="13" s="1"/>
  <c r="R92" i="4"/>
  <c r="S92" i="4" s="1"/>
  <c r="E92" i="13" s="1"/>
  <c r="R90" i="4"/>
  <c r="S90" i="4" s="1"/>
  <c r="E90" i="13" s="1"/>
  <c r="R89" i="4"/>
  <c r="S89" i="4" s="1"/>
  <c r="E89" i="13" s="1"/>
  <c r="R88" i="4"/>
  <c r="R87" i="4"/>
  <c r="R86" i="4"/>
  <c r="S86" i="4" s="1"/>
  <c r="E86" i="13" s="1"/>
  <c r="R85" i="4"/>
  <c r="R83" i="4"/>
  <c r="R76" i="4"/>
  <c r="R75" i="4"/>
  <c r="R72" i="4"/>
  <c r="R73" i="4"/>
  <c r="R74" i="4"/>
  <c r="R69" i="4"/>
  <c r="R65" i="4"/>
  <c r="R61" i="4"/>
  <c r="R60" i="4"/>
  <c r="R59" i="4"/>
  <c r="R58" i="4"/>
  <c r="R57" i="4"/>
  <c r="R56" i="4"/>
  <c r="R53" i="4"/>
  <c r="S53" i="4" s="1"/>
  <c r="E53" i="13" s="1"/>
  <c r="R52" i="4"/>
  <c r="S52" i="4" s="1"/>
  <c r="E52" i="13" s="1"/>
  <c r="R51" i="4"/>
  <c r="R50" i="4"/>
  <c r="S50" i="4" s="1"/>
  <c r="E50" i="13" s="1"/>
  <c r="R49" i="4"/>
  <c r="R48" i="4"/>
  <c r="R47" i="4"/>
  <c r="R46" i="4"/>
  <c r="R45" i="4"/>
  <c r="R43" i="4"/>
  <c r="S43" i="4" s="1"/>
  <c r="E43" i="13" s="1"/>
  <c r="R41" i="4"/>
  <c r="S41" i="4" s="1"/>
  <c r="E41" i="13" s="1"/>
  <c r="R40" i="4"/>
  <c r="S40" i="4" s="1"/>
  <c r="E40" i="13" s="1"/>
  <c r="R37" i="4"/>
  <c r="R35" i="4"/>
  <c r="R34" i="4"/>
  <c r="R33" i="4"/>
  <c r="R32" i="4"/>
  <c r="R31" i="4"/>
  <c r="R30" i="4"/>
  <c r="R29" i="4"/>
  <c r="R27" i="4"/>
  <c r="S27" i="4" s="1"/>
  <c r="E27" i="13" s="1"/>
  <c r="R25" i="4"/>
  <c r="R23" i="4"/>
  <c r="S23" i="4" s="1"/>
  <c r="E23" i="13" s="1"/>
  <c r="R22" i="4"/>
  <c r="R21" i="4"/>
  <c r="S21" i="4" s="1"/>
  <c r="E21" i="13" s="1"/>
  <c r="R20" i="4"/>
  <c r="S20" i="4" s="1"/>
  <c r="E20" i="13" s="1"/>
  <c r="R19" i="4"/>
  <c r="S19" i="4" s="1"/>
  <c r="E19" i="13" s="1"/>
  <c r="R18" i="4"/>
  <c r="S18" i="4" s="1"/>
  <c r="E18" i="13" s="1"/>
  <c r="R17" i="4"/>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X727" i="3"/>
  <c r="X728" i="3"/>
  <c r="Q22" i="21" s="1"/>
  <c r="X729" i="3"/>
  <c r="Q23" i="21" s="1"/>
  <c r="X730" i="3"/>
  <c r="Q24" i="21" s="1"/>
  <c r="X731" i="3"/>
  <c r="Q25" i="21" s="1"/>
  <c r="X732" i="3"/>
  <c r="X738" i="3"/>
  <c r="Q32" i="21" s="1"/>
  <c r="X739" i="3"/>
  <c r="Q33" i="21" s="1"/>
  <c r="X740" i="3"/>
  <c r="Q34" i="21" s="1"/>
  <c r="X741" i="3"/>
  <c r="Q35" i="21" s="1"/>
  <c r="X742" i="3"/>
  <c r="Q36" i="21" s="1"/>
  <c r="X743" i="3"/>
  <c r="Q37" i="21" s="1"/>
  <c r="X744" i="3"/>
  <c r="Q38" i="21" s="1"/>
  <c r="X745" i="3"/>
  <c r="Q39" i="21" s="1"/>
  <c r="X746" i="3"/>
  <c r="Q40" i="21" s="1"/>
  <c r="X747" i="3"/>
  <c r="Q41" i="21" s="1"/>
  <c r="X748" i="3"/>
  <c r="Q42" i="21" s="1"/>
  <c r="X749" i="3"/>
  <c r="Q43" i="21" s="1"/>
  <c r="M840" i="3"/>
  <c r="Q840" i="3"/>
  <c r="U840" i="3"/>
  <c r="Y840" i="3"/>
  <c r="AC840" i="3"/>
  <c r="AG840" i="3"/>
  <c r="Z911" i="3"/>
  <c r="S42" i="4" l="1"/>
  <c r="E42" i="13" s="1"/>
  <c r="AH731" i="3"/>
  <c r="AH730" i="3"/>
  <c r="H9" i="13"/>
  <c r="AH726" i="3"/>
  <c r="Q20" i="21"/>
  <c r="AH732" i="3"/>
  <c r="Q26" i="21"/>
  <c r="AH727" i="3"/>
  <c r="Q21" i="21"/>
  <c r="AH733" i="3"/>
  <c r="Q27" i="21"/>
  <c r="S81" i="4"/>
  <c r="E81" i="13" s="1"/>
  <c r="S96" i="4"/>
  <c r="E96" i="13" s="1"/>
  <c r="S54" i="4"/>
  <c r="E54" i="13" s="1"/>
  <c r="S26" i="4"/>
  <c r="E26"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S63" i="4"/>
  <c r="E63" i="13" s="1"/>
  <c r="N190" i="24"/>
  <c r="I15" i="21"/>
  <c r="D43" i="11"/>
  <c r="D71" i="11"/>
  <c r="B12" i="4"/>
  <c r="D55" i="11"/>
  <c r="D82" i="11"/>
  <c r="D39" i="11"/>
  <c r="D78" i="11"/>
  <c r="R12" i="4"/>
  <c r="D12" i="11"/>
  <c r="D63" i="11"/>
  <c r="B13" i="11"/>
  <c r="C64" i="11"/>
  <c r="C98" i="11" s="1"/>
  <c r="B64" i="11"/>
  <c r="B98" i="11" s="1"/>
  <c r="B106" i="11" s="1"/>
  <c r="B63" i="4"/>
  <c r="R63" i="4"/>
  <c r="R97" i="4" s="1"/>
  <c r="D27" i="11"/>
  <c r="D97" i="11"/>
  <c r="T97" i="4"/>
  <c r="AZ1057" i="3" s="1"/>
  <c r="H63" i="13"/>
  <c r="BE71" i="3"/>
  <c r="D9" i="11"/>
  <c r="C13" i="11"/>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S97" i="4" l="1"/>
  <c r="S105" i="4" s="1"/>
  <c r="AC464" i="3"/>
  <c r="O27" i="21"/>
  <c r="P27" i="21" s="1" a="1"/>
  <c r="P27" i="21" s="1"/>
  <c r="S27" i="21" s="1"/>
  <c r="O26" i="21"/>
  <c r="P26" i="21" s="1" a="1"/>
  <c r="P26" i="21" s="1"/>
  <c r="S26" i="21" s="1"/>
  <c r="O25" i="21"/>
  <c r="P25" i="21" s="1" a="1"/>
  <c r="P25" i="21" s="1"/>
  <c r="S25" i="21" s="1"/>
  <c r="O24" i="2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T105" i="4"/>
  <c r="H97" i="13"/>
  <c r="P29" i="21" a="1"/>
  <c r="P29" i="21" s="1"/>
  <c r="S29" i="21" s="1"/>
  <c r="P31" i="21" a="1"/>
  <c r="P31" i="21" s="1"/>
  <c r="S31" i="21" s="1"/>
  <c r="P30" i="21" a="1"/>
  <c r="P30" i="21" s="1"/>
  <c r="S30" i="21" s="1"/>
  <c r="P28" i="21" a="1"/>
  <c r="P28" i="21" s="1"/>
  <c r="S28" i="21" s="1"/>
  <c r="P24" i="21" a="1"/>
  <c r="P24" i="21" s="1"/>
  <c r="S24"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Z1055" i="3" l="1"/>
  <c r="BA1065" i="3" s="1"/>
  <c r="E97" i="13"/>
  <c r="AC463" i="3"/>
  <c r="BE44" i="3" s="1"/>
  <c r="AB265" i="20"/>
  <c r="AG267" i="20" s="1"/>
  <c r="AG269" i="20" s="1"/>
  <c r="AK272" i="20" s="1"/>
  <c r="T834" i="20" s="1"/>
  <c r="BE77" i="3" s="1"/>
  <c r="N180" i="24"/>
  <c r="S107" i="4"/>
  <c r="I9" i="21"/>
  <c r="AK190" i="20"/>
  <c r="T827" i="20"/>
  <c r="AF827" i="20" s="1"/>
  <c r="AB47" i="15"/>
  <c r="AB49" i="15" s="1"/>
  <c r="AB54" i="15" s="1"/>
  <c r="AB55" i="15" s="1"/>
  <c r="BE22" i="3"/>
  <c r="E105" i="13"/>
  <c r="H105" i="13"/>
  <c r="T107" i="4"/>
  <c r="H107" i="13" s="1"/>
  <c r="Q58"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Z1060" i="3" l="1"/>
  <c r="AC465" i="3"/>
  <c r="AD11" i="15"/>
  <c r="AD23" i="15" s="1"/>
  <c r="AD26" i="15" s="1"/>
  <c r="AD28" i="15" s="1"/>
  <c r="AI11" i="15"/>
  <c r="AI23" i="15" s="1"/>
  <c r="AI26" i="15" s="1"/>
  <c r="AI28" i="15" s="1"/>
  <c r="BE72" i="3"/>
  <c r="G166" i="21"/>
  <c r="G165" i="21"/>
  <c r="N181" i="24"/>
  <c r="N191" i="24"/>
  <c r="T829" i="20"/>
  <c r="AF829" i="20" s="1"/>
  <c r="T833" i="20"/>
  <c r="AF833" i="20" s="1"/>
  <c r="BE76" i="3" s="1"/>
  <c r="Y64" i="15"/>
  <c r="Y68" i="15" s="1"/>
  <c r="BA1064" i="3"/>
  <c r="BA1068" i="3" s="1"/>
  <c r="S58"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T24" i="15"/>
  <c r="AP570" i="20"/>
  <c r="AP569" i="20" s="1"/>
  <c r="K11" i="7"/>
  <c r="K37" i="7" s="1"/>
  <c r="K45" i="7" s="1"/>
  <c r="O5" i="7"/>
  <c r="Q4" i="7"/>
  <c r="M7" i="7"/>
  <c r="M11" i="7" s="1"/>
  <c r="M37" i="7" s="1"/>
  <c r="O6" i="7"/>
  <c r="G62" i="7"/>
  <c r="I48" i="7"/>
  <c r="I60" i="7"/>
  <c r="I64" i="7" s="1"/>
  <c r="I47" i="7"/>
  <c r="G115" i="21"/>
  <c r="G127" i="21"/>
  <c r="G111" i="21"/>
  <c r="S22" i="7"/>
  <c r="S35" i="7" s="1"/>
  <c r="U15" i="7"/>
  <c r="U8" i="7"/>
  <c r="S9" i="7"/>
  <c r="I68" i="7" l="1"/>
  <c r="I66" i="7"/>
  <c r="I67" i="7"/>
  <c r="AP572" i="20"/>
  <c r="AF565" i="20" s="1"/>
  <c r="AF566" i="20" s="1"/>
  <c r="AK572" i="20" s="1"/>
  <c r="T840" i="20" s="1"/>
  <c r="AF840" i="20" s="1"/>
  <c r="BE81" i="3" s="1"/>
  <c r="Y38" i="15"/>
  <c r="Y40" i="15" s="1"/>
  <c r="Y58" i="7"/>
  <c r="AD38" i="15"/>
  <c r="AD40" i="15" s="1"/>
  <c r="G129" i="21"/>
  <c r="E17" i="21" s="1"/>
  <c r="E14" i="21" s="1"/>
  <c r="E18" i="21" s="1"/>
  <c r="K49" i="7"/>
  <c r="E70" i="7"/>
  <c r="E72" i="7" s="1"/>
  <c r="S4" i="7"/>
  <c r="Q5" i="7"/>
  <c r="G70" i="7"/>
  <c r="G72" i="7" s="1"/>
  <c r="O7" i="7"/>
  <c r="O11" i="7" s="1"/>
  <c r="O37" i="7" s="1"/>
  <c r="Q6" i="7"/>
  <c r="M45" i="7"/>
  <c r="M49" i="7"/>
  <c r="K47" i="7"/>
  <c r="K60" i="7"/>
  <c r="K48" i="7"/>
  <c r="U22" i="7"/>
  <c r="U35" i="7" s="1"/>
  <c r="W15" i="7"/>
  <c r="U9" i="7"/>
  <c r="W8" i="7"/>
  <c r="K68" i="7" l="1"/>
  <c r="K67" i="7"/>
  <c r="K66" i="7"/>
  <c r="Y41" i="15"/>
  <c r="AB56" i="15" s="1"/>
  <c r="M26" i="3" s="1"/>
  <c r="AA58" i="7"/>
  <c r="U4" i="7"/>
  <c r="S5" i="7"/>
  <c r="M48" i="7"/>
  <c r="M47" i="7"/>
  <c r="M60" i="7"/>
  <c r="O45" i="7"/>
  <c r="O49" i="7"/>
  <c r="Q7" i="7"/>
  <c r="Q11" i="7" s="1"/>
  <c r="Q37" i="7" s="1"/>
  <c r="S6" i="7"/>
  <c r="I70" i="7"/>
  <c r="I72" i="7" s="1"/>
  <c r="W22" i="7"/>
  <c r="W35" i="7" s="1"/>
  <c r="Y15" i="7"/>
  <c r="W9" i="7"/>
  <c r="Y8" i="7"/>
  <c r="M68" i="7" l="1"/>
  <c r="M66" i="7"/>
  <c r="M67" i="7"/>
  <c r="BE19" i="3"/>
  <c r="AC58" i="7"/>
  <c r="AB57" i="15"/>
  <c r="P204" i="3"/>
  <c r="U5" i="7"/>
  <c r="W4" i="7"/>
  <c r="Q49" i="7"/>
  <c r="Q45" i="7"/>
  <c r="O47" i="7"/>
  <c r="O48" i="7"/>
  <c r="O60" i="7"/>
  <c r="S7" i="7"/>
  <c r="S11" i="7" s="1"/>
  <c r="S37" i="7" s="1"/>
  <c r="U6" i="7"/>
  <c r="Y22" i="7"/>
  <c r="Y35" i="7" s="1"/>
  <c r="AA15" i="7"/>
  <c r="Y9" i="7"/>
  <c r="AA8" i="7"/>
  <c r="O68" i="7" l="1"/>
  <c r="O67" i="7"/>
  <c r="O66" i="7"/>
  <c r="AG58" i="7"/>
  <c r="AE58" i="7"/>
  <c r="AB59" i="15"/>
  <c r="AB77" i="15" s="1"/>
  <c r="AB78" i="15" s="1"/>
  <c r="I10" i="21" s="1"/>
  <c r="W5" i="7"/>
  <c r="Y4" i="7"/>
  <c r="U7" i="7"/>
  <c r="U11" i="7" s="1"/>
  <c r="U37" i="7" s="1"/>
  <c r="W6" i="7"/>
  <c r="Q60" i="7"/>
  <c r="Q48" i="7"/>
  <c r="Q47" i="7"/>
  <c r="S49" i="7"/>
  <c r="S45" i="7"/>
  <c r="AC15" i="7"/>
  <c r="AA22" i="7"/>
  <c r="AA35" i="7" s="1"/>
  <c r="AC8" i="7"/>
  <c r="AA9" i="7"/>
  <c r="Q67" i="7" l="1"/>
  <c r="Q68" i="7"/>
  <c r="Q66" i="7"/>
  <c r="AB79" i="15"/>
  <c r="AA4" i="7"/>
  <c r="Y5" i="7"/>
  <c r="Y6" i="7"/>
  <c r="W7" i="7"/>
  <c r="W11" i="7" s="1"/>
  <c r="W37" i="7" s="1"/>
  <c r="U45" i="7"/>
  <c r="U49" i="7"/>
  <c r="S48" i="7"/>
  <c r="S47" i="7"/>
  <c r="S60" i="7"/>
  <c r="AE15" i="7"/>
  <c r="AC22" i="7"/>
  <c r="AC35" i="7" s="1"/>
  <c r="AC9" i="7"/>
  <c r="AE8" i="7"/>
  <c r="S68" i="7" l="1"/>
  <c r="S67" i="7"/>
  <c r="S66" i="7"/>
  <c r="AB81" i="15"/>
  <c r="J82" i="15" s="1"/>
  <c r="M27" i="3"/>
  <c r="I11" i="21"/>
  <c r="I18" i="21" s="1"/>
  <c r="AA5" i="7"/>
  <c r="AC4" i="7"/>
  <c r="U48" i="7"/>
  <c r="U60" i="7"/>
  <c r="U47" i="7"/>
  <c r="W49" i="7"/>
  <c r="W45" i="7"/>
  <c r="Y7" i="7"/>
  <c r="Y11" i="7" s="1"/>
  <c r="Y37" i="7" s="1"/>
  <c r="AA6" i="7"/>
  <c r="AE22" i="7"/>
  <c r="AE35" i="7" s="1"/>
  <c r="AG15" i="7"/>
  <c r="AG22" i="7" s="1"/>
  <c r="AG35" i="7" s="1"/>
  <c r="AE9" i="7"/>
  <c r="AG8" i="7"/>
  <c r="AG9" i="7" s="1"/>
  <c r="U68" i="7" l="1"/>
  <c r="U67" i="7"/>
  <c r="U66" i="7"/>
  <c r="BE20" i="3"/>
  <c r="H4" i="21"/>
  <c r="P205" i="3"/>
  <c r="AC5" i="7"/>
  <c r="AE4" i="7"/>
  <c r="AC6" i="7"/>
  <c r="AA7" i="7"/>
  <c r="AA11" i="7" s="1"/>
  <c r="AA37" i="7" s="1"/>
  <c r="Y49" i="7"/>
  <c r="Y45" i="7"/>
  <c r="W60" i="7"/>
  <c r="W47" i="7"/>
  <c r="W48" i="7"/>
  <c r="W67" i="7" l="1"/>
  <c r="W68" i="7"/>
  <c r="W66" i="7"/>
  <c r="AE5" i="7"/>
  <c r="AG4" i="7"/>
  <c r="AA45" i="7"/>
  <c r="AA49" i="7"/>
  <c r="Y47" i="7"/>
  <c r="Y48" i="7"/>
  <c r="Y60" i="7"/>
  <c r="AE6" i="7"/>
  <c r="AC7" i="7"/>
  <c r="AC11" i="7" s="1"/>
  <c r="AC37" i="7" s="1"/>
  <c r="Y68" i="7" l="1"/>
  <c r="Y67" i="7"/>
  <c r="Y66" i="7"/>
  <c r="AG5" i="7"/>
  <c r="AA60" i="7"/>
  <c r="AA47" i="7"/>
  <c r="AA48" i="7"/>
  <c r="AC45" i="7"/>
  <c r="AC49" i="7"/>
  <c r="AE7" i="7"/>
  <c r="AE11" i="7" s="1"/>
  <c r="AE37" i="7" s="1"/>
  <c r="AG6" i="7"/>
  <c r="AA66" i="7" l="1"/>
  <c r="AA68" i="7"/>
  <c r="AA67" i="7"/>
  <c r="AG7" i="7"/>
  <c r="AG11" i="7" s="1"/>
  <c r="AG37" i="7" s="1"/>
  <c r="AE49" i="7"/>
  <c r="AE45" i="7"/>
  <c r="AC60" i="7"/>
  <c r="AC48" i="7"/>
  <c r="AC47" i="7"/>
  <c r="AC68" i="7" l="1"/>
  <c r="AC66" i="7"/>
  <c r="AC67" i="7"/>
  <c r="AE47" i="7"/>
  <c r="AE60" i="7"/>
  <c r="AE48" i="7"/>
  <c r="AG49" i="7"/>
  <c r="AG45" i="7"/>
  <c r="AE67" i="7" l="1"/>
  <c r="AE68" i="7"/>
  <c r="AE66" i="7"/>
  <c r="AG48" i="7"/>
  <c r="AG60" i="7"/>
  <c r="AG47" i="7"/>
  <c r="AG66" i="7" l="1"/>
  <c r="AG68" i="7"/>
  <c r="AG67" i="7"/>
  <c r="BH761" i="3"/>
  <c r="AC761" i="3" s="1"/>
  <c r="BE42" i="3" l="1"/>
  <c r="E92" i="20"/>
  <c r="E93" i="20" s="1"/>
  <c r="E94" i="20" s="1"/>
  <c r="AP94" i="20" s="1"/>
  <c r="AK108" i="20" s="1"/>
  <c r="T828" i="20" s="1"/>
  <c r="AF828" i="20" s="1"/>
  <c r="E102" i="20"/>
  <c r="E105" i="20" s="1"/>
  <c r="BE73" i="3" l="1"/>
  <c r="AF843" i="20"/>
  <c r="BE70" i="3" s="1"/>
  <c r="H3" i="21"/>
  <c r="H5" i="21" l="1"/>
  <c r="BE83" i="3" s="1"/>
  <c r="R99" i="4" l="1"/>
  <c r="R104" i="4" s="1"/>
  <c r="R105" i="4" s="1"/>
  <c r="E104" i="4"/>
  <c r="E105" i="4" s="1"/>
  <c r="K70" i="7" l="1"/>
  <c r="K72" i="7" s="1"/>
  <c r="M70" i="7" l="1"/>
  <c r="M72" i="7" s="1"/>
  <c r="O70" i="7"/>
  <c r="O72" i="7" s="1"/>
  <c r="Q70" i="7" l="1"/>
  <c r="Q72" i="7" s="1"/>
  <c r="S70" i="7" l="1"/>
  <c r="S72" i="7" s="1"/>
  <c r="U70" i="7" l="1"/>
  <c r="U72" i="7" s="1"/>
  <c r="W70" i="7" l="1"/>
  <c r="W72" i="7" s="1"/>
  <c r="Y70" i="7" l="1"/>
  <c r="Y72" i="7" s="1"/>
  <c r="AA70" i="7" l="1"/>
  <c r="AA72" i="7" s="1"/>
  <c r="AC70" i="7" l="1"/>
  <c r="AC72" i="7" s="1"/>
  <c r="AE70" i="7" l="1"/>
  <c r="AE72" i="7" s="1"/>
  <c r="AG70" i="7"/>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<sst xmlns="http://schemas.openxmlformats.org/spreadsheetml/2006/main" count="5059" uniqueCount="2784">
  <si>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</si>
  <si>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</si>
  <si>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</si>
  <si>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</si>
  <si>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</si>
  <si>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</si>
  <si>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</si>
  <si>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</si>
  <si>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</si>
  <si>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</si>
  <si>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</si>
  <si>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</si>
  <si>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</si>
  <si>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</si>
  <si>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</si>
  <si>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</si>
  <si>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</si>
  <si>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</si>
  <si>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</si>
  <si>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</si>
  <si>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</si>
  <si>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</si>
  <si>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</si>
  <si>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</si>
  <si>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</si>
  <si>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</si>
  <si>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</si>
  <si>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</si>
  <si>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</si>
  <si>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</si>
  <si>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</si>
  <si>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</si>
  <si>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</si>
  <si>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</si>
  <si>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</si>
  <si>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</si>
  <si>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</si>
  <si>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</si>
  <si>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</si>
  <si>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</si>
  <si>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</si>
  <si>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</si>
  <si>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</si>
  <si>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</si>
  <si>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</si>
  <si>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</si>
  <si>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</si>
  <si>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</si>
  <si>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</si>
  <si>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</si>
  <si>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</si>
  <si>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</si>
  <si>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</si>
  <si>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</si>
  <si>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</si>
  <si>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</si>
  <si>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</si>
  <si>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</si>
  <si>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</si>
  <si>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</si>
  <si>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</si>
  <si>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</si>
  <si>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</si>
  <si>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</si>
  <si>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</si>
  <si>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</si>
  <si>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</si>
  <si>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</si>
  <si>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</si>
  <si>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</si>
  <si>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</si>
  <si>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</si>
  <si>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</si>
  <si>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</si>
  <si>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</si>
  <si>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</si>
  <si>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</si>
  <si>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</si>
  <si>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</si>
  <si>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</si>
  <si>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</si>
  <si>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</si>
  <si>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</si>
  <si>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</si>
  <si>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</si>
  <si>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</si>
  <si>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</si>
  <si>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</si>
  <si>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</si>
  <si>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</si>
  <si>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</si>
  <si>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</si>
  <si>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</si>
  <si>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</si>
  <si>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</si>
  <si>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</si>
  <si>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</si>
  <si>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</si>
  <si>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</si>
  <si>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</si>
  <si>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</si>
  <si>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</si>
  <si>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</si>
  <si>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</si>
  <si>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</si>
  <si>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</si>
  <si>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</si>
  <si>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</si>
  <si>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</si>
  <si>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</si>
  <si>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</si>
  <si>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</si>
  <si>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</si>
  <si>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</si>
  <si>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</si>
  <si>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</si>
  <si>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</si>
  <si>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</si>
  <si>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</si>
  <si>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</si>
  <si>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</si>
  <si>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</si>
  <si>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</si>
  <si>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</si>
  <si>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</si>
  <si>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</si>
  <si>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</si>
  <si>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</si>
  <si>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</si>
  <si>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</si>
  <si>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</si>
  <si>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</si>
  <si>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</si>
  <si>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</si>
  <si>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</si>
  <si>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</si>
  <si>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</si>
  <si>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</si>
  <si>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</si>
  <si>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</si>
  <si>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</si>
  <si>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</si>
  <si>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</si>
  <si>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</si>
  <si>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</si>
  <si>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</si>
  <si>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</si>
  <si>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</si>
  <si>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</si>
  <si>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</si>
  <si>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</si>
  <si>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</si>
  <si>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</si>
  <si>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</si>
  <si>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</si>
  <si>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</si>
  <si>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</si>
  <si>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</si>
  <si>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</si>
  <si>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</si>
  <si>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</si>
  <si>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</si>
  <si>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</si>
  <si>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</si>
  <si>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</si>
  <si>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</si>
  <si>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</si>
  <si>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</si>
  <si>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</si>
  <si>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</si>
  <si>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</si>
  <si>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</si>
  <si>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</si>
  <si>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</si>
  <si>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</si>
  <si>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</si>
  <si>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</si>
  <si>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</si>
  <si>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</si>
  <si>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</si>
  <si>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</si>
  <si>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</si>
  <si>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</si>
  <si>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</si>
  <si>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</si>
  <si>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</si>
  <si>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</si>
  <si>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</si>
  <si>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</si>
  <si>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</si>
  <si>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</si>
  <si>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</si>
  <si>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</si>
  <si>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</si>
  <si>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</si>
  <si>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</si>
  <si>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</si>
  <si>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</si>
  <si>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</si>
  <si>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</si>
  <si>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</si>
  <si>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</si>
  <si>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</si>
  <si>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</si>
  <si>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</si>
  <si>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</si>
  <si>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</si>
  <si>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</si>
  <si>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</si>
  <si>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</si>
  <si>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</si>
  <si>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</si>
  <si>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</si>
  <si>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</si>
  <si>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</si>
  <si>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</si>
  <si>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</si>
  <si>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</si>
  <si>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</si>
  <si>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</si>
  <si>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</si>
  <si>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</si>
  <si>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</si>
  <si>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</si>
  <si>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</si>
  <si>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</si>
  <si>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</si>
  <si>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</si>
  <si>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</si>
  <si>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</si>
  <si>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</si>
  <si>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</si>
  <si>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</si>
  <si>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</si>
  <si>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</si>
  <si>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</si>
  <si>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</si>
  <si>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</si>
  <si>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</si>
  <si>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</si>
  <si>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</si>
  <si>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</si>
  <si>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</si>
  <si>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</si>
  <si>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</si>
  <si>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</si>
  <si>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</si>
  <si>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</si>
  <si>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</si>
  <si>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</si>
  <si>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</si>
  <si>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</si>
  <si>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</si>
  <si>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</si>
  <si>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</si>
  <si>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</si>
  <si>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</si>
  <si>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</si>
  <si>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</si>
  <si>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</si>
  <si>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</si>
  <si>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</si>
  <si>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</si>
  <si>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</si>
  <si>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</si>
  <si>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</si>
  <si>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</si>
  <si>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</si>
  <si>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</si>
  <si>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</si>
  <si>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</si>
  <si>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</si>
  <si>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</si>
  <si>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</si>
  <si>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</si>
  <si>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</si>
  <si>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</si>
  <si>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</si>
  <si>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</si>
  <si>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</si>
  <si>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</si>
  <si>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</si>
  <si>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</si>
  <si>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</si>
  <si>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</si>
  <si>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</si>
  <si>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</si>
  <si>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</si>
  <si>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</si>
  <si>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</si>
  <si>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</si>
  <si>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</si>
  <si>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</si>
  <si>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</si>
  <si>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</si>
  <si>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</si>
  <si>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</si>
  <si>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</si>
  <si>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</si>
  <si>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</si>
  <si>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</si>
  <si>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</si>
  <si>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</si>
  <si>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</si>
  <si>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</si>
  <si>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</si>
  <si>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</si>
  <si>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</si>
  <si>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</si>
  <si>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</si>
  <si>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</si>
  <si>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</si>
  <si>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</si>
  <si>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</si>
  <si>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</si>
  <si>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</si>
  <si>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</si>
  <si>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</si>
  <si>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</si>
  <si>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</si>
  <si>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</si>
  <si>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</si>
  <si>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</si>
  <si>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</si>
  <si>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</si>
  <si>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</si>
  <si>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</si>
  <si>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</si>
  <si>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</si>
  <si>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</si>
  <si>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</si>
  <si>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</si>
  <si>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</si>
  <si>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</si>
  <si>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</si>
  <si>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</si>
  <si>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</si>
  <si>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</si>
  <si>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</si>
  <si>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</si>
  <si>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</si>
  <si>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</si>
  <si>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</si>
  <si>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</si>
  <si>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</si>
  <si>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</si>
  <si>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</si>
  <si>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</si>
  <si>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</si>
  <si>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</si>
  <si>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</si>
  <si>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</si>
  <si>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</si>
  <si>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</si>
  <si>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</si>
  <si>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</si>
  <si>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</si>
  <si>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</si>
  <si>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</si>
  <si>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</si>
  <si>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</si>
  <si>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</si>
  <si>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</si>
  <si>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</si>
  <si>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</si>
  <si>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</si>
  <si>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</si>
  <si>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</si>
  <si>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</si>
  <si>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</si>
  <si>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</si>
  <si>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</si>
  <si>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</si>
  <si>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</si>
  <si>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</si>
  <si>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</si>
  <si>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</si>
  <si>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</si>
  <si>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</si>
  <si>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</si>
  <si>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</si>
  <si>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</si>
  <si>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</si>
  <si>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</si>
  <si>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</si>
  <si>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</si>
  <si>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</si>
  <si>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</si>
  <si>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</si>
  <si>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</si>
  <si>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</si>
  <si>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</si>
  <si>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</si>
  <si>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</si>
  <si>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</si>
  <si>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</si>
  <si>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</si>
  <si>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</si>
  <si>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</si>
  <si>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</si>
  <si>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</si>
  <si>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</si>
  <si>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</si>
  <si>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</si>
  <si>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</si>
  <si>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</si>
  <si>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</si>
  <si>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</si>
  <si>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</si>
  <si>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</si>
  <si>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</si>
  <si>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</si>
  <si>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</si>
  <si>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</si>
  <si>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</si>
  <si>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</si>
  <si>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</si>
  <si>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</si>
  <si>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</si>
  <si>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</si>
  <si>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</si>
  <si>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</si>
  <si>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</si>
  <si>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</si>
  <si>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</si>
  <si>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</si>
  <si>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</si>
  <si>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</si>
  <si>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</si>
  <si>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</si>
  <si>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</si>
  <si>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</si>
  <si>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</si>
  <si>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</si>
  <si>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</si>
  <si>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</si>
  <si>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</si>
  <si>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</si>
  <si>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</si>
  <si>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</si>
  <si>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</si>
  <si>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</si>
  <si>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</si>
  <si>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</si>
  <si>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</si>
  <si>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</si>
  <si>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</si>
  <si>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</si>
  <si>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</si>
  <si>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</si>
  <si>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</si>
  <si>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</si>
  <si>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</si>
  <si>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</si>
  <si>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</si>
  <si>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</si>
  <si>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</si>
  <si>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</si>
  <si>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</si>
  <si>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</si>
  <si>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</si>
  <si>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</si>
  <si>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</si>
  <si>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</si>
  <si>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</si>
  <si>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</si>
  <si>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</si>
  <si>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</si>
  <si>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</si>
  <si>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</si>
  <si>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</si>
  <si>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</si>
  <si>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</si>
  <si>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</si>
  <si>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</si>
  <si>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</si>
  <si>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</si>
  <si>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</si>
  <si>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</si>
  <si>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</si>
  <si>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</si>
  <si>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</si>
  <si>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</si>
  <si>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</si>
  <si>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</si>
  <si>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</si>
  <si>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</si>
  <si>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</si>
  <si>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</si>
  <si>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</si>
  <si>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</si>
  <si>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</si>
  <si>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</si>
  <si>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</si>
  <si>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</si>
  <si>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</si>
  <si>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</si>
  <si>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</si>
  <si>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</si>
  <si>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</si>
  <si>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</si>
  <si>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</si>
  <si>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</si>
  <si>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</si>
  <si>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</si>
  <si>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</si>
  <si>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</si>
  <si>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</si>
  <si>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</si>
  <si>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</si>
  <si>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</si>
  <si>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</si>
  <si>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</si>
  <si>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</si>
  <si>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</si>
  <si>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</si>
  <si>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</si>
  <si>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</si>
  <si>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</si>
  <si>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</si>
  <si>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</si>
  <si>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</si>
  <si>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</si>
  <si>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</si>
  <si>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</si>
  <si>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</si>
  <si>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</si>
  <si>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</si>
  <si>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</si>
  <si>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</si>
  <si>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</si>
  <si>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</si>
  <si>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</si>
  <si>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</si>
  <si>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</si>
  <si>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</si>
  <si>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</si>
  <si>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</si>
  <si>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</si>
  <si>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</si>
  <si>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</si>
  <si>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</si>
  <si>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</si>
  <si>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</si>
  <si>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</si>
  <si>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</si>
  <si>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</si>
  <si>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</si>
  <si>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</si>
  <si>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</si>
  <si>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</si>
  <si>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</si>
  <si>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</si>
  <si>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</si>
  <si>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</si>
  <si>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</si>
  <si>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</si>
  <si>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</si>
  <si>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</si>
  <si>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</si>
  <si>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</si>
  <si>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</si>
  <si>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</si>
  <si>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</si>
  <si>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</si>
  <si>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</si>
  <si>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</si>
  <si>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</si>
  <si>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</si>
  <si>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</si>
  <si>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</si>
  <si>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</si>
  <si>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</si>
  <si>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</si>
  <si>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</si>
  <si>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</si>
  <si>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</si>
  <si>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</si>
  <si>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</si>
  <si>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</si>
  <si>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</si>
  <si>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</si>
  <si>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</si>
  <si>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</si>
  <si>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</si>
  <si>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</si>
  <si>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</si>
  <si>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</si>
  <si>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</si>
  <si>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</si>
  <si>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</si>
  <si>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</si>
  <si>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</si>
  <si>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</si>
  <si>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</si>
  <si>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</si>
  <si>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</si>
  <si>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</si>
  <si>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</si>
  <si>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</si>
  <si>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</si>
  <si>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</si>
  <si>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</si>
  <si>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</si>
  <si>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</si>
  <si>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</si>
  <si>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</si>
  <si>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</si>
  <si>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</si>
  <si>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</si>
  <si>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</si>
  <si>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</si>
  <si>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</si>
  <si>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</si>
  <si>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</si>
  <si>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</si>
  <si>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</si>
  <si>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</si>
  <si>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</si>
  <si>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</si>
  <si>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</si>
  <si>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</si>
  <si>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</si>
  <si>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</si>
  <si>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</si>
  <si>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</si>
  <si>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</si>
  <si>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</si>
  <si>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</si>
  <si>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</si>
  <si>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</si>
  <si>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</si>
  <si>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</si>
  <si>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</si>
  <si>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</si>
  <si>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</si>
  <si>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</si>
  <si>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</si>
  <si>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</si>
  <si>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</si>
  <si>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</si>
  <si>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</si>
  <si>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</si>
  <si>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</si>
  <si>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</si>
  <si>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</si>
  <si>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</si>
  <si>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</si>
  <si>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</si>
  <si>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</si>
  <si>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</si>
  <si>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</si>
  <si>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</si>
  <si>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</si>
  <si>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</si>
  <si>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</si>
  <si>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</si>
  <si>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</si>
  <si>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</si>
  <si>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</si>
  <si>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</si>
  <si>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</si>
  <si>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</si>
  <si>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</si>
  <si>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</si>
  <si>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</si>
  <si>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</si>
  <si>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</si>
  <si>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</si>
  <si>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</si>
  <si>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</si>
  <si>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</si>
  <si>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</si>
  <si>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</si>
  <si>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</si>
  <si>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</si>
  <si>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</si>
  <si>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</si>
  <si>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</si>
  <si>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</si>
  <si>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</si>
  <si>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</si>
  <si>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</si>
  <si>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</si>
  <si>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</si>
  <si>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</si>
  <si>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</si>
  <si>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</si>
  <si>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</si>
  <si>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</si>
  <si>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</si>
  <si>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</si>
  <si>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</si>
  <si>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</si>
  <si>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</si>
  <si>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</si>
  <si>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</si>
  <si>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</si>
  <si>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</si>
  <si>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</si>
  <si>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</si>
  <si>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</si>
  <si>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</si>
  <si>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</si>
  <si>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</si>
  <si>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</si>
  <si>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</si>
  <si>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</si>
  <si>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</si>
  <si>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</si>
  <si>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</si>
  <si>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</si>
  <si>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</si>
  <si>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</si>
  <si>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</si>
  <si>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</si>
  <si>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</si>
  <si>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</si>
  <si>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</si>
  <si>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</si>
  <si>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</si>
  <si>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</si>
  <si>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</si>
  <si>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</si>
  <si>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</si>
  <si>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</si>
  <si>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</si>
  <si>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</si>
  <si>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</si>
  <si>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</si>
  <si>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</si>
  <si>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</si>
  <si>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</si>
  <si>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</si>
  <si>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</si>
  <si>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</si>
  <si>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</si>
  <si>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</si>
  <si>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</si>
  <si>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</si>
  <si>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</si>
  <si>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</si>
  <si>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</si>
  <si>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</si>
  <si>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</si>
  <si>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</si>
  <si>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</si>
  <si>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</si>
  <si>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</si>
  <si>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</si>
  <si>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</si>
  <si>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</si>
  <si>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</si>
  <si>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</si>
  <si>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</si>
  <si>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</si>
  <si>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</si>
  <si>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</si>
  <si>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</si>
  <si>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</si>
  <si>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</si>
  <si>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</si>
  <si>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</si>
  <si>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</si>
  <si>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</si>
  <si>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</si>
  <si>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</si>
  <si>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</si>
  <si>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</si>
  <si>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</si>
  <si>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</si>
  <si>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</si>
  <si>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</si>
  <si>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</si>
  <si>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</si>
  <si>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</si>
  <si>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</si>
  <si>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</si>
  <si>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</si>
  <si>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</si>
  <si>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</si>
  <si>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</si>
  <si>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</si>
  <si>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</si>
  <si>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</si>
  <si>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</si>
  <si>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</si>
  <si>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</si>
  <si>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</si>
  <si>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</si>
  <si>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</si>
  <si>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</si>
  <si>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</si>
  <si>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</si>
  <si>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</si>
  <si>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</si>
  <si>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</si>
  <si>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</si>
  <si>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</si>
  <si>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</si>
  <si>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</si>
  <si>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</si>
  <si>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</si>
  <si>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</si>
  <si>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</si>
  <si>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</si>
  <si>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</si>
  <si>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</si>
  <si>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</si>
  <si>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</si>
  <si>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</si>
  <si>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</si>
  <si>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</si>
  <si>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</si>
  <si>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</si>
  <si>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</si>
  <si>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</si>
  <si>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</si>
  <si>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</si>
  <si>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</si>
  <si>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</si>
  <si>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</si>
  <si>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</si>
  <si>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</si>
  <si>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</si>
  <si>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</si>
  <si>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</si>
  <si>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</si>
  <si>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</si>
  <si>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</si>
  <si>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</si>
  <si>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</si>
  <si>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</si>
  <si>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</si>
  <si>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</si>
  <si>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</si>
  <si>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</si>
  <si>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</si>
  <si>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</si>
  <si>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</si>
  <si>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</si>
  <si>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</si>
  <si>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</si>
  <si>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</si>
  <si>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</si>
  <si>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</si>
  <si>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</si>
  <si>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</si>
  <si>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</si>
  <si>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</si>
  <si>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</si>
  <si>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</si>
  <si>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</si>
  <si>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</si>
  <si>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</si>
  <si>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</si>
  <si>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</si>
  <si>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</si>
  <si>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</si>
  <si>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</si>
  <si>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</si>
  <si>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</si>
  <si>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</si>
  <si>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</si>
  <si>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</si>
  <si>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</si>
  <si>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</si>
  <si>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</si>
  <si>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</si>
  <si>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</si>
  <si>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</si>
  <si>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</si>
  <si>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</si>
  <si>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</si>
  <si>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</si>
  <si>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</si>
  <si>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</si>
  <si>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</si>
  <si>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</si>
  <si>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</si>
  <si>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</si>
  <si>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</si>
  <si>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</si>
  <si>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</si>
  <si>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</si>
  <si>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</si>
  <si>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</si>
  <si>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</si>
  <si>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</si>
  <si>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</si>
  <si>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</si>
  <si>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</si>
  <si>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</si>
  <si>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</si>
  <si>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</si>
  <si>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</si>
  <si>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</si>
  <si>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</si>
  <si>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</si>
  <si>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</si>
  <si>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</si>
  <si>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</si>
  <si>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</si>
  <si>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</si>
  <si>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</si>
  <si>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</si>
  <si>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</si>
  <si>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</si>
  <si>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</si>
  <si>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</si>
  <si>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</si>
  <si>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</si>
  <si>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</si>
  <si>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</si>
  <si>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</si>
  <si>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</si>
  <si>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</si>
  <si>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</si>
  <si>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</si>
  <si>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</si>
  <si>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</si>
  <si>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</si>
  <si>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</si>
  <si>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</si>
  <si>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</si>
  <si>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</si>
  <si>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</si>
  <si>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</si>
  <si>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</si>
  <si>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</si>
  <si>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</si>
  <si>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</si>
  <si>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</si>
  <si>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</si>
  <si>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</si>
  <si>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</si>
  <si>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</si>
  <si>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</si>
  <si>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</si>
  <si>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</si>
  <si>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</si>
  <si>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</si>
  <si>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</si>
  <si>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</si>
  <si>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</si>
  <si>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</si>
  <si>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</si>
  <si>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</si>
  <si>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</si>
  <si>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</si>
  <si>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</si>
  <si>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</si>
  <si>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</si>
  <si>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</si>
  <si>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</si>
  <si>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</si>
  <si>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</si>
  <si>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</si>
  <si>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</si>
  <si>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</si>
  <si>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</si>
  <si>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</si>
  <si>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</si>
  <si>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</si>
  <si>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</si>
  <si>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</si>
  <si>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</si>
  <si>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</si>
  <si>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</si>
  <si>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</si>
  <si>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</si>
  <si>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</si>
  <si>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</si>
  <si>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</si>
  <si>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</si>
  <si>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</si>
  <si>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</si>
  <si>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</si>
  <si>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</si>
  <si>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</si>
  <si>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</si>
  <si>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</si>
  <si>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</si>
  <si>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</si>
  <si>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</si>
  <si>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</si>
  <si>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</si>
  <si>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</si>
  <si>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</si>
  <si>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</si>
  <si>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</si>
  <si>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</si>
  <si>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</si>
  <si>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</si>
  <si>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</si>
  <si>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</si>
  <si>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</si>
  <si>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</si>
  <si>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</si>
  <si>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</si>
  <si>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</si>
  <si>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</si>
  <si>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</si>
  <si>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</si>
  <si>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</si>
  <si>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</si>
  <si>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</si>
  <si>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</si>
  <si>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</si>
  <si>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</si>
  <si>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</si>
  <si>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</si>
  <si>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</si>
  <si>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</si>
  <si>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</si>
  <si>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</si>
  <si>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</si>
  <si>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</si>
  <si>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</si>
  <si>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</si>
  <si>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</si>
  <si>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</si>
  <si>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</si>
  <si>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</si>
  <si>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</si>
  <si>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</si>
  <si>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</si>
  <si>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</si>
  <si>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</si>
  <si>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</si>
  <si>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</si>
  <si>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</si>
  <si>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</si>
  <si>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</si>
  <si>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</si>
  <si>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</si>
  <si>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</si>
  <si>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</si>
  <si>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</si>
  <si>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</si>
  <si>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</si>
  <si>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</si>
  <si>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</si>
  <si>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</si>
  <si>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</si>
  <si>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</si>
  <si>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</si>
  <si>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</si>
  <si>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</si>
  <si>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</si>
  <si>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</si>
  <si>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</si>
  <si>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</si>
  <si>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</si>
  <si>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</si>
  <si>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</si>
  <si>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</si>
  <si>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</si>
  <si>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</si>
  <si>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</si>
  <si>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</si>
  <si>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</si>
  <si>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</si>
  <si>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</si>
  <si>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</si>
  <si>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</si>
  <si>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</si>
  <si>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</si>
  <si>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</si>
  <si>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</si>
  <si>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</si>
  <si>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</si>
  <si>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</si>
  <si>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</si>
  <si>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</si>
  <si>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</si>
  <si>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</si>
  <si>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</si>
  <si>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</si>
  <si>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</si>
  <si>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</si>
  <si>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</si>
  <si>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</si>
  <si>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</si>
  <si>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</si>
  <si>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</si>
  <si>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</si>
  <si>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</si>
  <si>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</si>
  <si>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</si>
  <si>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</si>
  <si>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</si>
  <si>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</si>
  <si>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</si>
  <si>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</si>
  <si>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</si>
  <si>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</si>
  <si>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</si>
  <si>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</si>
  <si>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</si>
  <si>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</si>
  <si>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</si>
  <si>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</si>
  <si>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</si>
  <si>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</si>
  <si>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</si>
  <si>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</si>
  <si>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</si>
  <si>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</si>
  <si>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</si>
  <si>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</si>
  <si>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</si>
  <si>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</si>
  <si>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</si>
  <si>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</si>
  <si>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</si>
  <si>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</si>
  <si>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</si>
  <si>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</si>
  <si>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</si>
  <si>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</si>
  <si>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</si>
  <si>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</si>
  <si>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</si>
  <si>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</si>
  <si>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</si>
  <si>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</si>
  <si>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</si>
  <si>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</si>
  <si>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</si>
  <si>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</si>
  <si>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</si>
  <si>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</si>
  <si>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</si>
  <si>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</si>
  <si>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</si>
  <si>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</si>
  <si>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</si>
  <si>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</si>
  <si>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</si>
  <si>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</si>
  <si>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</si>
  <si>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</si>
  <si>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</si>
  <si>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</si>
  <si>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</si>
  <si>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</si>
  <si>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</si>
  <si>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</si>
  <si>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</si>
  <si>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</si>
  <si>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</si>
  <si>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</si>
  <si>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</si>
  <si>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</si>
  <si>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</si>
  <si>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</si>
  <si>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</si>
  <si>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</si>
  <si>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</si>
  <si>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</si>
  <si>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</si>
  <si>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</si>
  <si>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</si>
  <si>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</si>
  <si>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</si>
  <si>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</si>
  <si>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</si>
  <si>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</si>
  <si>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</si>
  <si>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</si>
  <si>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</si>
  <si>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</si>
  <si>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</si>
  <si>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</si>
  <si>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</si>
  <si>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</si>
  <si>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</si>
  <si>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</si>
  <si>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</si>
  <si>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</si>
  <si>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</si>
  <si>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</si>
  <si>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</si>
  <si>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</si>
  <si>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</si>
  <si>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</si>
  <si>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</si>
  <si>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</si>
  <si>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</si>
  <si>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</si>
  <si>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</si>
  <si>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</si>
  <si>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</si>
  <si>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</si>
  <si>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</si>
  <si>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</si>
  <si>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</si>
  <si>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</si>
  <si>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</si>
  <si>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</si>
  <si>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</si>
  <si>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</si>
  <si>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</si>
  <si>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</si>
  <si>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</si>
  <si>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</si>
  <si>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</si>
  <si>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</si>
  <si>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</si>
  <si>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</si>
  <si>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</si>
  <si>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</si>
  <si>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</si>
  <si>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</si>
  <si>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</si>
  <si>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</si>
  <si>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</si>
  <si>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</si>
  <si>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</si>
  <si>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</si>
  <si>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</si>
  <si>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</si>
  <si>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</si>
  <si>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</si>
  <si>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</si>
  <si>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</si>
  <si>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</si>
  <si>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</si>
  <si>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</si>
  <si>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</si>
  <si>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</si>
  <si>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</si>
  <si>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</si>
  <si>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</si>
  <si>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</si>
  <si>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</si>
  <si>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</si>
  <si>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</si>
  <si>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</si>
  <si>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</si>
  <si>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</si>
  <si>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</si>
  <si>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</si>
  <si>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</si>
  <si>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</si>
  <si>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</si>
  <si>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</si>
  <si>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</si>
  <si>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</si>
  <si>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</si>
  <si>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</si>
  <si>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</si>
  <si>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</si>
  <si>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</si>
  <si>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</si>
  <si>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</si>
  <si>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</si>
  <si>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</si>
  <si>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</si>
  <si>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</si>
  <si>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</si>
  <si>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</si>
  <si>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</si>
  <si>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</si>
  <si>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</si>
  <si>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</si>
  <si>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</si>
  <si>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</si>
  <si>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</si>
  <si>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</si>
  <si>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</si>
  <si>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</si>
  <si>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</si>
  <si>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</si>
  <si>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</si>
  <si>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</si>
  <si>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</si>
  <si>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</si>
  <si>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</si>
  <si>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</si>
  <si>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</si>
  <si>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</si>
  <si>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</si>
  <si>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</si>
  <si>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</si>
  <si>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</si>
  <si>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</si>
  <si>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</si>
  <si>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</si>
  <si>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</si>
  <si>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</si>
  <si>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</si>
  <si>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</si>
  <si>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</si>
  <si>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</si>
  <si>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</si>
  <si>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</si>
  <si>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</si>
  <si>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</si>
  <si>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</si>
  <si>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</si>
  <si>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</si>
  <si>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</si>
  <si>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</si>
  <si>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</si>
  <si>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</si>
  <si>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</si>
  <si>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</si>
  <si>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</si>
  <si>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</si>
  <si>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</si>
  <si>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</si>
  <si>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</si>
  <si>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</si>
  <si>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</si>
  <si>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</si>
  <si>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</si>
  <si>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</si>
  <si>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</si>
  <si>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</si>
  <si>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</si>
  <si>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</si>
  <si>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</si>
  <si>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</si>
  <si>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</si>
  <si>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</si>
  <si>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</si>
  <si>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</si>
  <si>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</si>
  <si>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</si>
  <si>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</si>
  <si>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</si>
  <si>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</si>
  <si>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</si>
  <si>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</si>
  <si>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</si>
  <si>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</si>
  <si>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</si>
  <si>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</si>
  <si>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</si>
  <si>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</si>
  <si>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</si>
  <si>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</si>
  <si>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</si>
  <si>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</si>
  <si>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</si>
  <si>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</si>
  <si>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</si>
  <si>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</si>
  <si>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</si>
  <si>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</si>
  <si>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</si>
  <si>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</si>
  <si>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</si>
  <si>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</si>
  <si>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</si>
  <si>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</si>
  <si>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</si>
  <si>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</si>
  <si>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</si>
  <si>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</si>
  <si>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</si>
  <si>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</si>
  <si>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</si>
  <si>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</si>
  <si>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</si>
  <si>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</si>
  <si>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</si>
  <si>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</si>
  <si>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</si>
  <si>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</si>
  <si>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</si>
  <si>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</si>
  <si>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</si>
  <si>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</si>
  <si>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</si>
  <si>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</si>
  <si>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</si>
  <si>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</si>
  <si>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</si>
  <si>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</si>
  <si>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</si>
  <si>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</si>
  <si>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</si>
  <si>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</si>
  <si>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</si>
  <si>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</si>
  <si>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</si>
  <si>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</si>
  <si>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</si>
  <si>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</si>
  <si>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</si>
  <si>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</si>
  <si>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</si>
  <si>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</si>
  <si>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</si>
  <si>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</si>
  <si>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</si>
  <si>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</si>
  <si>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</si>
  <si>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</si>
  <si>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</si>
  <si>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</si>
  <si>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</si>
  <si>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</si>
  <si>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</si>
  <si>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</si>
  <si>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</si>
  <si>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</si>
  <si>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</si>
  <si>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</si>
  <si>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</si>
  <si>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</si>
  <si>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</si>
  <si>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</si>
  <si>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</si>
  <si>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</si>
  <si>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</si>
  <si>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</si>
  <si>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</si>
  <si>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</si>
  <si>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</si>
  <si>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</si>
  <si>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</si>
  <si>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</si>
  <si>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</si>
  <si>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</si>
  <si>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</si>
  <si>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</si>
  <si>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</si>
  <si>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</si>
  <si>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</si>
  <si>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</si>
  <si>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</si>
  <si>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</si>
  <si>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</si>
  <si>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</si>
  <si>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</si>
  <si>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</si>
  <si>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</si>
  <si>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</si>
  <si>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</si>
  <si>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</si>
  <si>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</si>
  <si>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</si>
  <si>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</si>
  <si>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</si>
  <si>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</si>
  <si>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</si>
  <si>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</si>
  <si>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</si>
  <si>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</si>
  <si>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</si>
  <si>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</si>
  <si>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</si>
  <si>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</si>
  <si>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</si>
  <si>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</si>
  <si>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</si>
  <si>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</si>
  <si>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</si>
  <si>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</si>
  <si>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</si>
  <si>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</si>
  <si>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</si>
  <si>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</si>
  <si>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</si>
  <si>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</si>
  <si>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</si>
  <si>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</si>
  <si>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</si>
  <si>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</si>
  <si>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</si>
  <si>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</si>
  <si>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</si>
  <si>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</si>
  <si>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</si>
  <si>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</si>
  <si>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</si>
  <si>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</si>
  <si>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</si>
  <si>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</si>
  <si>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</si>
  <si>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</si>
  <si>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</si>
  <si>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</si>
  <si>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</si>
  <si>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</si>
  <si>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</si>
  <si>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</si>
  <si>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</si>
  <si>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</si>
  <si>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</si>
  <si>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</si>
  <si>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</si>
  <si>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</si>
  <si>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</si>
  <si>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</si>
  <si>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</si>
  <si>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</si>
  <si>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</si>
  <si>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</si>
  <si>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</si>
  <si>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</si>
  <si>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</si>
  <si>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</si>
  <si>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</si>
  <si>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</si>
  <si>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</si>
  <si>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</si>
  <si>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</si>
  <si>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</si>
  <si>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</si>
  <si>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</si>
  <si>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</si>
  <si>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</si>
  <si>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</si>
  <si>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</si>
  <si>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</si>
  <si>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</si>
  <si>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</si>
  <si>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</si>
  <si>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</si>
  <si>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</si>
  <si>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</si>
  <si>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</si>
  <si>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</si>
  <si>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</si>
  <si>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</si>
  <si>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</si>
  <si>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</si>
  <si>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</si>
  <si>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</si>
  <si>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</si>
  <si>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</si>
  <si>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</si>
  <si>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</si>
  <si>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</si>
  <si>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</si>
  <si>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</si>
  <si>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</si>
  <si>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</si>
  <si>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</si>
  <si>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</si>
  <si>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</si>
  <si>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</si>
  <si>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</si>
  <si>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</si>
  <si>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</si>
  <si>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</si>
  <si>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</si>
  <si>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</si>
  <si>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</si>
  <si>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</si>
  <si>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</si>
  <si>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</si>
  <si>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</si>
  <si>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</si>
  <si>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</si>
  <si>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</si>
  <si>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</si>
  <si>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</si>
  <si>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</si>
  <si>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</si>
  <si>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</si>
  <si>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</si>
  <si>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</si>
  <si>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</si>
  <si>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</si>
  <si>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</si>
  <si>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</si>
  <si>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</si>
  <si>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</si>
  <si>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</si>
  <si>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</si>
  <si>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</si>
  <si>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</si>
  <si>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</si>
  <si>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</si>
  <si>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</si>
  <si>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</si>
  <si>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</si>
  <si>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</si>
  <si>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</si>
  <si>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</si>
  <si>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</si>
  <si>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</si>
  <si>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</si>
  <si>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</si>
  <si>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</si>
  <si>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</si>
  <si>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</si>
  <si>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</si>
  <si>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</si>
  <si>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</si>
  <si>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</si>
  <si>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</si>
  <si>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</si>
  <si>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</si>
  <si>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</si>
  <si>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</si>
  <si>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</si>
  <si>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</si>
  <si>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</si>
  <si>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</si>
  <si>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</si>
  <si>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</si>
  <si>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</si>
  <si>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</si>
  <si>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</si>
  <si>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</si>
  <si>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</si>
  <si>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</si>
  <si>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</si>
  <si>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</si>
  <si>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</si>
  <si>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</si>
  <si>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</si>
  <si>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</si>
  <si>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</si>
  <si>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</si>
  <si>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</si>
  <si>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</si>
  <si>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</si>
  <si>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</si>
  <si>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</si>
  <si>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</si>
  <si>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</si>
  <si>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</si>
  <si>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</si>
  <si>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</si>
  <si>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</si>
  <si>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</si>
  <si>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</si>
  <si>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</si>
  <si>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</si>
  <si>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</si>
  <si>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</si>
  <si>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</si>
  <si>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</si>
  <si>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</si>
  <si>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</si>
  <si>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</si>
  <si>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</si>
  <si>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</si>
  <si>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</si>
  <si>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</si>
  <si>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</si>
  <si>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</si>
  <si>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</si>
  <si>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</si>
  <si>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</si>
  <si>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</si>
  <si>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</si>
  <si>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</si>
  <si>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</si>
  <si>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</si>
  <si>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</si>
  <si>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</si>
  <si>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</si>
  <si>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</si>
  <si>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</si>
  <si>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</si>
  <si>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</si>
  <si>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</si>
  <si>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</si>
  <si>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</si>
  <si>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</si>
  <si>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</si>
  <si>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</si>
  <si>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</si>
  <si>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</si>
  <si>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</si>
  <si>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</si>
  <si>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</si>
  <si>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</si>
  <si>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</si>
  <si>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</si>
  <si>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</si>
  <si>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</si>
  <si>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</si>
  <si>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</si>
  <si>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</si>
  <si>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</si>
  <si>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</si>
  <si>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</si>
  <si>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</si>
  <si>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</si>
  <si>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</si>
  <si>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</si>
  <si>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</si>
  <si>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</si>
  <si>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</si>
  <si>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</si>
  <si>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</si>
  <si>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</si>
  <si>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</si>
  <si>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</si>
  <si>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</si>
  <si>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</si>
  <si>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</si>
  <si>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</si>
  <si>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</si>
  <si>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</si>
  <si>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</si>
  <si>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</si>
  <si>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</si>
  <si>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</si>
  <si>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</si>
  <si>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</si>
  <si>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</si>
  <si>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</si>
  <si>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</si>
  <si>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</si>
  <si>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</si>
  <si>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</si>
  <si>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</si>
  <si>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</si>
  <si>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</si>
  <si>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</si>
  <si>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</si>
  <si>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</si>
  <si>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</si>
  <si>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</si>
  <si>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</si>
  <si>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</si>
  <si>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</si>
  <si>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</si>
  <si>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</si>
  <si>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</si>
  <si>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</si>
  <si>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</si>
  <si>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</si>
  <si>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</si>
  <si>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</si>
  <si>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</si>
  <si>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</si>
  <si>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</si>
  <si>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</si>
  <si>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</si>
  <si>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</si>
  <si>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</si>
  <si>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</si>
  <si>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</si>
  <si>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</si>
  <si>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</si>
  <si>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</si>
  <si>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</si>
  <si>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</si>
  <si>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</si>
  <si>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</si>
  <si>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</si>
  <si>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</si>
  <si>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</si>
  <si>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</si>
  <si>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</si>
  <si>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</si>
  <si>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</si>
  <si>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</si>
  <si>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</si>
  <si>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</si>
  <si>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</si>
  <si>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</si>
  <si>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</si>
  <si>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</si>
  <si>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</si>
  <si>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</si>
  <si>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</si>
  <si>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</si>
  <si>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</si>
  <si>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</si>
  <si>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</si>
  <si>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</si>
  <si>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</si>
  <si>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</si>
  <si>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</si>
  <si>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</si>
  <si>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</si>
  <si>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</si>
  <si>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</si>
  <si>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</si>
  <si>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</si>
  <si>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</si>
  <si>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</si>
  <si>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</si>
  <si>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</si>
  <si>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</si>
  <si>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</si>
  <si>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</si>
  <si>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</si>
  <si>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</si>
  <si>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</si>
  <si>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</si>
  <si>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</si>
  <si>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</si>
  <si>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</si>
  <si>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</si>
  <si>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</si>
  <si>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</si>
  <si>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</si>
  <si>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</si>
  <si>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</si>
  <si>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</si>
  <si>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</si>
  <si>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</si>
  <si>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</si>
  <si>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</si>
  <si>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</si>
  <si>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</si>
  <si>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</si>
  <si>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</si>
  <si>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</si>
  <si>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</si>
  <si>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</si>
  <si>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</si>
  <si>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</si>
  <si>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</si>
  <si>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</si>
  <si>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</si>
  <si>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</si>
  <si>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</si>
  <si>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</si>
  <si>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</si>
  <si>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</si>
  <si>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</si>
  <si>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</si>
  <si>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</si>
  <si>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</si>
  <si>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</si>
  <si>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</si>
  <si>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</si>
  <si>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</si>
  <si>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</si>
  <si>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</si>
  <si>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</si>
  <si>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</si>
  <si>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</si>
  <si>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</si>
  <si>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</si>
  <si>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</si>
  <si>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</si>
  <si>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</si>
  <si>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</si>
  <si>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</si>
  <si>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</si>
  <si>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</si>
  <si>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</si>
  <si>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</si>
  <si>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</si>
  <si>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</si>
  <si>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</si>
  <si>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</si>
  <si>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</si>
  <si>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</si>
  <si>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</si>
  <si>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</si>
  <si>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</si>
  <si>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</si>
  <si>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</si>
  <si>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</si>
  <si>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</si>
  <si>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</si>
  <si>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</si>
  <si>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</si>
  <si>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</si>
  <si>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</si>
  <si>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</si>
  <si>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</si>
  <si>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</si>
  <si>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</si>
  <si>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</si>
  <si>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</si>
  <si>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</si>
  <si>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</si>
  <si>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</si>
  <si>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</si>
  <si>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</si>
  <si>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</si>
  <si>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</si>
  <si>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</si>
  <si>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</si>
  <si>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</si>
  <si>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</si>
  <si>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</si>
  <si>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</si>
  <si>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</si>
  <si>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</si>
  <si>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</si>
  <si>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</si>
  <si>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</si>
  <si>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</si>
  <si>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</si>
  <si>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</si>
  <si>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</si>
  <si>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</si>
  <si>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</si>
  <si>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</si>
  <si>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</si>
  <si>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</si>
  <si>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</si>
  <si>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</si>
  <si>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</si>
  <si>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</si>
  <si>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</si>
  <si>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</si>
  <si>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</si>
  <si>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</si>
  <si>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</si>
  <si>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</si>
  <si>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</si>
  <si>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</si>
  <si>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</si>
  <si>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</si>
  <si>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</si>
  <si>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</si>
  <si>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</si>
  <si>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</si>
  <si>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</si>
  <si>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</si>
  <si>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</si>
  <si>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</si>
  <si>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</si>
  <si>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</si>
  <si>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</si>
  <si>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</si>
  <si>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</si>
  <si>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</si>
  <si>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</si>
  <si>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</si>
  <si>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</si>
  <si>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</si>
  <si>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</si>
  <si>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</si>
  <si>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</si>
  <si>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</si>
  <si>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</si>
  <si>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</si>
  <si>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</si>
  <si>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</si>
  <si>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</si>
  <si>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</si>
  <si>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</si>
  <si>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</si>
  <si>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</si>
  <si>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</si>
  <si>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</si>
  <si>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</si>
  <si>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</si>
  <si>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</si>
  <si>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</si>
  <si>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</si>
  <si>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</si>
  <si>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</si>
  <si>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</si>
  <si>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</si>
  <si>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</si>
  <si>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</si>
  <si>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</si>
  <si>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</si>
  <si>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</si>
  <si>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</si>
  <si>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</si>
  <si>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</si>
  <si>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</si>
  <si>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</si>
  <si>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</si>
  <si>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</si>
  <si>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</si>
  <si>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</si>
  <si>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</si>
  <si>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</si>
  <si>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</si>
  <si>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</si>
  <si>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</si>
  <si>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</si>
  <si>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</si>
  <si>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</si>
  <si>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</si>
  <si>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</si>
  <si>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</si>
  <si>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</si>
  <si>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</si>
  <si>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</si>
  <si>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</si>
  <si>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</si>
  <si>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</si>
  <si>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</si>
  <si>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</si>
  <si>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</si>
  <si>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</si>
  <si>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</si>
  <si>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</si>
  <si>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</si>
  <si>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</si>
  <si>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</si>
  <si>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</si>
  <si>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</si>
  <si>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</si>
  <si>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</si>
  <si>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</si>
  <si>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</si>
  <si>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</si>
  <si>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</si>
  <si>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</si>
  <si>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</si>
  <si>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</si>
  <si>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</si>
  <si>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</si>
  <si>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</si>
  <si>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</si>
  <si>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</si>
  <si>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</si>
  <si>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</si>
  <si>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</si>
  <si>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</si>
  <si>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</si>
  <si>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</si>
  <si>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</si>
  <si>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</si>
  <si>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</si>
  <si>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</si>
  <si>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</si>
  <si>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</si>
  <si>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</si>
  <si>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</si>
  <si>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</si>
  <si>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</si>
  <si>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</si>
  <si>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</si>
  <si>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</si>
  <si>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</si>
  <si>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</si>
  <si>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</si>
  <si>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</si>
  <si>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</si>
  <si>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</si>
  <si>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</si>
  <si>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</si>
  <si>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</si>
  <si>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</si>
  <si>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</si>
  <si>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</si>
  <si>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</si>
  <si>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</si>
  <si>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</si>
  <si>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</si>
  <si>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</si>
  <si>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</si>
  <si>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</si>
  <si>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</si>
  <si>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</si>
  <si>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</si>
  <si>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</si>
  <si>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</si>
  <si>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</si>
  <si>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</si>
  <si>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</si>
  <si>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</si>
  <si>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</si>
  <si>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</si>
  <si>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</si>
  <si>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</si>
  <si>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</si>
  <si>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</si>
  <si>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</si>
  <si>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</si>
  <si>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</si>
  <si>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</si>
  <si>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</si>
  <si>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</si>
  <si>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</si>
  <si>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</si>
  <si>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</si>
  <si>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</si>
  <si>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</si>
  <si>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</si>
  <si>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</si>
  <si>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</si>
  <si>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</si>
  <si>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</si>
  <si>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</si>
  <si>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</si>
  <si>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</si>
  <si>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</si>
  <si>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</si>
  <si>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</si>
  <si>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</si>
  <si>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</si>
  <si>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</si>
  <si>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</si>
  <si>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</si>
  <si>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</si>
  <si>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</si>
  <si>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</si>
  <si>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</si>
  <si>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</si>
  <si>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</si>
  <si>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</si>
  <si>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</si>
  <si>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</si>
  <si>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</si>
  <si>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</si>
  <si>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</si>
  <si>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</si>
  <si>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</si>
  <si>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</si>
  <si>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</si>
  <si>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</si>
  <si>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</si>
  <si>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</si>
  <si>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</si>
  <si>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</si>
  <si>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</si>
  <si>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</si>
  <si>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</si>
  <si>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</si>
  <si>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</si>
  <si>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</si>
  <si>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</si>
  <si>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</si>
  <si>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</si>
  <si>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</si>
  <si>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</si>
  <si>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</si>
  <si>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</si>
  <si>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</si>
  <si>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</si>
  <si>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</si>
  <si>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</si>
  <si>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</si>
  <si>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</si>
  <si>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</si>
  <si>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</si>
  <si>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</si>
  <si>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</si>
  <si>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</si>
  <si>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</si>
  <si>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</si>
  <si>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</si>
  <si>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</si>
  <si>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</si>
  <si>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</si>
  <si>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</si>
  <si>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</si>
  <si>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</si>
  <si>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</si>
  <si>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</si>
  <si>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</si>
  <si>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</si>
  <si>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</si>
  <si>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</si>
  <si>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</si>
  <si>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</si>
  <si>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</si>
  <si>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</si>
  <si>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</si>
  <si>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</si>
  <si>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</si>
  <si>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</si>
  <si>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</si>
  <si>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</si>
  <si>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</si>
  <si>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</si>
  <si>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</si>
  <si>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</si>
  <si>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</si>
  <si>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</si>
  <si>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</si>
  <si>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</si>
  <si>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</si>
  <si>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</si>
  <si>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</si>
  <si>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</si>
  <si>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</si>
  <si>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</si>
  <si>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</si>
  <si>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</si>
  <si>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</si>
  <si>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</si>
  <si>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</si>
  <si>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</si>
  <si>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</si>
  <si>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</si>
  <si>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</si>
  <si>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</si>
  <si>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</si>
  <si>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</si>
  <si>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</si>
  <si>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</si>
  <si>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</si>
  <si>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</si>
  <si>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</si>
  <si>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</si>
  <si>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</si>
  <si>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</si>
  <si>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</si>
  <si>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</si>
  <si>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</si>
  <si>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</si>
  <si>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</si>
  <si>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</si>
  <si>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</si>
  <si>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</si>
  <si>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</si>
  <si>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</si>
  <si>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</si>
  <si>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</si>
  <si>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</si>
  <si>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</si>
  <si>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</si>
  <si>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</si>
  <si>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</si>
  <si>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</si>
  <si>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</si>
  <si>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</si>
  <si>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</si>
  <si>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</si>
  <si>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</si>
  <si>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</si>
  <si>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</si>
  <si>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</si>
  <si>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</si>
  <si>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</si>
  <si>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</si>
  <si>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</si>
  <si>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</si>
  <si>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</si>
  <si>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</si>
  <si>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</si>
  <si>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</si>
  <si>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</si>
  <si>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</si>
  <si>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</si>
  <si>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</si>
  <si>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</si>
  <si>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</si>
  <si>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</si>
  <si>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</si>
  <si>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</si>
  <si>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</si>
  <si>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</si>
  <si>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</si>
  <si>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</si>
  <si>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</si>
  <si>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</si>
  <si>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</si>
  <si>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</si>
  <si>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</si>
  <si>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</si>
  <si>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</si>
  <si>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</si>
  <si>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</si>
  <si>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</si>
  <si>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</si>
  <si>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</si>
  <si>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</si>
  <si>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</si>
  <si>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</si>
  <si>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</si>
  <si>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</si>
  <si>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</si>
  <si>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</si>
  <si>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</si>
  <si>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</si>
  <si>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</si>
  <si>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</si>
  <si>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</si>
  <si>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</si>
  <si>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</si>
  <si>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</si>
  <si>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</si>
  <si>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</si>
  <si>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</si>
  <si>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</si>
  <si>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</si>
  <si>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</si>
  <si>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</si>
  <si>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</si>
  <si>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</si>
  <si>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</si>
  <si>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</si>
  <si>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</si>
  <si>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</si>
  <si>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</si>
  <si>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</si>
  <si>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</si>
  <si>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</si>
  <si>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</si>
  <si>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</si>
  <si>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</si>
  <si>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</si>
  <si>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</si>
  <si>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</si>
  <si>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</si>
  <si>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</si>
  <si>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</si>
  <si>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</si>
  <si>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</si>
  <si>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</si>
  <si>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</si>
  <si>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</si>
  <si>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</si>
  <si>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</si>
  <si>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</si>
  <si>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</si>
  <si>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</si>
  <si>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</si>
  <si>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</si>
  <si>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</si>
  <si>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</si>
  <si>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</si>
  <si>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</si>
  <si>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</si>
  <si>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</si>
  <si>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</si>
  <si>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</si>
  <si>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</si>
  <si>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</si>
  <si>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</si>
  <si>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</si>
  <si>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</si>
  <si>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</si>
  <si>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</si>
  <si>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</si>
  <si>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</si>
  <si>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</si>
  <si>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</si>
  <si>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</si>
  <si>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</si>
  <si>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</si>
  <si>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</si>
  <si>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</si>
  <si>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</si>
  <si>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</si>
  <si>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</si>
  <si>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</si>
  <si>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</si>
  <si>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</si>
  <si>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</si>
  <si>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</si>
  <si>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</si>
  <si>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</si>
  <si>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</si>
  <si>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</si>
  <si>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</si>
  <si>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</si>
  <si>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</si>
  <si>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</si>
  <si>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</si>
  <si>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</si>
  <si>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</si>
  <si>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</si>
  <si>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</si>
  <si>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</si>
  <si>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</si>
  <si>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</si>
  <si>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</si>
  <si>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</si>
  <si>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</si>
  <si>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</si>
  <si>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</si>
  <si>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</si>
  <si>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</si>
  <si>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</si>
  <si>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</si>
  <si>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</si>
  <si>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</si>
  <si>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</si>
  <si>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</si>
  <si>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</si>
  <si>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</si>
  <si>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</si>
  <si>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</si>
  <si>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</si>
  <si>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</si>
  <si>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</si>
  <si>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</si>
  <si>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</si>
  <si>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</si>
  <si>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</si>
  <si>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</si>
  <si>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</si>
  <si>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</si>
  <si>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</si>
  <si>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</si>
  <si>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</si>
  <si>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</si>
  <si>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</si>
  <si>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</si>
  <si>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</si>
  <si>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</si>
  <si>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</si>
  <si>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</si>
  <si>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</si>
  <si>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</si>
  <si>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</si>
  <si>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</si>
  <si>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</si>
  <si>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</si>
  <si>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</si>
  <si>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</si>
  <si>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</si>
  <si>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</si>
  <si>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</si>
  <si>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</si>
  <si>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</si>
  <si>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</si>
  <si>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</si>
  <si>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</si>
  <si>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</si>
  <si>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</si>
  <si>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</si>
  <si>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</si>
  <si>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</si>
  <si>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</si>
  <si>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</si>
  <si>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</si>
  <si>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</si>
  <si>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</si>
  <si>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</si>
  <si>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</si>
  <si>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</si>
  <si>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</si>
  <si>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</si>
  <si>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</si>
  <si>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</si>
  <si>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</si>
  <si>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</si>
  <si>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</si>
  <si>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</si>
  <si>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</si>
  <si>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</si>
  <si>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</si>
  <si>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</si>
  <si>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</si>
  <si>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</si>
  <si>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</si>
  <si>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</si>
  <si>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</si>
  <si>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</si>
  <si>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</si>
  <si>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</si>
  <si>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</si>
  <si>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</si>
  <si>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</si>
  <si>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</si>
  <si>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</si>
  <si>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</si>
  <si>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</si>
  <si>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</si>
  <si>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</si>
  <si>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</si>
  <si>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</si>
  <si>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</si>
  <si>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</si>
  <si>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</si>
  <si>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</si>
  <si>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</si>
  <si>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</si>
  <si>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</si>
  <si>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</si>
  <si>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</si>
  <si>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</si>
  <si>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</si>
  <si>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</si>
  <si>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</si>
  <si>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</si>
  <si>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</si>
  <si>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</si>
  <si>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</si>
  <si>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</si>
  <si>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</si>
  <si>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</si>
  <si>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</si>
  <si>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</si>
  <si>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</si>
  <si>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</si>
  <si>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</si>
  <si>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</si>
  <si>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</si>
  <si>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</si>
  <si>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</si>
  <si>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</si>
  <si>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</si>
  <si>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</si>
  <si>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</si>
  <si>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</si>
  <si>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</si>
  <si>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</si>
  <si>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</si>
  <si>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</si>
  <si>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</si>
  <si>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</si>
  <si>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</si>
  <si>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</si>
  <si>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</si>
  <si>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</si>
  <si>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</si>
  <si>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</si>
  <si>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</si>
  <si>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</si>
  <si>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</si>
  <si>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</si>
  <si>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</si>
  <si>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</si>
  <si>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</si>
  <si>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</si>
  <si>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</si>
  <si>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</si>
  <si>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</si>
  <si>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</si>
  <si>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</si>
  <si>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</si>
  <si>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</si>
  <si>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</si>
  <si>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</si>
  <si>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</si>
  <si>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</si>
  <si>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</si>
  <si>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</si>
  <si>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</si>
  <si>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</si>
  <si>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</si>
  <si>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</si>
  <si>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</si>
  <si>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</si>
  <si>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</si>
  <si>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</si>
  <si>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</si>
  <si>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</si>
  <si>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</si>
  <si>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</si>
  <si>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</si>
  <si>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</si>
  <si>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</si>
  <si>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</si>
  <si>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</si>
  <si>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</si>
  <si>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</si>
  <si>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</si>
  <si>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</si>
  <si>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</si>
  <si>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</si>
  <si>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</si>
  <si>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</si>
  <si>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</si>
  <si>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</si>
  <si>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</si>
  <si>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</si>
  <si>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</si>
  <si>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</si>
  <si>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</si>
  <si>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</si>
  <si>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</si>
  <si>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</si>
  <si>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</si>
  <si>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</si>
  <si>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</si>
  <si>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</si>
  <si>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</si>
  <si>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</si>
  <si>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</si>
  <si>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</si>
  <si>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</si>
  <si>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</si>
  <si>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</si>
  <si>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</si>
  <si>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</si>
  <si>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</si>
  <si>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</si>
  <si>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</si>
  <si>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</si>
  <si>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</si>
  <si>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</si>
  <si>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</si>
  <si>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</si>
  <si>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</si>
  <si>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</si>
  <si>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</si>
  <si>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</si>
  <si>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</si>
  <si>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</si>
  <si>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</si>
  <si>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</si>
  <si>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</si>
  <si>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</si>
  <si>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</si>
  <si>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</si>
  <si>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</si>
  <si>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</si>
  <si>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</si>
  <si>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</si>
  <si>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</si>
  <si>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</si>
  <si>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</si>
  <si>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</si>
  <si>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</si>
  <si>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</si>
  <si>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</si>
  <si>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</si>
  <si>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</si>
  <si>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</si>
  <si>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</si>
  <si>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</si>
  <si>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</si>
  <si>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</si>
  <si>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</si>
  <si>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</si>
  <si>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</si>
  <si>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</si>
  <si>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</si>
  <si>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</si>
  <si>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</si>
  <si>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</si>
  <si>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</si>
  <si>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</si>
  <si>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</si>
  <si>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</si>
  <si>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</si>
  <si>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</si>
  <si>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</si>
  <si>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</si>
  <si>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</si>
  <si>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</si>
  <si>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</si>
  <si>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</si>
  <si>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</si>
  <si>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</si>
  <si>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</si>
  <si>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</si>
  <si>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</si>
  <si>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</si>
  <si>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</si>
  <si>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</si>
  <si>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</si>
  <si>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</si>
  <si>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</si>
  <si>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</si>
  <si>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</si>
  <si>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</si>
  <si>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 xml:space="preserve">Perm Mortgage </t>
  </si>
  <si>
    <t>Seller Carryback Note</t>
  </si>
  <si>
    <t>Assumed OCDA Loan</t>
  </si>
  <si>
    <t>Assumed HOME Loan</t>
  </si>
  <si>
    <t>Operating &amp; Replacement Reserves</t>
  </si>
  <si>
    <t>Short Term Work Credit</t>
  </si>
  <si>
    <t>Other: (Consultants)</t>
  </si>
  <si>
    <t>Other: (Legal Fees)</t>
  </si>
  <si>
    <t>Other: (Additional 3 month operating reserve)</t>
  </si>
  <si>
    <t>Other: (Bank Inspections)</t>
  </si>
  <si>
    <t>Tax Credit Equity</t>
  </si>
  <si>
    <t>Tax Exempt Bonds</t>
  </si>
  <si>
    <t>Taxable Loan</t>
  </si>
  <si>
    <t>Deferred Developer Fee &amp; Costs</t>
  </si>
  <si>
    <t>El Camino Real Housing Partners LP</t>
  </si>
  <si>
    <t>Montecito Vista</t>
  </si>
  <si>
    <t>4238 El Camino Real</t>
  </si>
  <si>
    <t>Irvine</t>
  </si>
  <si>
    <t>40%/60%</t>
  </si>
  <si>
    <t>Jamboree Housing Corporation</t>
  </si>
  <si>
    <t>JHC-El Camino Real LLC</t>
  </si>
  <si>
    <t>Vicky Rodriguez</t>
  </si>
  <si>
    <t>949-214-2325</t>
  </si>
  <si>
    <t>vrodriguez@jamboreehousing.com</t>
  </si>
  <si>
    <t>Developer</t>
  </si>
  <si>
    <t>17701 Cowan Ave., Ste. 200</t>
  </si>
  <si>
    <t>CA</t>
  </si>
  <si>
    <t>Appraisal</t>
  </si>
  <si>
    <t>Tish Kelly</t>
  </si>
  <si>
    <t>Senior Vice President, Development</t>
  </si>
  <si>
    <t>City of Irvine</t>
  </si>
  <si>
    <t>Sean Crumby</t>
  </si>
  <si>
    <t>1 Civic Center Plaza</t>
  </si>
  <si>
    <t>949-724-6000</t>
  </si>
  <si>
    <t>cm@cityofirvine.org</t>
  </si>
  <si>
    <t>Other: (Predevelopment Loan Interest )</t>
  </si>
  <si>
    <t xml:space="preserve">Irvine </t>
  </si>
  <si>
    <t>528-014-47</t>
  </si>
  <si>
    <t>949-263-8676</t>
  </si>
  <si>
    <t>tkelly@jamboreehousing.com</t>
  </si>
  <si>
    <t>Irvine, CA 92614</t>
  </si>
  <si>
    <t>Basis Architecture &amp; Consulting</t>
  </si>
  <si>
    <t>2130 4th Street, Suite B</t>
  </si>
  <si>
    <t>San Rafael, CA 94901</t>
  </si>
  <si>
    <t>Charlie Pick</t>
  </si>
  <si>
    <t>415-233-3778</t>
  </si>
  <si>
    <t>cpick@basisarch.com</t>
  </si>
  <si>
    <t>Rutan &amp; Tucker LLP</t>
  </si>
  <si>
    <t>18575 Jamboree Road, 9th Floor</t>
  </si>
  <si>
    <t>Irvine, CA 92612</t>
  </si>
  <si>
    <t>Pat McCalla</t>
  </si>
  <si>
    <t>714-662-4635</t>
  </si>
  <si>
    <t>pmccalla@rutan.com</t>
  </si>
  <si>
    <t>Novogradac</t>
  </si>
  <si>
    <t>1160 Battery St. East Building, 4th Floor</t>
  </si>
  <si>
    <t>San Francisco, CA 94111</t>
  </si>
  <si>
    <t>Lance Smith</t>
  </si>
  <si>
    <t>TBD</t>
  </si>
  <si>
    <t>415-223-6144</t>
  </si>
  <si>
    <t>lance.smith@novoco.com</t>
  </si>
  <si>
    <t xml:space="preserve">Boston Financial </t>
  </si>
  <si>
    <t>8335 Sunset Blvd., Ste. 203</t>
  </si>
  <si>
    <t>West Hollywood, CA 90069</t>
  </si>
  <si>
    <t>Roy Faerber</t>
  </si>
  <si>
    <t>310-860-4550</t>
  </si>
  <si>
    <t>roy.faerber@bfim.com</t>
  </si>
  <si>
    <t xml:space="preserve">Kinetic Valuation Group </t>
  </si>
  <si>
    <t>3901 S 17th Street. Suite 144</t>
  </si>
  <si>
    <t>Omaha, NE 68144</t>
  </si>
  <si>
    <t>Brent Griffiths</t>
  </si>
  <si>
    <t>402-270-4516</t>
  </si>
  <si>
    <t>brent@kvgteam.com</t>
  </si>
  <si>
    <t>James G. Palmer Appraisals Inc.</t>
  </si>
  <si>
    <t>5850 E. Shields Avenue #105</t>
  </si>
  <si>
    <t>Fresno, CA 93727</t>
  </si>
  <si>
    <t>Gregg Palmer</t>
  </si>
  <si>
    <t>559-226-5020</t>
  </si>
  <si>
    <t>gregg@jgpinc.com</t>
  </si>
  <si>
    <t xml:space="preserve">California Municipal Finance Authority </t>
  </si>
  <si>
    <t>2111 Palomar Airport Road, Ste 320</t>
  </si>
  <si>
    <t>Carlsbad, CA 92011</t>
  </si>
  <si>
    <t>Anthony Stubbs</t>
  </si>
  <si>
    <t>Quality Management Group</t>
  </si>
  <si>
    <t>3105 E. Guasti Rd. Ste. 100</t>
  </si>
  <si>
    <t>Ontario, CA 91761</t>
  </si>
  <si>
    <t>Tim Johnson</t>
  </si>
  <si>
    <t>760-930-1221</t>
  </si>
  <si>
    <t>astubb@cmfa-ca.com</t>
  </si>
  <si>
    <t>909-931-9763</t>
  </si>
  <si>
    <t>timj@qmgonline.com</t>
  </si>
  <si>
    <t>Mutifamily residential</t>
  </si>
  <si>
    <t>JHC-Culver, L.P.</t>
  </si>
  <si>
    <t>17701 Cowan Ave, Suite 200 Irvine, CA 92614</t>
  </si>
  <si>
    <t>The Irvine Company</t>
  </si>
  <si>
    <t>Secured by Leasehold Interest</t>
  </si>
  <si>
    <t>Other (Specify below)</t>
  </si>
  <si>
    <t>Three story garden style</t>
  </si>
  <si>
    <t xml:space="preserve">Medium-High Density Residential </t>
  </si>
  <si>
    <t>50 units per acre</t>
  </si>
  <si>
    <t>22 units per acre</t>
  </si>
  <si>
    <t>40 feet (multifamily only)</t>
  </si>
  <si>
    <t>1.6 spaces/unit (2-bedroom), 2 spaces/unit (3-bedroom), 1 space/ 4 dwelling units (guest parking)</t>
  </si>
  <si>
    <t>Variable</t>
  </si>
  <si>
    <t>Fixed</t>
  </si>
  <si>
    <t>West Hollywood</t>
  </si>
  <si>
    <t>5901 Priestly Dr., Ste. 160</t>
  </si>
  <si>
    <t>Carlsbad</t>
  </si>
  <si>
    <t>Sonia Rahm</t>
  </si>
  <si>
    <t>818-970-3594</t>
  </si>
  <si>
    <t>Tax Exempt Construction Loan</t>
  </si>
  <si>
    <t>Taxable Construction Loan</t>
  </si>
  <si>
    <t>1501 E. St. Andrew Place, 1st Floor</t>
  </si>
  <si>
    <t>Santa Ana</t>
  </si>
  <si>
    <t>Michelle Zdeba</t>
  </si>
  <si>
    <t>714-480-2994</t>
  </si>
  <si>
    <t>Assumed soft financing</t>
  </si>
  <si>
    <t>reserves</t>
  </si>
  <si>
    <t>Seller Credit</t>
  </si>
  <si>
    <t>Deferred costs</t>
  </si>
  <si>
    <t>Seller carryback financing</t>
  </si>
  <si>
    <t>tax exempt loan</t>
  </si>
  <si>
    <t>deferred fee</t>
  </si>
  <si>
    <t>seller credit</t>
  </si>
  <si>
    <t>assumed soft loan</t>
  </si>
  <si>
    <t>Air Conditioning</t>
  </si>
  <si>
    <t>Orange County Housing Authority</t>
  </si>
  <si>
    <t>Misc Office Expenses</t>
  </si>
  <si>
    <t>Employee Benefits</t>
  </si>
  <si>
    <t>Pool Maintenance</t>
  </si>
  <si>
    <t>HOA Fees</t>
  </si>
  <si>
    <t>County &amp; Bond Monitoring Fees</t>
  </si>
  <si>
    <t>County of Orange Loan</t>
  </si>
  <si>
    <t>Seller Loan</t>
  </si>
  <si>
    <t>Above residual receipts line for cash flow</t>
  </si>
  <si>
    <t>County of Orange OCDA</t>
  </si>
  <si>
    <t>County of Orange HOME</t>
  </si>
  <si>
    <t>Seller Carryback Loan</t>
  </si>
  <si>
    <t>HOA Fees &amp; County/Bond Monitoring</t>
  </si>
  <si>
    <t>Provided</t>
  </si>
  <si>
    <t>Not Applicable</t>
  </si>
  <si>
    <t>January</t>
  </si>
  <si>
    <t xml:space="preserve">27th </t>
  </si>
  <si>
    <t>Re-Application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</si>
</sst>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9" fontId="18" fillId="0" borderId="11" xfId="4494" applyFont="1" applyBorder="1" applyAlignment="1">
      <alignment horizontal="center"/>
    </xf>
    <xf numFmtId="3" fontId="149" fillId="0" borderId="0" xfId="0" applyNumberFormat="1"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6" fontId="18" fillId="5" borderId="4" xfId="0" applyNumberFormat="1" applyFont="1" applyFill="1" applyBorder="1" applyAlignment="1" applyProtection="1">
      <alignment horizontal="left"/>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18" fillId="5" borderId="4" xfId="0" applyFont="1" applyFill="1" applyBorder="1" applyAlignment="1" applyProtection="1">
      <alignment wrapText="1"/>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4" fontId="37" fillId="5" borderId="3" xfId="0" applyNumberFormat="1" applyFont="1" applyFill="1" applyBorder="1" applyAlignment="1" applyProtection="1">
      <alignment horizontal="left"/>
      <protection locked="0"/>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0" fontId="0" fillId="5" borderId="3" xfId="0" quotePrefix="1" applyFill="1" applyBorder="1" applyAlignment="1" applyProtection="1">
      <alignment horizontal="right"/>
      <protection locked="0"/>
    </xf>
    <xf numFmtId="0" fontId="27" fillId="0" borderId="11" xfId="0" applyFont="1" applyBorder="1" applyAlignment="1">
      <alignment horizontal="center"/>
    </xf>
    <xf numFmtId="0" fontId="25" fillId="5" borderId="11" xfId="0" applyFont="1" applyFill="1" applyBorder="1" applyAlignment="1" applyProtection="1">
      <alignment horizontal="center"/>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166" fontId="18"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68" fontId="18" fillId="0" borderId="3" xfId="0" applyNumberFormat="1" applyFont="1" applyBorder="1" applyAlignment="1">
      <alignment horizontal="left" vertical="top"/>
    </xf>
    <xf numFmtId="2" fontId="0" fillId="0" borderId="6" xfId="0" applyNumberFormat="1" applyBorder="1" applyAlignment="1">
      <alignment horizontal="center"/>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12" xfId="0" applyBorder="1" applyAlignment="1">
      <alignment horizontal="center"/>
    </xf>
    <xf numFmtId="0" fontId="27"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calculatedColumnFormula>Application!X726</calculatedColumnFormula>
    </tableColumn>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8" t="s">
        <v>548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 thickTop="1"/>
    <row r="4" spans="1:38" s="5" customFormat="1" ht="13">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70" t="s">
        <v>1991</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55"/>
    </row>
    <row r="8" spans="1:38" ht="13">
      <c r="A8" s="204"/>
      <c r="B8" s="204"/>
      <c r="C8" s="205"/>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55"/>
    </row>
    <row r="9" spans="1:38" ht="13">
      <c r="A9" s="204"/>
      <c r="B9" s="204"/>
      <c r="C9" s="205"/>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70" t="s">
        <v>1992</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55"/>
    </row>
    <row r="12" spans="1:38" ht="13">
      <c r="A12" s="204"/>
      <c r="B12" s="204"/>
      <c r="C12" s="205"/>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55"/>
    </row>
    <row r="13" spans="1:38" ht="13">
      <c r="A13" s="204"/>
      <c r="B13" s="204"/>
      <c r="C13" s="205"/>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70" t="s">
        <v>2526</v>
      </c>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55"/>
    </row>
    <row r="16" spans="1:38" ht="13.15" customHeight="1">
      <c r="A16" s="204"/>
      <c r="B16" s="204"/>
      <c r="C16" s="205"/>
      <c r="D16" s="1270"/>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55"/>
    </row>
    <row r="17" spans="1:38" ht="13">
      <c r="A17" s="204"/>
      <c r="B17" s="204"/>
      <c r="C17" s="205"/>
      <c r="D17" s="1270"/>
      <c r="E17" s="1270"/>
      <c r="F17" s="1270"/>
      <c r="G17" s="1270"/>
      <c r="H17" s="1270"/>
      <c r="I17" s="1270"/>
      <c r="J17" s="1270"/>
      <c r="K17" s="1270"/>
      <c r="L17" s="1270"/>
      <c r="M17" s="1270"/>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455"/>
    </row>
    <row r="18" spans="1:38" ht="13">
      <c r="A18" s="204"/>
      <c r="B18" s="204"/>
      <c r="C18" s="205"/>
      <c r="D18" s="519" t="s">
        <v>2525</v>
      </c>
      <c r="E18" s="441"/>
      <c r="G18" s="441"/>
      <c r="H18" s="441"/>
      <c r="I18" s="441"/>
      <c r="J18" s="1272" t="s">
        <v>2524</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70" t="s">
        <v>1993</v>
      </c>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04"/>
    </row>
    <row r="21" spans="1:38" ht="13">
      <c r="A21" s="204"/>
      <c r="B21" s="204"/>
      <c r="C21" s="205"/>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04"/>
    </row>
    <row r="22" spans="1:38" ht="13">
      <c r="A22" s="204"/>
      <c r="B22" s="204"/>
      <c r="C22" s="205"/>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04"/>
    </row>
    <row r="23" spans="1:38" ht="13.15" customHeight="1">
      <c r="A23" s="204"/>
      <c r="B23" s="204"/>
      <c r="C23" s="205"/>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04"/>
    </row>
    <row r="24" spans="1:38" ht="13">
      <c r="A24" s="204"/>
      <c r="B24" s="204"/>
      <c r="C24" s="205"/>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04"/>
    </row>
    <row r="25" spans="1:38" ht="13">
      <c r="A25" s="204"/>
      <c r="B25" s="204"/>
      <c r="C25" s="205"/>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04"/>
    </row>
    <row r="26" spans="1:38" ht="13">
      <c r="A26" s="204"/>
      <c r="B26" s="204"/>
      <c r="C26" s="205"/>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04"/>
    </row>
    <row r="27" spans="1:38" ht="13">
      <c r="A27" s="204"/>
      <c r="B27" s="204"/>
      <c r="C27" s="205"/>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04"/>
    </row>
    <row r="28" spans="1:38" ht="13">
      <c r="A28" s="204"/>
      <c r="B28" s="204"/>
      <c r="C28" s="205"/>
      <c r="D28" s="1270"/>
      <c r="E28" s="1270"/>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70" t="s">
        <v>1994</v>
      </c>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04"/>
    </row>
    <row r="31" spans="1:38" ht="13">
      <c r="A31" s="204"/>
      <c r="B31" s="204"/>
      <c r="C31" s="205"/>
      <c r="D31" s="455"/>
      <c r="E31" s="1278" t="s">
        <v>2604</v>
      </c>
      <c r="F31" s="1279"/>
      <c r="G31" s="1279"/>
      <c r="H31" s="1279"/>
      <c r="I31" s="1279"/>
      <c r="J31" s="1279"/>
      <c r="K31" s="1279"/>
      <c r="L31" s="1279"/>
      <c r="M31" s="1279"/>
      <c r="N31" s="1279"/>
      <c r="O31" s="1279"/>
      <c r="P31" s="1279"/>
      <c r="Q31" s="1279"/>
      <c r="R31" s="1279"/>
      <c r="S31" s="1279"/>
      <c r="T31" s="1279"/>
      <c r="U31" s="1279"/>
      <c r="V31" s="1279"/>
      <c r="W31" s="1279"/>
      <c r="X31" s="1279"/>
      <c r="Y31" s="1279"/>
      <c r="Z31" s="1279"/>
      <c r="AA31" s="1279"/>
      <c r="AB31" s="1279"/>
      <c r="AC31" s="1279"/>
      <c r="AD31" s="1279"/>
      <c r="AE31" s="1279"/>
      <c r="AF31" s="1279"/>
      <c r="AG31" s="1279"/>
      <c r="AH31" s="1279"/>
      <c r="AI31" s="1279"/>
      <c r="AJ31" s="1279"/>
      <c r="AK31" s="1279"/>
      <c r="AL31" s="204"/>
    </row>
    <row r="32" spans="1:38" ht="13">
      <c r="A32" s="4"/>
      <c r="C32" s="2"/>
    </row>
    <row r="33" spans="1:38">
      <c r="A33" s="4"/>
      <c r="D33" s="1271" t="s">
        <v>2094</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ht="13">
      <c r="A35" s="4"/>
      <c r="D35" s="120"/>
      <c r="E35" s="1277" t="s">
        <v>2605</v>
      </c>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ht="13">
      <c r="A36" s="4"/>
      <c r="D36" s="120"/>
      <c r="E36" s="1277" t="s">
        <v>2606</v>
      </c>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70" customFormat="1" ht="13.15" customHeight="1">
      <c r="A40" s="4"/>
      <c r="B40"/>
      <c r="C40" s="2"/>
      <c r="D40" s="4"/>
      <c r="E40" s="4" t="s">
        <v>651</v>
      </c>
      <c r="F40" s="1270" t="s">
        <v>1161</v>
      </c>
    </row>
    <row r="41" spans="1:38" s="1270" customFormat="1" ht="13.15" customHeight="1">
      <c r="A41" s="4"/>
      <c r="B41"/>
      <c r="C41" s="2"/>
      <c r="D41" s="4"/>
      <c r="E41" s="4"/>
    </row>
    <row r="42" spans="1:38" ht="13">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5" t="s">
        <v>1243</v>
      </c>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row>
    <row r="44" spans="1:38" s="118" customFormat="1" ht="13">
      <c r="A44" s="4"/>
      <c r="B44"/>
      <c r="C44" s="2"/>
      <c r="D44" s="4"/>
      <c r="E44" s="4"/>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row>
    <row r="45" spans="1:38" s="118" customFormat="1" ht="13.15" customHeight="1">
      <c r="A45" s="4"/>
      <c r="B45"/>
      <c r="C45" s="2"/>
      <c r="D45" s="4"/>
      <c r="E45" s="4"/>
      <c r="F45" s="1275"/>
      <c r="G45" s="1275"/>
      <c r="H45" s="1275"/>
      <c r="I45" s="1275"/>
      <c r="J45" s="1275"/>
      <c r="K45" s="1275"/>
      <c r="L45" s="1275"/>
      <c r="M45" s="1275"/>
      <c r="N45" s="1275"/>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row>
    <row r="46" spans="1:38" ht="13">
      <c r="A46" s="4"/>
      <c r="C46" s="2"/>
      <c r="D46" s="4"/>
      <c r="E46" s="4"/>
      <c r="F46" s="118" t="s">
        <v>685</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ht="13">
      <c r="A48" s="4"/>
      <c r="C48" s="2"/>
      <c r="D48" s="4"/>
      <c r="E48" s="3" t="s">
        <v>348</v>
      </c>
      <c r="F48" s="1270" t="s">
        <v>1996</v>
      </c>
      <c r="G48" s="1270"/>
      <c r="H48" s="1270"/>
      <c r="I48" s="1270"/>
      <c r="J48" s="1270"/>
      <c r="K48" s="1270"/>
      <c r="L48" s="1270"/>
      <c r="M48" s="1270"/>
      <c r="N48" s="1270"/>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row>
    <row r="49" spans="1:38" ht="13">
      <c r="A49" s="4"/>
      <c r="C49" s="2"/>
      <c r="D49" s="4"/>
      <c r="E49" s="4"/>
      <c r="F49" s="1270"/>
      <c r="G49" s="1270"/>
      <c r="H49" s="1270"/>
      <c r="I49" s="1270"/>
      <c r="J49" s="1270"/>
      <c r="K49" s="1270"/>
      <c r="L49" s="1270"/>
      <c r="M49" s="1270"/>
      <c r="N49" s="1270"/>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row>
    <row r="50" spans="1:38" ht="13">
      <c r="A50" s="4"/>
      <c r="C50" s="2"/>
      <c r="D50" s="4"/>
      <c r="F50" s="1270"/>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651</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273" t="s">
        <v>1188</v>
      </c>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204"/>
    </row>
    <row r="55" spans="1:38" ht="13.15" customHeight="1">
      <c r="A55" s="204"/>
      <c r="B55" s="204"/>
      <c r="C55" s="205"/>
      <c r="D55" s="205"/>
      <c r="E55" s="204"/>
      <c r="F55" s="206"/>
      <c r="G55" s="478" t="s">
        <v>1190</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3" t="s">
        <v>573</v>
      </c>
      <c r="H56" s="1273"/>
      <c r="I56" s="127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507</v>
      </c>
      <c r="G57" s="1273" t="s">
        <v>1997</v>
      </c>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row>
    <row r="58" spans="1:38" ht="13">
      <c r="A58" s="204"/>
      <c r="B58" s="204"/>
      <c r="C58" s="205"/>
      <c r="D58" s="205"/>
      <c r="E58" s="204"/>
      <c r="F58" s="206"/>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1:38" ht="13">
      <c r="A59" s="204"/>
      <c r="B59" s="204"/>
      <c r="C59" s="205"/>
      <c r="D59" s="205"/>
      <c r="E59" s="204"/>
      <c r="F59" s="206"/>
      <c r="G59" s="479" t="s">
        <v>1276</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651</v>
      </c>
      <c r="F63" s="4" t="s">
        <v>506</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685</v>
      </c>
      <c r="G64" s="1270" t="s">
        <v>1163</v>
      </c>
      <c r="H64" s="1270"/>
      <c r="I64" s="1270"/>
      <c r="J64" s="1270"/>
      <c r="K64" s="1270"/>
      <c r="L64" s="1270"/>
      <c r="M64" s="1270"/>
      <c r="N64" s="1270"/>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row>
    <row r="65" spans="1:37" ht="13">
      <c r="A65" s="4"/>
      <c r="C65" s="2"/>
      <c r="D65" s="4"/>
      <c r="E65" s="4"/>
      <c r="G65" s="1270"/>
      <c r="H65" s="1270"/>
      <c r="I65" s="1270"/>
      <c r="J65" s="1270"/>
      <c r="K65" s="1270"/>
      <c r="L65" s="1270"/>
      <c r="M65" s="1270"/>
      <c r="N65" s="1270"/>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row>
    <row r="66" spans="1:37" ht="13">
      <c r="A66" s="4"/>
      <c r="C66" s="2"/>
      <c r="D66" s="4"/>
      <c r="E66" s="4"/>
      <c r="G66" s="1270"/>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ht="13.15" customHeight="1">
      <c r="A67" s="4"/>
      <c r="C67" s="2"/>
      <c r="D67" s="4"/>
      <c r="E67" s="4"/>
      <c r="F67" t="s">
        <v>507</v>
      </c>
      <c r="G67" s="1270" t="s">
        <v>1164</v>
      </c>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ht="13">
      <c r="A68" s="4"/>
      <c r="C68" s="2"/>
      <c r="D68" s="4"/>
      <c r="E68" s="4"/>
      <c r="F68" s="27"/>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ht="13">
      <c r="A69" s="4"/>
      <c r="C69" s="2"/>
      <c r="D69" s="4"/>
      <c r="E69" s="4" t="s">
        <v>347</v>
      </c>
      <c r="F69" s="4" t="s">
        <v>419</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685</v>
      </c>
      <c r="G70" s="1270" t="s">
        <v>1165</v>
      </c>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ht="13">
      <c r="A71" s="4"/>
      <c r="C71" s="2"/>
      <c r="D71" s="4"/>
      <c r="E71" s="4"/>
      <c r="F71" s="8"/>
      <c r="G71" s="1270"/>
      <c r="H71" s="1270"/>
      <c r="I71" s="1270"/>
      <c r="J71" s="1270"/>
      <c r="K71" s="1270"/>
      <c r="L71" s="1270"/>
      <c r="M71" s="1270"/>
      <c r="N71" s="1270"/>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row>
    <row r="72" spans="1:37" ht="13">
      <c r="A72" s="4"/>
      <c r="C72" s="2"/>
      <c r="D72" s="4"/>
      <c r="E72" s="4"/>
      <c r="F72" s="8" t="s">
        <v>507</v>
      </c>
      <c r="G72" s="1270" t="s">
        <v>1166</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ht="13">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ht="13">
      <c r="A74" s="4"/>
      <c r="C74" s="2"/>
      <c r="D74" s="4"/>
      <c r="E74" s="4"/>
      <c r="F74" s="8"/>
      <c r="G74" s="120" t="s">
        <v>748</v>
      </c>
      <c r="H74" s="4"/>
      <c r="J74" s="120"/>
      <c r="K74" s="120"/>
      <c r="L74" s="120"/>
      <c r="P74" s="4"/>
      <c r="Q74" s="4"/>
      <c r="R74" s="4"/>
      <c r="S74" s="4"/>
      <c r="T74" s="4"/>
      <c r="U74" s="4"/>
      <c r="V74" s="4"/>
      <c r="W74" s="4"/>
      <c r="X74" s="4"/>
      <c r="Y74" s="4"/>
      <c r="Z74" s="4"/>
      <c r="AA74" s="4"/>
      <c r="AB74" s="4"/>
    </row>
    <row r="75" spans="1:37" ht="13">
      <c r="A75" s="4"/>
      <c r="C75" s="2"/>
      <c r="D75" s="4"/>
      <c r="E75" s="4"/>
      <c r="F75" s="8"/>
      <c r="G75" s="120" t="s">
        <v>862</v>
      </c>
      <c r="J75" s="120"/>
      <c r="K75" s="120"/>
      <c r="L75" s="120"/>
      <c r="P75" s="4"/>
      <c r="Q75" s="4"/>
      <c r="R75" s="4"/>
      <c r="S75" s="4"/>
      <c r="T75" s="4"/>
      <c r="U75" s="4"/>
      <c r="V75" s="4"/>
      <c r="W75" s="4"/>
      <c r="X75" s="4"/>
      <c r="Y75" s="4"/>
      <c r="Z75" s="4"/>
      <c r="AA75" s="4"/>
      <c r="AB75" s="4"/>
    </row>
    <row r="76" spans="1:37" ht="13">
      <c r="A76" s="4"/>
      <c r="C76" s="2"/>
      <c r="D76" s="4"/>
      <c r="E76" s="4"/>
      <c r="F76" s="8" t="s">
        <v>277</v>
      </c>
      <c r="G76" s="4" t="s">
        <v>1011</v>
      </c>
      <c r="H76" s="4"/>
      <c r="I76" s="4"/>
      <c r="K76" s="4"/>
      <c r="L76" s="4"/>
      <c r="M76" s="4"/>
      <c r="P76" s="4"/>
      <c r="Q76" s="4"/>
      <c r="R76" s="4"/>
      <c r="S76" s="4"/>
      <c r="T76" s="4"/>
      <c r="U76" s="4"/>
      <c r="V76" s="4"/>
      <c r="W76" s="4"/>
      <c r="X76" s="4"/>
      <c r="Y76" s="4"/>
      <c r="Z76" s="4"/>
      <c r="AA76" s="4"/>
      <c r="AB76" s="4"/>
    </row>
    <row r="77" spans="1:37" ht="13">
      <c r="A77" s="4"/>
      <c r="C77" s="2"/>
      <c r="D77" s="4"/>
      <c r="E77" s="4"/>
      <c r="F77" s="4"/>
      <c r="G77" s="4" t="s">
        <v>505</v>
      </c>
      <c r="H77" s="4" t="s">
        <v>863</v>
      </c>
      <c r="K77" s="4"/>
      <c r="L77" s="4"/>
      <c r="M77" s="4"/>
      <c r="P77" s="4"/>
      <c r="Q77" s="4"/>
      <c r="R77" s="4"/>
      <c r="S77" s="4"/>
      <c r="T77" s="4"/>
      <c r="U77" s="4"/>
      <c r="V77" s="4"/>
      <c r="W77" s="4"/>
      <c r="X77" s="4"/>
      <c r="Y77" s="4"/>
      <c r="Z77" s="4"/>
      <c r="AA77" s="4"/>
      <c r="AB77" s="4"/>
    </row>
    <row r="78" spans="1:37" ht="13">
      <c r="A78" s="4"/>
      <c r="C78" s="2"/>
      <c r="D78" s="4"/>
      <c r="E78" s="4"/>
      <c r="F78" s="4"/>
      <c r="G78" s="4" t="s">
        <v>755</v>
      </c>
      <c r="H78" s="4" t="s">
        <v>751</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70" t="s">
        <v>1167</v>
      </c>
      <c r="H80" s="1270"/>
      <c r="I80" s="1270"/>
      <c r="J80" s="1270"/>
      <c r="K80" s="1270"/>
      <c r="L80" s="1270"/>
      <c r="M80" s="1270"/>
      <c r="N80" s="1270"/>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row>
    <row r="81" spans="1:37" ht="13">
      <c r="A81" s="4"/>
      <c r="C81" s="2"/>
      <c r="D81" s="4"/>
      <c r="E81" s="4"/>
      <c r="F81" s="4"/>
      <c r="G81" s="1270"/>
      <c r="H81" s="1270"/>
      <c r="I81" s="1270"/>
      <c r="J81" s="1270"/>
      <c r="K81" s="1270"/>
      <c r="L81" s="1270"/>
      <c r="M81" s="1270"/>
      <c r="N81" s="1270"/>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row>
    <row r="82" spans="1:37" ht="13">
      <c r="A82" s="4"/>
      <c r="C82" s="2"/>
      <c r="D82" s="4"/>
      <c r="E82" s="4"/>
      <c r="F82" s="4"/>
      <c r="G82" s="1270"/>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ht="13">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70" t="s">
        <v>1168</v>
      </c>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ht="13">
      <c r="A85" s="4"/>
      <c r="C85" s="2"/>
      <c r="D85" s="4"/>
      <c r="E85" s="4"/>
      <c r="F85" s="4"/>
      <c r="G85" s="1270"/>
      <c r="H85" s="1270"/>
      <c r="I85" s="1270"/>
      <c r="J85" s="1270"/>
      <c r="K85" s="1270"/>
      <c r="L85" s="1270"/>
      <c r="M85" s="1270"/>
      <c r="N85" s="1270"/>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row>
    <row r="86" spans="1:37" ht="13">
      <c r="A86" s="4"/>
      <c r="C86" s="2"/>
      <c r="D86" s="4"/>
      <c r="E86" s="4"/>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ht="13">
      <c r="A87" s="4"/>
      <c r="C87" s="2"/>
      <c r="D87" s="4"/>
      <c r="E87" s="4" t="s">
        <v>261</v>
      </c>
      <c r="F87" t="s">
        <v>864</v>
      </c>
      <c r="G87" s="4"/>
      <c r="L87" s="4"/>
      <c r="M87" s="4"/>
      <c r="P87" s="4"/>
      <c r="Q87" s="4"/>
      <c r="R87" s="4"/>
      <c r="S87" s="4"/>
      <c r="T87" s="4"/>
      <c r="U87" s="4"/>
      <c r="V87" s="4"/>
      <c r="W87" s="4"/>
      <c r="X87" s="4"/>
      <c r="Y87" s="4"/>
      <c r="Z87" s="4"/>
      <c r="AA87" s="4"/>
      <c r="AB87" s="4"/>
    </row>
    <row r="88" spans="1:37" ht="13">
      <c r="A88" s="4"/>
      <c r="C88" s="2"/>
      <c r="D88" s="4"/>
      <c r="E88" s="4"/>
      <c r="G88" s="1280" t="s">
        <v>1169</v>
      </c>
      <c r="H88" s="1280"/>
      <c r="I88" s="1280"/>
      <c r="J88" s="1280"/>
      <c r="K88" s="1280"/>
      <c r="L88" s="1280"/>
      <c r="M88" s="1280"/>
      <c r="N88" s="1280"/>
      <c r="O88" s="1280"/>
      <c r="P88" s="1280"/>
      <c r="Q88" s="1280"/>
      <c r="R88" s="1280"/>
      <c r="S88" s="1280"/>
      <c r="T88" s="1280"/>
      <c r="U88" s="1280"/>
      <c r="V88" s="1280"/>
      <c r="W88" s="1280"/>
      <c r="X88" s="1280"/>
      <c r="Y88" s="1280"/>
      <c r="Z88" s="1280"/>
      <c r="AA88" s="1280"/>
      <c r="AB88" s="1280"/>
      <c r="AC88" s="1280"/>
      <c r="AD88" s="1280"/>
      <c r="AE88" s="1280"/>
      <c r="AF88" s="1280"/>
      <c r="AG88" s="1280"/>
      <c r="AH88" s="1280"/>
      <c r="AI88" s="1280"/>
      <c r="AJ88" s="1280"/>
      <c r="AK88" s="1280"/>
    </row>
    <row r="89" spans="1:37" ht="13">
      <c r="A89" s="4"/>
      <c r="C89" s="2"/>
      <c r="D89" s="4"/>
      <c r="E89" s="4"/>
      <c r="G89" s="1280"/>
      <c r="H89" s="1280"/>
      <c r="I89" s="1280"/>
      <c r="J89" s="1280"/>
      <c r="K89" s="1280"/>
      <c r="L89" s="1280"/>
      <c r="M89" s="1280"/>
      <c r="N89" s="1280"/>
      <c r="O89" s="1280"/>
      <c r="P89" s="1280"/>
      <c r="Q89" s="1280"/>
      <c r="R89" s="1280"/>
      <c r="S89" s="1280"/>
      <c r="T89" s="1280"/>
      <c r="U89" s="1280"/>
      <c r="V89" s="1280"/>
      <c r="W89" s="1280"/>
      <c r="X89" s="1280"/>
      <c r="Y89" s="1280"/>
      <c r="Z89" s="1280"/>
      <c r="AA89" s="1280"/>
      <c r="AB89" s="1280"/>
      <c r="AC89" s="1280"/>
      <c r="AD89" s="1280"/>
      <c r="AE89" s="1280"/>
      <c r="AF89" s="1280"/>
      <c r="AG89" s="1280"/>
      <c r="AH89" s="1280"/>
      <c r="AI89" s="1280"/>
      <c r="AJ89" s="1280"/>
      <c r="AK89" s="1280"/>
    </row>
    <row r="90" spans="1:37" ht="13">
      <c r="A90" s="4"/>
      <c r="C90" s="2"/>
      <c r="D90" s="4"/>
      <c r="E90" s="4"/>
      <c r="G90" s="1280"/>
      <c r="H90" s="1280"/>
      <c r="I90" s="1280"/>
      <c r="J90" s="1280"/>
      <c r="K90" s="1280"/>
      <c r="L90" s="1280"/>
      <c r="M90" s="1280"/>
      <c r="N90" s="1280"/>
      <c r="O90" s="1280"/>
      <c r="P90" s="1280"/>
      <c r="Q90" s="1280"/>
      <c r="R90" s="1280"/>
      <c r="S90" s="1280"/>
      <c r="T90" s="1280"/>
      <c r="U90" s="1280"/>
      <c r="V90" s="1280"/>
      <c r="W90" s="1280"/>
      <c r="X90" s="1280"/>
      <c r="Y90" s="1280"/>
      <c r="Z90" s="1280"/>
      <c r="AA90" s="1280"/>
      <c r="AB90" s="1280"/>
      <c r="AC90" s="1280"/>
      <c r="AD90" s="1280"/>
      <c r="AE90" s="1280"/>
      <c r="AF90" s="1280"/>
      <c r="AG90" s="1280"/>
      <c r="AH90" s="1280"/>
      <c r="AI90" s="1280"/>
      <c r="AJ90" s="1280"/>
      <c r="AK90" s="1280"/>
    </row>
    <row r="91" spans="1:37" ht="13">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70" t="s">
        <v>1170</v>
      </c>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ht="13">
      <c r="A93" s="4"/>
      <c r="C93" s="2"/>
      <c r="D93" s="4"/>
      <c r="E93" s="4"/>
      <c r="G93" s="1270"/>
      <c r="H93" s="1270"/>
      <c r="I93" s="1270"/>
      <c r="J93" s="1270"/>
      <c r="K93" s="1270"/>
      <c r="L93" s="1270"/>
      <c r="M93" s="1270"/>
      <c r="N93" s="1270"/>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row>
    <row r="94" spans="1:37" ht="13">
      <c r="A94" s="4"/>
      <c r="C94" s="2"/>
      <c r="D94" s="4"/>
      <c r="E94" s="4" t="s">
        <v>902</v>
      </c>
      <c r="F94" s="204" t="s">
        <v>903</v>
      </c>
      <c r="G94" s="204"/>
      <c r="L94" s="4"/>
      <c r="M94" s="4"/>
      <c r="P94" s="4"/>
      <c r="Q94" s="4"/>
      <c r="R94" s="4"/>
      <c r="S94" s="4"/>
      <c r="T94" s="4"/>
      <c r="U94" s="4"/>
      <c r="V94" s="4"/>
      <c r="W94" s="4"/>
      <c r="X94" s="4"/>
      <c r="Y94" s="4"/>
      <c r="Z94" s="4"/>
      <c r="AA94" s="4"/>
      <c r="AB94" s="4"/>
    </row>
    <row r="95" spans="1:37" ht="13">
      <c r="A95" s="4"/>
      <c r="C95" s="2"/>
      <c r="D95" s="4"/>
      <c r="E95" s="4"/>
      <c r="G95" s="1270" t="s">
        <v>1171</v>
      </c>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ht="13">
      <c r="A96" s="4"/>
      <c r="C96" s="2"/>
      <c r="D96" s="4"/>
      <c r="E96" s="4"/>
      <c r="G96" s="1270"/>
      <c r="H96" s="1270"/>
      <c r="I96" s="1270"/>
      <c r="J96" s="1270"/>
      <c r="K96" s="1270"/>
      <c r="L96" s="1270"/>
      <c r="M96" s="1270"/>
      <c r="N96" s="1270"/>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row>
    <row r="97" spans="1:38" ht="13">
      <c r="A97" s="4"/>
      <c r="C97" s="2"/>
      <c r="D97" s="4"/>
      <c r="E97" s="4"/>
      <c r="G97" s="1270"/>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ht="13">
      <c r="A98" s="4"/>
      <c r="D98" s="99"/>
      <c r="E98" s="1281" t="s">
        <v>1172</v>
      </c>
      <c r="F98" s="1281"/>
      <c r="G98" s="1281"/>
      <c r="H98" s="1281"/>
      <c r="I98" s="1281"/>
      <c r="J98" s="1281"/>
      <c r="K98" s="1281"/>
      <c r="L98" s="1281"/>
      <c r="M98" s="1281"/>
      <c r="N98" s="1281"/>
      <c r="O98" s="1281"/>
      <c r="P98" s="1281"/>
      <c r="Q98" s="1281"/>
      <c r="R98" s="1281"/>
      <c r="S98" s="1281"/>
      <c r="T98" s="1281"/>
      <c r="U98" s="1281"/>
      <c r="V98" s="1281"/>
      <c r="W98" s="1281"/>
      <c r="X98" s="1281"/>
      <c r="Y98" s="1281"/>
      <c r="Z98" s="1281"/>
      <c r="AA98" s="1281"/>
      <c r="AB98" s="1281"/>
      <c r="AC98" s="1281"/>
      <c r="AD98" s="1281"/>
      <c r="AE98" s="1281"/>
      <c r="AF98" s="1281"/>
      <c r="AG98" s="1281"/>
      <c r="AH98" s="1281"/>
      <c r="AI98" s="1281"/>
      <c r="AJ98" s="1281"/>
      <c r="AK98" s="1281"/>
    </row>
    <row r="99" spans="1:38" ht="13">
      <c r="A99" s="4"/>
      <c r="D99" s="99"/>
      <c r="E99" s="1281"/>
      <c r="F99" s="1281"/>
      <c r="G99" s="1281"/>
      <c r="H99" s="1281"/>
      <c r="I99" s="1281"/>
      <c r="J99" s="1281"/>
      <c r="K99" s="1281"/>
      <c r="L99" s="1281"/>
      <c r="M99" s="1281"/>
      <c r="N99" s="1281"/>
      <c r="O99" s="1281"/>
      <c r="P99" s="1281"/>
      <c r="Q99" s="1281"/>
      <c r="R99" s="1281"/>
      <c r="S99" s="1281"/>
      <c r="T99" s="1281"/>
      <c r="U99" s="1281"/>
      <c r="V99" s="1281"/>
      <c r="W99" s="1281"/>
      <c r="X99" s="1281"/>
      <c r="Y99" s="1281"/>
      <c r="Z99" s="1281"/>
      <c r="AA99" s="1281"/>
      <c r="AB99" s="1281"/>
      <c r="AC99" s="1281"/>
      <c r="AD99" s="1281"/>
      <c r="AE99" s="1281"/>
      <c r="AF99" s="1281"/>
      <c r="AG99" s="1281"/>
      <c r="AH99" s="1281"/>
      <c r="AI99" s="1281"/>
      <c r="AJ99" s="1281"/>
      <c r="AK99" s="1281"/>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419</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428</v>
      </c>
      <c r="E103" s="2"/>
      <c r="F103" s="2"/>
      <c r="G103" s="2" t="s">
        <v>1183</v>
      </c>
      <c r="H103" s="2"/>
      <c r="I103" s="2"/>
      <c r="K103" s="2"/>
    </row>
    <row r="104" spans="1:38" ht="13">
      <c r="B104" s="2"/>
      <c r="C104" s="2"/>
      <c r="D104" s="2" t="s">
        <v>206</v>
      </c>
      <c r="E104" s="2" t="s">
        <v>1185</v>
      </c>
      <c r="F104" s="2"/>
      <c r="G104" s="2"/>
      <c r="H104" s="2"/>
      <c r="I104" s="2"/>
      <c r="J104" s="2"/>
      <c r="K104" s="2"/>
      <c r="L104" s="2"/>
      <c r="M104" s="2"/>
    </row>
    <row r="105" spans="1:38" ht="13">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ht="13">
      <c r="E109" s="4" t="s">
        <v>113</v>
      </c>
      <c r="F109" s="98" t="s">
        <v>654</v>
      </c>
      <c r="G109" s="2"/>
      <c r="H109" s="2"/>
      <c r="I109" s="2"/>
      <c r="J109" s="2"/>
    </row>
    <row r="110" spans="1:38">
      <c r="E110" s="4"/>
      <c r="F110" t="s">
        <v>655</v>
      </c>
    </row>
    <row r="111" spans="1:38">
      <c r="E111" s="4"/>
    </row>
    <row r="112" spans="1:38" ht="13">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579</v>
      </c>
      <c r="F116" s="98" t="s">
        <v>920</v>
      </c>
    </row>
    <row r="117" spans="2:10" ht="13">
      <c r="F117" s="4" t="s">
        <v>1012</v>
      </c>
      <c r="G117" s="4"/>
    </row>
    <row r="118" spans="2:10" ht="13">
      <c r="F118" s="99" t="s">
        <v>1184</v>
      </c>
      <c r="G118" s="99"/>
    </row>
    <row r="119" spans="2:10" ht="13">
      <c r="G119" s="99"/>
    </row>
    <row r="120" spans="2:10">
      <c r="E120" s="4" t="s">
        <v>761</v>
      </c>
      <c r="F120" s="98" t="s">
        <v>376</v>
      </c>
    </row>
    <row r="121" spans="2:10">
      <c r="E121" s="4"/>
      <c r="F121" s="4" t="s">
        <v>1004</v>
      </c>
    </row>
    <row r="122" spans="2:10" ht="13">
      <c r="B122" s="2"/>
      <c r="C122" s="2"/>
      <c r="F122" s="2"/>
    </row>
    <row r="123" spans="2:10" ht="13">
      <c r="B123" s="2"/>
      <c r="C123" s="2" t="s">
        <v>429</v>
      </c>
      <c r="G123" s="2" t="s">
        <v>377</v>
      </c>
    </row>
    <row r="124" spans="2:10" ht="13">
      <c r="B124" s="2"/>
      <c r="C124" s="2"/>
      <c r="D124" s="2" t="s">
        <v>206</v>
      </c>
      <c r="E124" s="2" t="s">
        <v>319</v>
      </c>
      <c r="F124" s="2"/>
      <c r="G124" s="2"/>
      <c r="H124" s="2"/>
      <c r="I124" s="2"/>
      <c r="J124" s="2"/>
    </row>
    <row r="125" spans="2:10" ht="13">
      <c r="B125" s="2"/>
      <c r="C125" s="2"/>
      <c r="E125" s="4" t="s">
        <v>921</v>
      </c>
      <c r="F125" s="4"/>
    </row>
    <row r="126" spans="2:10"/>
    <row r="127" spans="2:10" ht="13">
      <c r="D127" s="2" t="s">
        <v>340</v>
      </c>
      <c r="E127" s="2" t="s">
        <v>575</v>
      </c>
    </row>
    <row r="128" spans="2:10">
      <c r="E128" s="4" t="s">
        <v>921</v>
      </c>
      <c r="F128" s="4"/>
    </row>
    <row r="129" spans="4:37"/>
    <row r="130" spans="4:37" ht="13">
      <c r="D130" s="2" t="s">
        <v>572</v>
      </c>
      <c r="E130" s="2" t="s">
        <v>722</v>
      </c>
      <c r="G130" s="2"/>
      <c r="H130" s="2"/>
      <c r="I130" s="2"/>
      <c r="J130" s="2"/>
      <c r="K130" s="2"/>
      <c r="L130" s="2"/>
      <c r="M130" s="2"/>
      <c r="N130" s="2"/>
    </row>
    <row r="131" spans="4:37" ht="13">
      <c r="D131" s="2"/>
      <c r="E131" s="119" t="s">
        <v>1254</v>
      </c>
      <c r="G131" s="2"/>
      <c r="H131" s="2"/>
      <c r="I131" s="2"/>
      <c r="J131" s="2"/>
      <c r="K131" s="2"/>
      <c r="L131" s="2"/>
      <c r="M131" s="2"/>
      <c r="N131" s="2"/>
    </row>
    <row r="132" spans="4:37" ht="12.75" customHeight="1">
      <c r="E132" s="119" t="s">
        <v>1252</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1253</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512</v>
      </c>
      <c r="E135" s="2" t="s">
        <v>515</v>
      </c>
      <c r="F135" s="2"/>
    </row>
    <row r="136" spans="4:37">
      <c r="E136" s="3" t="s">
        <v>1210</v>
      </c>
      <c r="F136" s="4"/>
    </row>
    <row r="137" spans="4:37">
      <c r="F137" s="4"/>
    </row>
    <row r="138" spans="4:37" ht="13">
      <c r="D138" s="2" t="s">
        <v>302</v>
      </c>
      <c r="E138" s="2" t="s">
        <v>1998</v>
      </c>
      <c r="F138" s="2"/>
      <c r="G138" s="2"/>
      <c r="H138" s="2"/>
    </row>
    <row r="139" spans="4:37">
      <c r="E139" t="s">
        <v>112</v>
      </c>
      <c r="F139" t="s">
        <v>52</v>
      </c>
    </row>
    <row r="140" spans="4:37">
      <c r="E140" t="s">
        <v>113</v>
      </c>
      <c r="F140" t="s">
        <v>464</v>
      </c>
    </row>
    <row r="141" spans="4:37"/>
    <row r="142" spans="4:37" ht="13">
      <c r="D142" s="2" t="s">
        <v>427</v>
      </c>
      <c r="E142" s="2" t="s">
        <v>1999</v>
      </c>
    </row>
    <row r="143" spans="4:37">
      <c r="E143" s="204" t="s">
        <v>2000</v>
      </c>
      <c r="F143" s="204"/>
    </row>
    <row r="144" spans="4:37"/>
    <row r="145" spans="3:7" ht="13">
      <c r="C145" s="2" t="s">
        <v>6</v>
      </c>
      <c r="G145" s="2" t="s">
        <v>378</v>
      </c>
    </row>
    <row r="146" spans="3:7" ht="13">
      <c r="D146" s="2" t="s">
        <v>206</v>
      </c>
      <c r="E146" s="2" t="s">
        <v>135</v>
      </c>
    </row>
    <row r="147" spans="3:7">
      <c r="E147" t="s">
        <v>795</v>
      </c>
    </row>
    <row r="148" spans="3:7"/>
    <row r="149" spans="3:7" ht="13">
      <c r="D149" s="2" t="s">
        <v>340</v>
      </c>
      <c r="E149" s="2" t="s">
        <v>522</v>
      </c>
      <c r="F149" s="2"/>
    </row>
    <row r="150" spans="3:7">
      <c r="E150" s="4" t="s">
        <v>923</v>
      </c>
      <c r="F150" s="4"/>
    </row>
    <row r="151" spans="3:7"/>
    <row r="152" spans="3:7" ht="13">
      <c r="D152" s="2" t="s">
        <v>572</v>
      </c>
      <c r="E152" s="2" t="s">
        <v>551</v>
      </c>
    </row>
    <row r="153" spans="3:7">
      <c r="E153" s="4" t="s">
        <v>924</v>
      </c>
    </row>
    <row r="154" spans="3:7">
      <c r="E154" s="4" t="s">
        <v>922</v>
      </c>
      <c r="G154" s="4"/>
    </row>
    <row r="155" spans="3:7"/>
    <row r="156" spans="3:7" ht="13">
      <c r="D156" s="2" t="s">
        <v>512</v>
      </c>
      <c r="E156" s="2" t="s">
        <v>531</v>
      </c>
    </row>
    <row r="157" spans="3:7">
      <c r="E157" t="s">
        <v>112</v>
      </c>
      <c r="F157" s="4" t="s">
        <v>925</v>
      </c>
    </row>
    <row r="158" spans="3:7">
      <c r="E158" s="4" t="s">
        <v>113</v>
      </c>
      <c r="F158" s="4" t="s">
        <v>926</v>
      </c>
    </row>
    <row r="159" spans="3:7">
      <c r="E159" s="4" t="s">
        <v>119</v>
      </c>
      <c r="F159" t="s">
        <v>723</v>
      </c>
    </row>
    <row r="160" spans="3:7"/>
    <row r="161" spans="3:20" ht="13">
      <c r="D161" s="2" t="s">
        <v>302</v>
      </c>
      <c r="E161" s="2" t="s">
        <v>379</v>
      </c>
    </row>
    <row r="162" spans="3:20">
      <c r="E162" s="4" t="s">
        <v>927</v>
      </c>
      <c r="F162" s="4"/>
    </row>
    <row r="163" spans="3:20"/>
    <row r="164" spans="3:20" ht="13">
      <c r="D164" s="2" t="s">
        <v>427</v>
      </c>
      <c r="E164" s="2" t="s">
        <v>171</v>
      </c>
    </row>
    <row r="165" spans="3:20">
      <c r="E165" s="4" t="s">
        <v>929</v>
      </c>
    </row>
    <row r="166" spans="3:20">
      <c r="E166" s="4" t="s">
        <v>928</v>
      </c>
    </row>
    <row r="167" spans="3:20"/>
    <row r="168" spans="3:20" ht="13">
      <c r="D168" s="2" t="s">
        <v>555</v>
      </c>
      <c r="E168" s="2" t="s">
        <v>620</v>
      </c>
    </row>
    <row r="169" spans="3:20">
      <c r="E169" t="s">
        <v>112</v>
      </c>
      <c r="F169" t="s">
        <v>724</v>
      </c>
    </row>
    <row r="170" spans="3:20">
      <c r="E170" t="s">
        <v>113</v>
      </c>
      <c r="F170" t="s">
        <v>296</v>
      </c>
    </row>
    <row r="171" spans="3:20">
      <c r="F171" s="4"/>
    </row>
    <row r="172" spans="3:20" ht="13">
      <c r="C172" s="2" t="s">
        <v>7</v>
      </c>
      <c r="E172" s="4"/>
      <c r="G172" s="2" t="s">
        <v>380</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575</v>
      </c>
    </row>
    <row r="176" spans="3:20" ht="13">
      <c r="D176" s="2" t="s">
        <v>206</v>
      </c>
      <c r="E176" s="2" t="s">
        <v>297</v>
      </c>
      <c r="G176" s="4"/>
      <c r="H176" s="4"/>
      <c r="I176" s="4"/>
      <c r="J176" s="4"/>
      <c r="K176" s="4"/>
      <c r="L176" s="4"/>
      <c r="M176" s="4"/>
      <c r="N176" s="4"/>
    </row>
    <row r="177" spans="2:19">
      <c r="E177" t="s">
        <v>112</v>
      </c>
      <c r="F177" s="4" t="s">
        <v>930</v>
      </c>
    </row>
    <row r="178" spans="2:19" ht="13">
      <c r="F178" s="120" t="s">
        <v>1145</v>
      </c>
      <c r="I178" s="120"/>
    </row>
    <row r="179" spans="2:19" ht="13">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ht="13">
      <c r="D183" s="2" t="s">
        <v>340</v>
      </c>
      <c r="E183" s="2" t="s">
        <v>1005</v>
      </c>
    </row>
    <row r="184" spans="2:19">
      <c r="B184" s="4"/>
      <c r="C184" s="4"/>
      <c r="E184" s="4" t="s">
        <v>707</v>
      </c>
      <c r="F184" s="4"/>
      <c r="I184" s="4"/>
    </row>
    <row r="185" spans="2:19" ht="13">
      <c r="B185" s="4"/>
      <c r="C185" s="4"/>
      <c r="E185" s="4" t="s">
        <v>1003</v>
      </c>
      <c r="F185" s="120"/>
      <c r="G185" s="4"/>
      <c r="I185" s="120"/>
    </row>
    <row r="186" spans="2:19" ht="13">
      <c r="B186" s="4"/>
      <c r="C186" s="4"/>
      <c r="F186" s="120"/>
      <c r="G186" s="4"/>
      <c r="I186" s="120"/>
    </row>
    <row r="187" spans="2:19" ht="13">
      <c r="B187" s="4"/>
      <c r="C187" s="4"/>
      <c r="D187" s="2" t="s">
        <v>572</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512</v>
      </c>
      <c r="E190" s="2" t="s">
        <v>111</v>
      </c>
    </row>
    <row r="191" spans="2:19" ht="13">
      <c r="B191" s="4"/>
      <c r="C191" s="2"/>
      <c r="E191" t="s">
        <v>112</v>
      </c>
      <c r="F191" s="4" t="s">
        <v>1013</v>
      </c>
      <c r="G191" s="4"/>
      <c r="H191" s="4"/>
      <c r="I191" s="4"/>
    </row>
    <row r="192" spans="2:19" ht="13">
      <c r="B192" s="4"/>
      <c r="C192" s="2"/>
      <c r="F192" s="4" t="s">
        <v>651</v>
      </c>
      <c r="G192" s="3" t="s">
        <v>1204</v>
      </c>
    </row>
    <row r="193" spans="2:37">
      <c r="B193" s="4"/>
      <c r="C193" s="4"/>
      <c r="F193" s="4" t="s">
        <v>347</v>
      </c>
      <c r="G193" s="3" t="s">
        <v>1205</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427</v>
      </c>
      <c r="E199" s="2" t="s">
        <v>120</v>
      </c>
      <c r="G199" s="4"/>
      <c r="H199" s="4"/>
      <c r="I199" s="4"/>
      <c r="J199" s="4"/>
      <c r="M199" s="4"/>
      <c r="N199" s="4"/>
      <c r="O199" s="4"/>
      <c r="P199" s="4"/>
      <c r="Q199" s="4"/>
      <c r="R199" s="4"/>
      <c r="S199" s="4"/>
    </row>
    <row r="200" spans="2:37" ht="13">
      <c r="B200" s="4"/>
      <c r="C200" s="4"/>
      <c r="D200" s="2"/>
      <c r="E200" s="4" t="s">
        <v>112</v>
      </c>
      <c r="F200" s="4" t="s">
        <v>933</v>
      </c>
      <c r="M200" s="4"/>
      <c r="N200" s="4"/>
      <c r="O200" s="4"/>
      <c r="P200" s="4"/>
      <c r="Q200" s="4"/>
      <c r="R200" s="4"/>
      <c r="S200" s="4"/>
    </row>
    <row r="201" spans="2:37" ht="13">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ht="13">
      <c r="B204" s="4"/>
      <c r="C204" s="4"/>
      <c r="D204" s="2"/>
      <c r="E204" s="4" t="s">
        <v>579</v>
      </c>
      <c r="F204" s="4" t="s">
        <v>935</v>
      </c>
      <c r="M204" s="4"/>
      <c r="N204" s="4"/>
      <c r="O204" s="4"/>
      <c r="P204" s="4"/>
      <c r="Q204" s="4"/>
      <c r="R204" s="4"/>
      <c r="S204" s="4"/>
    </row>
    <row r="205" spans="2:37" ht="13">
      <c r="B205" s="4"/>
      <c r="C205" s="4"/>
      <c r="D205" s="2"/>
      <c r="F205" t="s">
        <v>651</v>
      </c>
      <c r="G205" s="1270" t="s">
        <v>1173</v>
      </c>
      <c r="H205" s="1270"/>
      <c r="I205" s="1270"/>
      <c r="J205" s="1270"/>
      <c r="K205" s="1270"/>
      <c r="L205" s="1270"/>
      <c r="M205" s="1270"/>
      <c r="N205" s="1270"/>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row>
    <row r="206" spans="2:37" ht="13">
      <c r="B206" s="4"/>
      <c r="C206" s="4"/>
      <c r="D206" s="2"/>
      <c r="G206" s="1270"/>
      <c r="H206" s="1270"/>
      <c r="I206" s="1270"/>
      <c r="J206" s="1270"/>
      <c r="K206" s="1270"/>
      <c r="L206" s="1270"/>
      <c r="M206" s="1270"/>
      <c r="N206" s="1270"/>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row>
    <row r="207" spans="2:37" ht="13">
      <c r="B207" s="4"/>
      <c r="C207" s="4"/>
      <c r="D207" s="2"/>
      <c r="M207" s="4"/>
      <c r="N207" s="4"/>
      <c r="O207" s="4"/>
      <c r="P207" s="4"/>
      <c r="Q207" s="4"/>
      <c r="R207" s="4"/>
      <c r="S207" s="4"/>
    </row>
    <row r="208" spans="2:37" ht="13">
      <c r="B208" s="4"/>
      <c r="C208" s="4"/>
      <c r="D208" s="2" t="s">
        <v>555</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553</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398</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428</v>
      </c>
      <c r="D223" s="4"/>
      <c r="E223" s="4"/>
      <c r="F223" s="4"/>
      <c r="G223" s="2" t="s">
        <v>450</v>
      </c>
      <c r="I223" s="4"/>
      <c r="J223" s="4"/>
      <c r="K223" s="4"/>
      <c r="M223" s="4"/>
      <c r="N223" s="4"/>
      <c r="O223" s="4"/>
      <c r="P223" s="4"/>
      <c r="Q223" s="4"/>
      <c r="R223" s="4"/>
      <c r="S223" s="4"/>
    </row>
    <row r="224" spans="1:38" ht="13">
      <c r="B224" s="2"/>
      <c r="E224" s="4" t="s">
        <v>112</v>
      </c>
      <c r="F224" s="4" t="s">
        <v>714</v>
      </c>
      <c r="G224" s="4"/>
      <c r="I224" s="4"/>
      <c r="J224" s="4"/>
      <c r="K224" s="4"/>
      <c r="L224" s="4"/>
      <c r="M224" s="4"/>
      <c r="N224" s="4"/>
      <c r="O224" s="4"/>
      <c r="P224" s="4"/>
      <c r="Q224" s="4"/>
      <c r="R224" s="4"/>
      <c r="S224" s="4"/>
    </row>
    <row r="225" spans="2:19" ht="13">
      <c r="B225" s="2"/>
      <c r="E225" s="4" t="s">
        <v>113</v>
      </c>
      <c r="F225" s="4" t="s">
        <v>678</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429</v>
      </c>
      <c r="D227" s="4"/>
      <c r="E227" s="4"/>
      <c r="F227" s="4"/>
      <c r="G227" s="2" t="s">
        <v>21</v>
      </c>
      <c r="I227" s="4"/>
      <c r="J227" s="4"/>
      <c r="K227" s="4"/>
      <c r="L227" s="4"/>
      <c r="M227" s="4"/>
      <c r="N227" s="4"/>
      <c r="O227" s="4"/>
      <c r="P227" s="4"/>
      <c r="Q227" s="4"/>
      <c r="R227" s="4"/>
      <c r="S227" s="4"/>
    </row>
    <row r="228" spans="2:19" ht="13">
      <c r="B228" s="2"/>
      <c r="E228" s="4" t="s">
        <v>112</v>
      </c>
      <c r="F228" s="4" t="s">
        <v>715</v>
      </c>
      <c r="G228" s="4"/>
      <c r="I228" s="4"/>
      <c r="J228" s="4"/>
      <c r="K228" s="4"/>
      <c r="L228" s="4"/>
      <c r="M228" s="4"/>
      <c r="N228" s="4"/>
      <c r="O228" s="4"/>
      <c r="P228" s="4"/>
      <c r="Q228" s="4"/>
      <c r="R228" s="4"/>
      <c r="S228" s="4"/>
    </row>
    <row r="229" spans="2:19" ht="13">
      <c r="B229" s="2"/>
      <c r="E229" s="4"/>
      <c r="F229" s="4" t="s">
        <v>716</v>
      </c>
      <c r="G229" s="4"/>
      <c r="H229" s="4"/>
      <c r="I229" s="4"/>
      <c r="J229" s="4"/>
      <c r="K229" s="4"/>
      <c r="L229" s="4"/>
      <c r="M229" s="4"/>
      <c r="N229" s="4"/>
      <c r="O229" s="4"/>
      <c r="P229" s="4"/>
      <c r="Q229" s="4"/>
      <c r="R229" s="4"/>
      <c r="S229" s="4"/>
    </row>
    <row r="230" spans="2:19" ht="13">
      <c r="B230" s="2"/>
      <c r="D230" s="4"/>
      <c r="E230" s="4" t="s">
        <v>113</v>
      </c>
      <c r="F230" s="4" t="s">
        <v>678</v>
      </c>
      <c r="G230" s="4"/>
      <c r="I230" s="4"/>
      <c r="J230" s="4"/>
      <c r="K230" s="4"/>
      <c r="L230" s="4"/>
      <c r="M230" s="4"/>
      <c r="N230" s="4"/>
      <c r="O230" s="4"/>
      <c r="P230" s="4"/>
      <c r="Q230" s="4"/>
      <c r="R230" s="4"/>
      <c r="S230" s="4"/>
    </row>
    <row r="231" spans="2:19" ht="13">
      <c r="B231" s="2"/>
      <c r="E231" s="4" t="s">
        <v>119</v>
      </c>
      <c r="F231" s="98" t="s">
        <v>950</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ht="13">
      <c r="B237" s="4"/>
      <c r="C237" s="4"/>
      <c r="E237" t="s">
        <v>113</v>
      </c>
      <c r="F237" s="136" t="s">
        <v>443</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651</v>
      </c>
      <c r="G246" s="4" t="s">
        <v>430</v>
      </c>
      <c r="I246" s="4"/>
      <c r="M246" s="4"/>
      <c r="N246" s="4"/>
      <c r="O246" s="4"/>
      <c r="P246" s="4"/>
      <c r="Q246" s="4"/>
      <c r="R246" s="4"/>
      <c r="S246" s="4"/>
    </row>
    <row r="247" spans="2:21" ht="13">
      <c r="B247" s="4"/>
      <c r="C247" s="4"/>
      <c r="D247" s="2"/>
      <c r="E247" s="2"/>
      <c r="F247" s="4"/>
      <c r="G247" s="4" t="s">
        <v>431</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381</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1146</v>
      </c>
      <c r="G251" s="4"/>
      <c r="I251" s="120"/>
      <c r="J251" s="4"/>
      <c r="K251" s="4"/>
      <c r="L251" s="4"/>
      <c r="M251" s="4"/>
      <c r="N251" s="4"/>
      <c r="O251" s="4"/>
      <c r="P251" s="4"/>
      <c r="Q251" s="4"/>
      <c r="R251" s="4"/>
      <c r="S251" s="4"/>
      <c r="T251" s="4"/>
      <c r="U251" s="4"/>
    </row>
    <row r="252" spans="2:21" ht="13">
      <c r="B252" s="2"/>
      <c r="C252" s="2"/>
      <c r="E252" s="4" t="s">
        <v>113</v>
      </c>
      <c r="F252" s="4" t="s">
        <v>936</v>
      </c>
      <c r="I252" s="4"/>
      <c r="J252" s="4"/>
      <c r="K252" s="4"/>
      <c r="L252" s="4"/>
      <c r="M252" s="4"/>
      <c r="N252" s="4"/>
      <c r="O252" s="4"/>
      <c r="P252" s="4"/>
      <c r="Q252" s="4"/>
      <c r="R252" s="4"/>
      <c r="S252" s="4"/>
      <c r="T252" s="4"/>
      <c r="U252" s="4"/>
    </row>
    <row r="253" spans="2:21" ht="13">
      <c r="B253" s="2"/>
      <c r="C253" s="2"/>
      <c r="E253" s="4"/>
      <c r="F253" s="204" t="s">
        <v>651</v>
      </c>
      <c r="G253" s="204" t="s">
        <v>809</v>
      </c>
      <c r="I253" s="3"/>
      <c r="K253" s="3"/>
      <c r="L253" s="3"/>
      <c r="M253" s="3"/>
      <c r="N253" s="3"/>
      <c r="O253" s="3"/>
      <c r="Q253" s="4"/>
      <c r="R253" s="4"/>
      <c r="S253" s="4"/>
      <c r="T253" s="4"/>
      <c r="U253" s="4"/>
    </row>
    <row r="254" spans="2:21" ht="13">
      <c r="B254" s="2"/>
      <c r="C254" s="2"/>
      <c r="E254" s="4"/>
      <c r="F254" s="204"/>
      <c r="G254" s="204" t="s">
        <v>810</v>
      </c>
      <c r="I254" s="3"/>
      <c r="K254" s="3"/>
      <c r="L254" s="3"/>
      <c r="M254" s="3"/>
      <c r="N254" s="3"/>
      <c r="O254" s="3"/>
      <c r="P254" s="3"/>
    </row>
    <row r="255" spans="2:21" ht="13">
      <c r="B255" s="2"/>
      <c r="C255" s="2"/>
      <c r="E255" s="4"/>
      <c r="F255" s="204" t="s">
        <v>347</v>
      </c>
      <c r="G255" s="204" t="s">
        <v>942</v>
      </c>
      <c r="I255" s="4"/>
      <c r="K255" s="4"/>
      <c r="L255" s="4"/>
      <c r="M255" s="4"/>
      <c r="N255" s="4"/>
      <c r="O255" s="4"/>
      <c r="P255" s="3"/>
    </row>
    <row r="256" spans="2:21" ht="13">
      <c r="B256" s="2"/>
      <c r="C256" s="2"/>
      <c r="E256" s="4"/>
      <c r="F256" s="204"/>
      <c r="G256" s="204" t="s">
        <v>868</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382</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801</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802</v>
      </c>
      <c r="I262" s="4"/>
      <c r="J262" s="4"/>
      <c r="K262" s="4"/>
      <c r="L262" s="4"/>
      <c r="M262" s="4"/>
      <c r="N262" s="4"/>
      <c r="O262" s="4"/>
      <c r="P262" s="4"/>
      <c r="Q262" s="4"/>
      <c r="R262" s="4"/>
      <c r="S262" s="4"/>
    </row>
    <row r="263" spans="2:21" ht="13">
      <c r="B263" s="2"/>
      <c r="C263" s="2"/>
      <c r="E263" s="4" t="s">
        <v>579</v>
      </c>
      <c r="F263" s="204" t="s">
        <v>811</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1015</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572</v>
      </c>
      <c r="E268" s="2" t="s">
        <v>286</v>
      </c>
      <c r="G268" s="4"/>
    </row>
    <row r="269" spans="2:21" ht="13">
      <c r="B269" s="2"/>
      <c r="C269" s="2"/>
      <c r="E269" s="4" t="s">
        <v>254</v>
      </c>
      <c r="F269" s="4"/>
      <c r="G269" s="4"/>
      <c r="J269" s="4"/>
      <c r="K269" s="4"/>
      <c r="L269" s="4"/>
      <c r="M269" s="4"/>
      <c r="N269" s="4"/>
    </row>
    <row r="270" spans="2:21" ht="13">
      <c r="B270" s="2"/>
      <c r="C270" s="2"/>
      <c r="E270" s="4" t="s">
        <v>943</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512</v>
      </c>
      <c r="E272" s="2" t="s">
        <v>610</v>
      </c>
      <c r="G272" s="4"/>
      <c r="H272" s="4"/>
      <c r="J272" s="4"/>
      <c r="K272" s="4"/>
      <c r="L272" s="4"/>
      <c r="M272" s="4"/>
      <c r="N272" s="4"/>
      <c r="O272" s="4"/>
      <c r="P272" s="4"/>
      <c r="Q272" s="4"/>
      <c r="R272" s="4"/>
      <c r="S272" s="4"/>
      <c r="T272" s="4"/>
      <c r="U272" s="4"/>
    </row>
    <row r="273" spans="2:23" ht="13">
      <c r="B273" s="2"/>
      <c r="D273" s="4"/>
      <c r="E273" s="4" t="s">
        <v>1008</v>
      </c>
      <c r="J273" s="4"/>
      <c r="K273" s="4"/>
      <c r="L273" s="4"/>
      <c r="M273" s="4"/>
      <c r="N273" s="4"/>
      <c r="O273" s="4"/>
      <c r="P273" s="4"/>
      <c r="Q273" s="4"/>
      <c r="R273" s="4"/>
      <c r="S273" s="4"/>
      <c r="T273" s="4"/>
      <c r="U273" s="4"/>
    </row>
    <row r="274" spans="2:23" ht="13">
      <c r="B274" s="2"/>
      <c r="D274" s="4"/>
      <c r="E274" s="4" t="s">
        <v>937</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944</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427</v>
      </c>
      <c r="E280" s="2" t="s">
        <v>423</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945</v>
      </c>
      <c r="F283" s="120"/>
      <c r="G283" s="4"/>
      <c r="H283" s="120"/>
      <c r="I283" s="120"/>
      <c r="J283" s="4"/>
      <c r="K283" s="4"/>
      <c r="L283" s="4"/>
      <c r="M283" s="4"/>
      <c r="P283" s="4"/>
      <c r="Q283" s="4"/>
      <c r="R283" s="4"/>
      <c r="S283" s="4"/>
    </row>
    <row r="284" spans="2:23" ht="13">
      <c r="B284" s="2"/>
      <c r="D284" s="2"/>
      <c r="E284" s="449" t="s">
        <v>867</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555</v>
      </c>
      <c r="E286" s="2" t="s">
        <v>556</v>
      </c>
      <c r="K286" s="4"/>
      <c r="L286" s="4"/>
      <c r="M286" s="4"/>
      <c r="N286" s="4"/>
    </row>
    <row r="287" spans="2:23" ht="13">
      <c r="B287" s="2"/>
      <c r="D287" s="4"/>
      <c r="E287" s="4" t="s">
        <v>112</v>
      </c>
      <c r="F287" s="4" t="s">
        <v>557</v>
      </c>
      <c r="G287" s="4"/>
      <c r="O287" s="4"/>
      <c r="P287" s="4"/>
      <c r="Q287" s="4"/>
      <c r="R287" s="4"/>
      <c r="S287" s="4"/>
      <c r="T287" s="4"/>
      <c r="U287" s="4"/>
      <c r="V287" s="4"/>
      <c r="W287" s="4"/>
    </row>
    <row r="288" spans="2:23" ht="1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558</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651</v>
      </c>
      <c r="G291" s="4" t="s">
        <v>259</v>
      </c>
      <c r="K291" s="4"/>
      <c r="L291" s="4"/>
      <c r="M291" s="4"/>
      <c r="N291" s="4"/>
      <c r="O291" s="4"/>
      <c r="P291" s="4"/>
      <c r="Q291" s="4"/>
      <c r="R291" s="4"/>
      <c r="S291" s="4"/>
      <c r="T291" s="4"/>
      <c r="U291" s="4"/>
      <c r="V291" s="4"/>
      <c r="W291" s="4"/>
    </row>
    <row r="292" spans="2:23" ht="13">
      <c r="B292" s="2"/>
      <c r="D292" s="4"/>
      <c r="E292" s="4"/>
      <c r="F292" s="4" t="s">
        <v>347</v>
      </c>
      <c r="G292" s="4" t="s">
        <v>938</v>
      </c>
      <c r="H292" s="4"/>
      <c r="K292" s="4"/>
      <c r="L292" s="4"/>
      <c r="M292" s="4"/>
      <c r="N292" s="4"/>
      <c r="O292" s="4"/>
      <c r="P292" s="4"/>
      <c r="Q292" s="4"/>
      <c r="R292" s="4"/>
      <c r="S292" s="4"/>
      <c r="T292" s="4"/>
      <c r="U292" s="4"/>
      <c r="V292" s="4"/>
      <c r="W292" s="4"/>
    </row>
    <row r="293" spans="2:23" ht="13">
      <c r="B293" s="2"/>
      <c r="D293" s="4"/>
      <c r="E293" s="4"/>
      <c r="F293" s="4" t="s">
        <v>348</v>
      </c>
      <c r="G293" s="4" t="s">
        <v>559</v>
      </c>
      <c r="K293" s="4"/>
      <c r="L293" s="4"/>
      <c r="M293" s="4"/>
      <c r="N293" s="4"/>
      <c r="O293" s="4"/>
      <c r="P293" s="4"/>
      <c r="Q293" s="4"/>
      <c r="R293" s="4"/>
      <c r="S293" s="4"/>
      <c r="T293" s="4"/>
      <c r="U293" s="4"/>
      <c r="V293" s="4"/>
      <c r="W293" s="4"/>
    </row>
    <row r="294" spans="2:23" ht="13">
      <c r="B294" s="2"/>
      <c r="D294" s="4"/>
      <c r="E294" s="4"/>
      <c r="F294" s="4" t="s">
        <v>442</v>
      </c>
      <c r="G294" s="4" t="s">
        <v>260</v>
      </c>
      <c r="H294" s="4"/>
      <c r="K294" s="4"/>
      <c r="L294" s="4"/>
      <c r="M294" s="4"/>
      <c r="N294" s="4"/>
      <c r="O294" s="4"/>
      <c r="P294" s="4"/>
      <c r="Q294" s="4"/>
      <c r="R294" s="4"/>
      <c r="S294" s="4"/>
      <c r="T294" s="4"/>
      <c r="U294" s="4"/>
      <c r="V294" s="4"/>
      <c r="W294" s="4"/>
    </row>
    <row r="295" spans="2:23" ht="13">
      <c r="B295" s="2"/>
      <c r="D295" s="4"/>
      <c r="E295" s="4"/>
      <c r="F295" s="4" t="s">
        <v>261</v>
      </c>
      <c r="G295" s="4" t="s">
        <v>388</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579</v>
      </c>
      <c r="F297" s="4" t="s">
        <v>740</v>
      </c>
      <c r="G297" s="4"/>
      <c r="K297" s="4"/>
      <c r="L297" s="4"/>
      <c r="M297" s="4"/>
      <c r="N297" s="4"/>
      <c r="O297" s="4"/>
      <c r="P297" s="4"/>
      <c r="Q297" s="4"/>
      <c r="R297" s="4"/>
      <c r="S297" s="4"/>
      <c r="T297" s="4"/>
      <c r="U297" s="4"/>
      <c r="V297" s="4"/>
      <c r="W297" s="4"/>
    </row>
    <row r="298" spans="2:23" ht="13">
      <c r="B298" s="2"/>
      <c r="D298" s="4"/>
      <c r="E298" s="4" t="s">
        <v>761</v>
      </c>
      <c r="F298" s="4" t="s">
        <v>747</v>
      </c>
      <c r="G298" s="4"/>
      <c r="K298" s="4"/>
      <c r="L298" s="4"/>
      <c r="M298" s="4"/>
      <c r="N298" s="4"/>
      <c r="O298" s="4"/>
      <c r="P298" s="4"/>
      <c r="Q298" s="4"/>
      <c r="R298" s="4"/>
      <c r="S298" s="4"/>
      <c r="T298" s="4"/>
      <c r="U298" s="4"/>
      <c r="V298" s="4"/>
      <c r="W298" s="4"/>
    </row>
    <row r="299" spans="2:23" ht="1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553</v>
      </c>
      <c r="E303" s="2" t="s">
        <v>288</v>
      </c>
      <c r="G303" s="4"/>
      <c r="H303" s="4"/>
      <c r="I303" s="4"/>
      <c r="J303" s="4"/>
      <c r="K303" s="4"/>
      <c r="L303" s="4"/>
      <c r="M303" s="4"/>
      <c r="N303" s="4"/>
      <c r="O303" s="4"/>
      <c r="P303" s="4"/>
      <c r="Q303" s="4"/>
      <c r="R303" s="4"/>
      <c r="S303" s="4"/>
      <c r="T303" s="4"/>
      <c r="U303" s="4"/>
      <c r="V303" s="4"/>
      <c r="W303" s="4"/>
    </row>
    <row r="304" spans="2:23" ht="13">
      <c r="B304" s="2"/>
      <c r="D304" s="2"/>
      <c r="E304" s="4" t="s">
        <v>946</v>
      </c>
      <c r="F304" s="4"/>
      <c r="K304" s="4"/>
      <c r="L304" s="4"/>
      <c r="M304" s="4"/>
      <c r="N304" s="4"/>
      <c r="O304" s="4"/>
      <c r="P304" s="4"/>
      <c r="Q304" s="4"/>
      <c r="R304" s="4"/>
      <c r="S304" s="4"/>
      <c r="T304" s="4"/>
      <c r="U304" s="4"/>
      <c r="V304" s="4"/>
      <c r="W304" s="4"/>
    </row>
    <row r="305" spans="2:23" ht="13">
      <c r="B305" s="2"/>
      <c r="D305" s="2"/>
      <c r="E305" s="4" t="s">
        <v>944</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612</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797</v>
      </c>
      <c r="F310" s="4"/>
      <c r="G310" s="4"/>
      <c r="I310" s="4"/>
      <c r="K310" s="4"/>
    </row>
    <row r="311" spans="2:23" ht="13">
      <c r="B311" s="2"/>
      <c r="D311" s="2"/>
      <c r="E311" s="4" t="s">
        <v>947</v>
      </c>
      <c r="F311" s="4"/>
      <c r="G311" s="4"/>
      <c r="I311" s="4"/>
      <c r="K311" s="4"/>
    </row>
    <row r="312" spans="2:23" ht="13">
      <c r="B312" s="2"/>
      <c r="D312" s="2"/>
      <c r="E312" s="4" t="s">
        <v>798</v>
      </c>
      <c r="F312" s="4"/>
      <c r="G312" s="4"/>
      <c r="I312" s="4"/>
      <c r="K312" s="4"/>
    </row>
    <row r="313" spans="2:23" ht="13">
      <c r="B313" s="2"/>
      <c r="D313" s="2"/>
      <c r="G313" s="4"/>
      <c r="I313" s="4"/>
      <c r="K313" s="4"/>
    </row>
    <row r="314" spans="2:23" ht="13">
      <c r="B314" s="2"/>
      <c r="D314" s="2" t="s">
        <v>340</v>
      </c>
      <c r="E314" s="2" t="s">
        <v>749</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572</v>
      </c>
      <c r="E317" s="170" t="s">
        <v>733</v>
      </c>
      <c r="F317" s="3"/>
      <c r="G317" s="4"/>
      <c r="H317" s="4"/>
      <c r="I317" s="4"/>
      <c r="J317" s="4"/>
      <c r="K317" s="4"/>
      <c r="L317" s="4"/>
      <c r="M317" s="4"/>
      <c r="N317" s="4"/>
      <c r="O317" s="4"/>
      <c r="P317" s="4"/>
      <c r="Q317" s="4"/>
      <c r="R317" s="4"/>
      <c r="S317" s="4"/>
    </row>
    <row r="318" spans="2:23" ht="13">
      <c r="B318" s="2"/>
      <c r="E318" t="s">
        <v>730</v>
      </c>
      <c r="I318" s="4"/>
      <c r="J318" s="4"/>
      <c r="K318" s="4"/>
      <c r="L318" s="4"/>
      <c r="M318" s="4"/>
      <c r="N318" s="4"/>
      <c r="O318" s="4"/>
      <c r="P318" s="4"/>
      <c r="Q318" s="4"/>
      <c r="R318" s="4"/>
      <c r="S318" s="4"/>
    </row>
    <row r="319" spans="2:23" ht="13">
      <c r="B319" s="2"/>
      <c r="E319" t="s">
        <v>731</v>
      </c>
      <c r="I319" s="4"/>
      <c r="J319" s="4"/>
      <c r="K319" s="4"/>
      <c r="L319" s="4"/>
      <c r="M319" s="4"/>
      <c r="N319" s="4"/>
      <c r="O319" s="4"/>
      <c r="P319" s="4"/>
      <c r="Q319" s="4"/>
      <c r="R319" s="4"/>
      <c r="S319" s="4"/>
    </row>
    <row r="320" spans="2:23" ht="13">
      <c r="B320" s="2"/>
      <c r="E320" t="s">
        <v>732</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613</v>
      </c>
      <c r="I322" s="4"/>
      <c r="J322" s="4"/>
      <c r="K322" s="4"/>
      <c r="L322" s="4"/>
      <c r="M322" s="4"/>
      <c r="N322" s="4"/>
      <c r="O322" s="4"/>
      <c r="P322" s="4"/>
      <c r="Q322" s="4"/>
      <c r="R322" s="4"/>
      <c r="S322" s="4"/>
    </row>
    <row r="323" spans="1:38" ht="13">
      <c r="A323" t="s">
        <v>249</v>
      </c>
      <c r="D323" s="2" t="s">
        <v>206</v>
      </c>
      <c r="E323" s="2" t="s">
        <v>613</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ht="13">
      <c r="F326" s="120" t="s">
        <v>1148</v>
      </c>
      <c r="I326" s="120"/>
      <c r="J326" s="4"/>
      <c r="K326" s="4"/>
      <c r="L326" s="4"/>
      <c r="M326" s="4"/>
      <c r="N326" s="4"/>
      <c r="O326" s="4"/>
      <c r="P326" s="4"/>
      <c r="Q326" s="4"/>
      <c r="R326" s="4"/>
      <c r="S326" s="4"/>
    </row>
    <row r="327" spans="1:38" ht="13">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428</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737</v>
      </c>
      <c r="J333" s="4"/>
      <c r="K333" s="4"/>
      <c r="L333" s="4"/>
      <c r="M333" s="4"/>
      <c r="N333" s="4"/>
      <c r="O333" s="4"/>
      <c r="P333" s="4"/>
      <c r="Q333" s="4"/>
      <c r="R333" s="4"/>
      <c r="S333" s="4"/>
    </row>
    <row r="334" spans="1:38" ht="13">
      <c r="B334" s="2"/>
      <c r="E334" s="4"/>
      <c r="F334" s="4" t="s">
        <v>738</v>
      </c>
      <c r="J334" s="4"/>
      <c r="K334" s="4"/>
      <c r="L334" s="4"/>
      <c r="M334" s="4"/>
      <c r="N334" s="4"/>
      <c r="O334" s="4"/>
      <c r="P334" s="4"/>
      <c r="Q334" s="4"/>
      <c r="R334" s="4"/>
      <c r="S334" s="4"/>
    </row>
    <row r="335" spans="1:38" ht="13">
      <c r="B335" s="2"/>
      <c r="E335" s="4"/>
      <c r="F335" s="4" t="s">
        <v>739</v>
      </c>
      <c r="I335" s="4"/>
      <c r="J335" s="4"/>
      <c r="K335" s="4"/>
      <c r="L335" s="4"/>
      <c r="M335" s="4"/>
      <c r="N335" s="4"/>
      <c r="O335" s="4"/>
      <c r="P335" s="4"/>
      <c r="Q335" s="4"/>
      <c r="R335" s="4"/>
      <c r="S335" s="4"/>
    </row>
    <row r="336" spans="1:38" ht="13">
      <c r="B336" s="2"/>
      <c r="E336" s="4" t="s">
        <v>113</v>
      </c>
      <c r="F336" s="1270" t="s">
        <v>1152</v>
      </c>
      <c r="G336" s="1270"/>
      <c r="H336" s="1270"/>
      <c r="I336" s="1270"/>
      <c r="J336" s="1270"/>
      <c r="K336" s="1270"/>
      <c r="L336" s="1270"/>
      <c r="M336" s="1270"/>
      <c r="N336" s="1270"/>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row>
    <row r="337" spans="2:37" ht="13">
      <c r="B337" s="2"/>
      <c r="E337" s="4"/>
      <c r="F337" s="1270"/>
      <c r="G337" s="1270"/>
      <c r="H337" s="1270"/>
      <c r="I337" s="1270"/>
      <c r="J337" s="1270"/>
      <c r="K337" s="1270"/>
      <c r="L337" s="1270"/>
      <c r="M337" s="1270"/>
      <c r="N337" s="1270"/>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row>
    <row r="338" spans="2:37" ht="13">
      <c r="B338" s="2"/>
      <c r="E338" s="4"/>
      <c r="F338" s="1270"/>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ht="13">
      <c r="B339" s="2"/>
      <c r="F339" s="4"/>
      <c r="H339" s="4"/>
      <c r="I339" s="4"/>
      <c r="J339" s="4"/>
      <c r="K339" s="4"/>
      <c r="L339" s="4"/>
      <c r="M339" s="4"/>
      <c r="N339" s="4"/>
      <c r="O339" s="4"/>
      <c r="P339" s="4"/>
      <c r="Q339" s="4"/>
      <c r="R339" s="4"/>
      <c r="S339" s="4"/>
    </row>
    <row r="340" spans="2:37" ht="13">
      <c r="B340" s="2"/>
      <c r="C340" s="2" t="s">
        <v>429</v>
      </c>
      <c r="G340" s="2" t="s">
        <v>1225</v>
      </c>
      <c r="I340" s="2"/>
      <c r="J340" s="4"/>
      <c r="K340" s="4"/>
      <c r="L340" s="4"/>
      <c r="M340" s="4"/>
      <c r="N340" s="4"/>
      <c r="O340" s="4"/>
      <c r="P340" s="4"/>
      <c r="Q340" s="4"/>
      <c r="R340" s="4"/>
      <c r="S340" s="4"/>
    </row>
    <row r="341" spans="2:37" ht="13.15" customHeight="1">
      <c r="B341" s="2"/>
      <c r="E341" s="1273" t="s">
        <v>1232</v>
      </c>
      <c r="F341" s="1273"/>
      <c r="G341" s="1273"/>
      <c r="H341" s="1273"/>
      <c r="I341" s="1273"/>
      <c r="J341" s="1273"/>
      <c r="K341" s="1273"/>
      <c r="L341" s="1273"/>
      <c r="M341" s="1273"/>
      <c r="N341" s="1273"/>
      <c r="O341" s="1273"/>
      <c r="P341" s="1273"/>
      <c r="Q341" s="1273"/>
      <c r="R341" s="1273"/>
      <c r="S341" s="1273"/>
      <c r="T341" s="1273"/>
      <c r="U341" s="1273"/>
      <c r="V341" s="1273"/>
      <c r="W341" s="1273"/>
      <c r="X341" s="1273"/>
      <c r="Y341" s="1273"/>
      <c r="Z341" s="1273"/>
      <c r="AA341" s="1273"/>
      <c r="AB341" s="1273"/>
      <c r="AC341" s="1273"/>
      <c r="AD341" s="1273"/>
      <c r="AE341" s="1273"/>
      <c r="AF341" s="1273"/>
      <c r="AG341" s="1273"/>
      <c r="AH341" s="1273"/>
      <c r="AI341" s="1273"/>
      <c r="AJ341" s="1273"/>
      <c r="AK341" s="1273"/>
    </row>
    <row r="342" spans="2:37" ht="13">
      <c r="B342" s="2"/>
      <c r="E342" s="1273"/>
      <c r="F342" s="1273"/>
      <c r="G342" s="1273"/>
      <c r="H342" s="1273"/>
      <c r="I342" s="1273"/>
      <c r="J342" s="1273"/>
      <c r="K342" s="1273"/>
      <c r="L342" s="1273"/>
      <c r="M342" s="1273"/>
      <c r="N342" s="1273"/>
      <c r="O342" s="1273"/>
      <c r="P342" s="1273"/>
      <c r="Q342" s="1273"/>
      <c r="R342" s="1273"/>
      <c r="S342" s="1273"/>
      <c r="T342" s="1273"/>
      <c r="U342" s="1273"/>
      <c r="V342" s="1273"/>
      <c r="W342" s="1273"/>
      <c r="X342" s="1273"/>
      <c r="Y342" s="1273"/>
      <c r="Z342" s="1273"/>
      <c r="AA342" s="1273"/>
      <c r="AB342" s="1273"/>
      <c r="AC342" s="1273"/>
      <c r="AD342" s="1273"/>
      <c r="AE342" s="1273"/>
      <c r="AF342" s="1273"/>
      <c r="AG342" s="1273"/>
      <c r="AH342" s="1273"/>
      <c r="AI342" s="1273"/>
      <c r="AJ342" s="1273"/>
      <c r="AK342" s="1273"/>
    </row>
    <row r="343" spans="2:37" ht="13">
      <c r="B343" s="2"/>
      <c r="E343" s="1273"/>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ht="13">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ht="13">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ht="13">
      <c r="B346" s="2"/>
      <c r="E346" s="3" t="s">
        <v>112</v>
      </c>
      <c r="F346" s="1270" t="s">
        <v>1234</v>
      </c>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ht="13">
      <c r="B347" s="2"/>
      <c r="E347" s="3"/>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ht="13">
      <c r="B348" s="2"/>
      <c r="E348" s="3"/>
      <c r="F348" s="1270"/>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ht="13">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ht="13">
      <c r="B350" s="2"/>
      <c r="E350" s="3" t="s">
        <v>113</v>
      </c>
      <c r="F350" s="1270" t="s">
        <v>1233</v>
      </c>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ht="13">
      <c r="B351" s="2"/>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ht="13">
      <c r="B352" s="2"/>
      <c r="F352" s="1270"/>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ht="13">
      <c r="B353" s="2"/>
      <c r="F353" s="4"/>
      <c r="H353" s="4"/>
      <c r="I353" s="4"/>
      <c r="J353" s="4"/>
      <c r="K353" s="4"/>
      <c r="L353" s="4"/>
      <c r="M353" s="4"/>
      <c r="N353" s="4"/>
      <c r="O353" s="4"/>
      <c r="P353" s="4"/>
      <c r="Q353" s="4"/>
      <c r="R353" s="4"/>
      <c r="S353" s="4"/>
    </row>
    <row r="354" spans="1:38" ht="13">
      <c r="A354" s="5"/>
      <c r="B354" s="11" t="s">
        <v>750</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1215</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741</v>
      </c>
      <c r="I359" s="4"/>
      <c r="J359" s="4"/>
      <c r="K359" s="4"/>
      <c r="L359" s="4"/>
      <c r="M359" s="4"/>
      <c r="N359" s="4"/>
      <c r="O359" s="4"/>
      <c r="P359" s="4"/>
      <c r="Q359" s="4"/>
      <c r="R359" s="4"/>
      <c r="S359" s="4"/>
    </row>
    <row r="360" spans="1:38" ht="13">
      <c r="B360" s="2"/>
      <c r="F360" s="4" t="s">
        <v>742</v>
      </c>
      <c r="I360" s="4"/>
      <c r="J360" s="4"/>
      <c r="K360" s="4"/>
      <c r="L360" s="4"/>
      <c r="M360" s="4"/>
      <c r="N360" s="4"/>
      <c r="O360" s="4"/>
      <c r="P360" s="4"/>
      <c r="Q360" s="4"/>
      <c r="R360" s="4"/>
      <c r="S360" s="4"/>
    </row>
    <row r="361" spans="1:38" ht="13">
      <c r="B361" s="2"/>
      <c r="F361" s="4" t="s">
        <v>870</v>
      </c>
      <c r="G361" s="4"/>
      <c r="K361" s="4"/>
      <c r="L361" s="4"/>
      <c r="M361" s="4"/>
      <c r="N361" s="4"/>
      <c r="O361" s="4"/>
      <c r="P361" s="4"/>
      <c r="Q361" s="4"/>
      <c r="R361" s="4"/>
      <c r="S361" s="4"/>
    </row>
    <row r="362" spans="1:38" ht="13">
      <c r="B362" s="2"/>
      <c r="E362" t="s">
        <v>113</v>
      </c>
      <c r="F362" s="4" t="s">
        <v>869</v>
      </c>
      <c r="I362" s="4"/>
      <c r="J362" s="4"/>
      <c r="K362" s="4"/>
      <c r="L362" s="4"/>
      <c r="M362" s="4"/>
      <c r="N362" s="4"/>
      <c r="O362" s="4"/>
      <c r="P362" s="4"/>
      <c r="Q362" s="4"/>
      <c r="R362" s="4"/>
      <c r="S362" s="4"/>
    </row>
    <row r="363" spans="1:38" ht="13">
      <c r="B363" s="2"/>
      <c r="E363" t="s">
        <v>119</v>
      </c>
      <c r="F363" s="4" t="s">
        <v>743</v>
      </c>
      <c r="I363" s="4"/>
      <c r="J363" s="4"/>
      <c r="K363" s="4"/>
      <c r="L363" s="4"/>
      <c r="M363" s="4"/>
      <c r="N363" s="4"/>
      <c r="O363" s="4"/>
      <c r="P363" s="4"/>
      <c r="Q363" s="4"/>
      <c r="R363" s="4"/>
      <c r="S363" s="4"/>
    </row>
    <row r="364" spans="1:38" ht="13">
      <c r="B364" s="2"/>
      <c r="F364" s="4" t="s">
        <v>744</v>
      </c>
      <c r="J364" s="4"/>
      <c r="K364" s="4"/>
      <c r="L364" s="4"/>
      <c r="M364" s="4"/>
      <c r="N364" s="4"/>
      <c r="O364" s="4"/>
      <c r="P364" s="4"/>
      <c r="Q364" s="4"/>
      <c r="R364" s="4"/>
      <c r="S364" s="4"/>
    </row>
    <row r="365" spans="1:38" ht="13">
      <c r="B365" s="2"/>
      <c r="E365" s="1274" t="s">
        <v>1223</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ht="13">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6" customFormat="1" ht="13">
      <c r="A367"/>
      <c r="B367" s="2"/>
      <c r="C367"/>
      <c r="D367"/>
      <c r="E367" s="1275" t="s">
        <v>1255</v>
      </c>
    </row>
    <row r="368" spans="1:38" s="1276"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566</v>
      </c>
      <c r="J370" s="4"/>
      <c r="K370" s="4"/>
      <c r="L370" s="4"/>
      <c r="M370" s="4"/>
      <c r="N370" s="4"/>
      <c r="O370" s="4"/>
      <c r="P370" s="4"/>
      <c r="Q370" s="4"/>
      <c r="R370" s="4"/>
      <c r="S370" s="4"/>
    </row>
    <row r="371" spans="1:38" ht="13">
      <c r="B371" s="2"/>
      <c r="E371" s="4" t="s">
        <v>745</v>
      </c>
      <c r="F371" s="4"/>
      <c r="G371" s="4"/>
      <c r="H371" s="4"/>
      <c r="I371" s="4"/>
      <c r="J371" s="4"/>
      <c r="K371" s="4"/>
      <c r="L371" s="4"/>
      <c r="M371" s="4"/>
      <c r="N371" s="4"/>
      <c r="O371" s="4"/>
      <c r="P371" s="4"/>
      <c r="Q371" s="4"/>
      <c r="R371" s="4"/>
      <c r="S371" s="4"/>
    </row>
    <row r="372" spans="1:38" ht="13">
      <c r="B372" s="2"/>
      <c r="E372" s="4" t="s">
        <v>746</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572</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1150</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512</v>
      </c>
      <c r="E379" s="2" t="s">
        <v>1256</v>
      </c>
      <c r="J379" s="3"/>
      <c r="K379" s="3"/>
      <c r="L379" s="3"/>
      <c r="M379" s="3"/>
      <c r="N379" s="3"/>
      <c r="O379" s="3"/>
      <c r="P379" s="3"/>
      <c r="Q379" s="3"/>
      <c r="R379" s="3"/>
      <c r="S379" s="3"/>
    </row>
    <row r="380" spans="1:38" ht="13">
      <c r="B380" s="2"/>
      <c r="D380" s="2"/>
      <c r="E380" s="3" t="s">
        <v>745</v>
      </c>
      <c r="F380" s="3"/>
      <c r="G380" s="3"/>
      <c r="J380" s="3"/>
      <c r="K380" s="3"/>
      <c r="L380" s="3"/>
      <c r="M380" s="3"/>
      <c r="N380" s="3"/>
      <c r="O380" s="3"/>
      <c r="P380" s="3"/>
      <c r="Q380" s="3"/>
      <c r="R380" s="3"/>
      <c r="S380" s="3"/>
    </row>
    <row r="381" spans="1:38" ht="13">
      <c r="B381" s="2"/>
      <c r="D381" s="2"/>
      <c r="E381" s="3" t="s">
        <v>1153</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70" t="s">
        <v>1266</v>
      </c>
      <c r="G386" s="1270"/>
      <c r="H386" s="1270"/>
      <c r="I386" s="1270"/>
      <c r="J386" s="1270"/>
      <c r="K386" s="1270"/>
      <c r="L386" s="1270"/>
      <c r="M386" s="1270"/>
      <c r="N386" s="1270"/>
      <c r="O386" s="1270"/>
      <c r="P386" s="1270"/>
      <c r="Q386" s="1270"/>
      <c r="R386" s="1270"/>
      <c r="S386" s="1270"/>
      <c r="T386" s="1270"/>
      <c r="U386" s="1270"/>
      <c r="V386" s="1270"/>
      <c r="W386" s="1270"/>
      <c r="X386" s="1270"/>
      <c r="Y386" s="1270"/>
      <c r="Z386" s="1270"/>
      <c r="AA386" s="1270"/>
      <c r="AB386" s="1270"/>
      <c r="AC386" s="1270"/>
      <c r="AD386" s="1270"/>
      <c r="AE386" s="1270"/>
      <c r="AF386" s="1270"/>
      <c r="AG386" s="1270"/>
      <c r="AH386" s="1270"/>
      <c r="AI386" s="1270"/>
      <c r="AJ386" s="1270"/>
      <c r="AK386" s="1270"/>
    </row>
    <row r="387" spans="1:38" ht="13">
      <c r="B387" s="2"/>
      <c r="E387" s="3"/>
      <c r="F387" s="1270"/>
      <c r="G387" s="1270"/>
      <c r="H387" s="1270"/>
      <c r="I387" s="1270"/>
      <c r="J387" s="1270"/>
      <c r="K387" s="1270"/>
      <c r="L387" s="1270"/>
      <c r="M387" s="1270"/>
      <c r="N387" s="1270"/>
      <c r="O387" s="1270"/>
      <c r="P387" s="1270"/>
      <c r="Q387" s="1270"/>
      <c r="R387" s="1270"/>
      <c r="S387" s="1270"/>
      <c r="T387" s="1270"/>
      <c r="U387" s="1270"/>
      <c r="V387" s="1270"/>
      <c r="W387" s="1270"/>
      <c r="X387" s="1270"/>
      <c r="Y387" s="1270"/>
      <c r="Z387" s="1270"/>
      <c r="AA387" s="1270"/>
      <c r="AB387" s="1270"/>
      <c r="AC387" s="1270"/>
      <c r="AD387" s="1270"/>
      <c r="AE387" s="1270"/>
      <c r="AF387" s="1270"/>
      <c r="AG387" s="1270"/>
      <c r="AH387" s="1270"/>
      <c r="AI387" s="1270"/>
      <c r="AJ387" s="1270"/>
      <c r="AK387" s="1270"/>
    </row>
    <row r="388" spans="1:38" ht="13">
      <c r="B388" s="2"/>
      <c r="E388" s="3"/>
      <c r="F388" s="1270"/>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427</v>
      </c>
      <c r="E390" s="2" t="s">
        <v>1272</v>
      </c>
      <c r="F390" s="3"/>
      <c r="G390" s="2"/>
      <c r="I390" s="120"/>
      <c r="J390" s="3"/>
      <c r="K390" s="3"/>
      <c r="L390" s="3"/>
      <c r="M390" s="3"/>
      <c r="N390" s="3"/>
      <c r="O390" s="3"/>
      <c r="P390" s="3"/>
      <c r="Q390" s="3"/>
      <c r="R390" s="3"/>
      <c r="S390" s="3"/>
    </row>
    <row r="391" spans="1:38" ht="13.15" customHeight="1">
      <c r="B391" s="2"/>
      <c r="D391" s="2"/>
      <c r="E391" s="3" t="s">
        <v>1271</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1153</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B93" workbookViewId="0">
      <selection activeCell="G108" sqref="G108"/>
    </sheetView>
  </sheetViews>
  <sheetFormatPr defaultColWidth="9.1796875" defaultRowHeight="14"/>
  <cols>
    <col min="1" max="1" width="2.453125" style="1039" customWidth="1"/>
    <col min="2" max="9" width="14.7265625" style="1039" customWidth="1"/>
    <col min="10" max="10" width="2.26953125" style="1039" customWidth="1"/>
    <col min="11" max="11" width="11.81640625" style="1040" customWidth="1"/>
    <col min="12" max="12" width="10.7265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59" t="s">
        <v>1571</v>
      </c>
      <c r="B1" s="2659"/>
      <c r="C1" s="2659"/>
      <c r="D1" s="2659"/>
      <c r="E1" s="2659"/>
      <c r="F1" s="2659"/>
      <c r="G1" s="2659"/>
      <c r="H1" s="2659"/>
      <c r="I1" s="2659"/>
      <c r="J1" s="2659"/>
    </row>
    <row r="2" spans="1:13" ht="15" customHeight="1" thickBot="1">
      <c r="A2" s="1041"/>
      <c r="B2" s="1041"/>
      <c r="I2" s="1042"/>
      <c r="K2" s="1043"/>
    </row>
    <row r="3" spans="1:13" s="1046" customFormat="1" ht="20.149999999999999" customHeight="1">
      <c r="A3" s="1094"/>
      <c r="B3" s="1095"/>
      <c r="C3" s="1096"/>
      <c r="D3" s="1101"/>
      <c r="E3" s="1096"/>
      <c r="F3" s="1097" t="s">
        <v>1960</v>
      </c>
      <c r="G3" s="1096"/>
      <c r="H3" s="1098">
        <f>E18</f>
        <v>61855660</v>
      </c>
      <c r="I3" s="1099"/>
    </row>
    <row r="4" spans="1:13" s="1046" customFormat="1" ht="20.149999999999999" customHeight="1">
      <c r="B4" s="1088"/>
      <c r="D4" s="1102"/>
      <c r="F4" s="1087" t="s">
        <v>1962</v>
      </c>
      <c r="G4" s="1086" t="s">
        <v>1961</v>
      </c>
      <c r="H4" s="1201">
        <f>I18</f>
        <v>21770915.325991075</v>
      </c>
      <c r="I4" s="1089"/>
      <c r="K4" s="1050"/>
    </row>
    <row r="5" spans="1:13" s="1046" customFormat="1" ht="20.149999999999999" customHeight="1" thickBot="1">
      <c r="B5" s="1090"/>
      <c r="C5" s="1091"/>
      <c r="D5" s="1103"/>
      <c r="E5" s="1092"/>
      <c r="F5" s="1103" t="s">
        <v>1912</v>
      </c>
      <c r="G5" s="1104"/>
      <c r="H5" s="1100">
        <f>IFERROR(H3/H4,0)</f>
        <v>2.8412062181948774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1910</v>
      </c>
      <c r="C8" s="2663"/>
      <c r="D8" s="2663"/>
      <c r="E8" s="2664"/>
      <c r="G8" s="2665" t="s">
        <v>1911</v>
      </c>
      <c r="H8" s="2666"/>
      <c r="I8" s="2667"/>
      <c r="K8" s="1052"/>
    </row>
    <row r="9" spans="1:13" ht="15" customHeight="1">
      <c r="A9" s="1041"/>
      <c r="B9" s="2660" t="s">
        <v>1944</v>
      </c>
      <c r="C9" s="2660"/>
      <c r="D9" s="2660"/>
      <c r="E9" s="1054">
        <f>G33</f>
        <v>10600000</v>
      </c>
      <c r="G9" s="2656" t="s">
        <v>1942</v>
      </c>
      <c r="H9" s="2656"/>
      <c r="I9" s="1055">
        <f>MAX(SUMIF(Application!M562:M573,"Loan, Tax-Exempt",Application!AM562:AM573),27.5%*SUM('Sources and Uses Budget'!C8,'Sources and Uses Budget'!S105,'Sources and Uses Budget'!T105))</f>
        <v>21763142.775000002</v>
      </c>
      <c r="K9" s="1056"/>
      <c r="M9" s="1057"/>
    </row>
    <row r="10" spans="1:13" ht="15" customHeight="1" thickBot="1">
      <c r="A10" s="1041"/>
      <c r="B10" s="2660" t="s">
        <v>1945</v>
      </c>
      <c r="C10" s="2660"/>
      <c r="D10" s="2660"/>
      <c r="E10" s="1055">
        <f>G47</f>
        <v>44979660</v>
      </c>
      <c r="G10" s="2658" t="s">
        <v>1913</v>
      </c>
      <c r="H10" s="2658"/>
      <c r="I10" s="1134">
        <f>IF(OR(Application!Z205="State Farmworker Credit",Application!Z205="$500M (Farmworker Housing)"),0,'Basis &amp; Credits'!AB78)</f>
        <v>0</v>
      </c>
      <c r="M10" s="1057"/>
    </row>
    <row r="11" spans="1:13" ht="15" customHeight="1">
      <c r="A11" s="1041"/>
      <c r="B11" s="2669" t="s">
        <v>2207</v>
      </c>
      <c r="C11" s="2670"/>
      <c r="D11" s="2671"/>
      <c r="E11" s="1055">
        <f>SUM(E13,E12)</f>
        <v>340000</v>
      </c>
      <c r="G11" s="2668" t="s">
        <v>1953</v>
      </c>
      <c r="H11" s="2668"/>
      <c r="I11" s="1133">
        <f>I9+I10</f>
        <v>21763142.775000002</v>
      </c>
      <c r="M11" s="1057"/>
    </row>
    <row r="12" spans="1:13" ht="15" customHeight="1">
      <c r="A12" s="1058"/>
      <c r="B12" s="2661" t="s">
        <v>2570</v>
      </c>
      <c r="C12" s="2661"/>
      <c r="D12" s="2661"/>
      <c r="E12" s="1158">
        <f>G56</f>
        <v>340000</v>
      </c>
      <c r="M12" s="1057"/>
    </row>
    <row r="13" spans="1:13" ht="15" customHeight="1">
      <c r="A13" s="1044"/>
      <c r="B13" s="2661" t="s">
        <v>2571</v>
      </c>
      <c r="C13" s="2661"/>
      <c r="D13" s="2661"/>
      <c r="E13" s="1158">
        <f>IF(G67,MAX(G65,G79),G65)</f>
        <v>0</v>
      </c>
      <c r="G13" s="2665" t="s">
        <v>1976</v>
      </c>
      <c r="H13" s="2666"/>
      <c r="I13" s="2667"/>
    </row>
    <row r="14" spans="1:13" ht="15" customHeight="1">
      <c r="A14" s="1044"/>
      <c r="B14" s="2669" t="s">
        <v>2208</v>
      </c>
      <c r="C14" s="2670"/>
      <c r="D14" s="2671"/>
      <c r="E14" s="1160">
        <f>MAX(E15,E16)+E17</f>
        <v>5936000</v>
      </c>
      <c r="G14" s="2656" t="s">
        <v>2587</v>
      </c>
      <c r="H14" s="2656"/>
      <c r="I14" s="1059">
        <f>IF(AND(G134="Yes",G136&lt;&gt;""),IF(OR(G141="Yes",G145="Yes"),18%,15%),0)</f>
        <v>0</v>
      </c>
      <c r="M14" s="1057"/>
    </row>
    <row r="15" spans="1:13" ht="15" customHeight="1">
      <c r="A15" s="1044"/>
      <c r="B15" s="2672" t="s">
        <v>2584</v>
      </c>
      <c r="C15" s="2673"/>
      <c r="D15" s="2674"/>
      <c r="E15" s="1158">
        <f>G94</f>
        <v>0</v>
      </c>
      <c r="G15" s="1131" t="s">
        <v>1954</v>
      </c>
      <c r="H15" s="1131"/>
      <c r="I15" s="1059">
        <f>IF(Application!AJ1041&gt;0,10%,IF(Application!AJ1045&gt;0,5%,0))</f>
        <v>0</v>
      </c>
      <c r="M15" s="1057"/>
    </row>
    <row r="16" spans="1:13" ht="15" customHeight="1">
      <c r="A16" s="1044"/>
      <c r="B16" s="2672" t="s">
        <v>2585</v>
      </c>
      <c r="C16" s="2673"/>
      <c r="D16" s="2674"/>
      <c r="E16" s="1158">
        <f>G104</f>
        <v>0</v>
      </c>
      <c r="G16" s="2656" t="s">
        <v>1955</v>
      </c>
      <c r="H16" s="2656"/>
      <c r="I16" s="1059">
        <f>G155</f>
        <v>-3.5714285714285714E-4</v>
      </c>
    </row>
    <row r="17" spans="1:21" ht="15" customHeight="1" thickBot="1">
      <c r="A17" s="1044"/>
      <c r="B17" s="2672" t="s">
        <v>2586</v>
      </c>
      <c r="C17" s="2673"/>
      <c r="D17" s="2674"/>
      <c r="E17" s="1158">
        <f>G129</f>
        <v>5936000</v>
      </c>
      <c r="G17" s="2656" t="s">
        <v>2216</v>
      </c>
      <c r="H17" s="2656"/>
      <c r="I17" s="1059">
        <f>IF(AND(G161="Yes",G159),IF(G165&gt;15%,15%,G165),0)</f>
        <v>0</v>
      </c>
    </row>
    <row r="18" spans="1:21" ht="15" customHeight="1">
      <c r="A18" s="1041"/>
      <c r="B18" s="2657" t="s">
        <v>1909</v>
      </c>
      <c r="C18" s="2657"/>
      <c r="D18" s="2657"/>
      <c r="E18" s="1105">
        <f>SUM(E9:E11,E14)</f>
        <v>61855660</v>
      </c>
      <c r="G18" s="1132" t="s">
        <v>1943</v>
      </c>
      <c r="H18" s="1132"/>
      <c r="I18" s="1106">
        <f>I11-((I11*I14)+(I11*I15)+(I11*I16)+(I11*I17))</f>
        <v>21770915.325991075</v>
      </c>
      <c r="M18" s="1060">
        <f>SUM(Cdlac[Quantity])</f>
        <v>160</v>
      </c>
      <c r="O18" s="1079" t="s">
        <v>580</v>
      </c>
      <c r="P18" s="1039">
        <f>MATCH(Application!T189,Application!CB160:CB217,0)</f>
        <v>30</v>
      </c>
      <c r="T18" s="1060">
        <f>SUM(Cdlac[Population])</f>
        <v>0</v>
      </c>
    </row>
    <row r="19" spans="1:21" ht="15" customHeight="1">
      <c r="A19" s="1041"/>
      <c r="B19" s="1041"/>
      <c r="C19" s="1041"/>
      <c r="D19" s="1041"/>
      <c r="E19" s="1041"/>
      <c r="L19" s="1039" t="s">
        <v>1905</v>
      </c>
      <c r="M19" s="1039" t="s">
        <v>1904</v>
      </c>
      <c r="N19" s="1039" t="s">
        <v>1916</v>
      </c>
      <c r="O19" s="1039" t="s">
        <v>1917</v>
      </c>
      <c r="P19" s="1039" t="s">
        <v>1906</v>
      </c>
      <c r="Q19" s="1039" t="s">
        <v>2205</v>
      </c>
      <c r="R19" s="1039" t="s">
        <v>1907</v>
      </c>
      <c r="S19" s="1039" t="s">
        <v>1918</v>
      </c>
      <c r="T19" s="1039" t="s">
        <v>1924</v>
      </c>
      <c r="U19" s="1039" t="s">
        <v>383</v>
      </c>
    </row>
    <row r="20" spans="1:21" ht="15" customHeight="1">
      <c r="B20" s="1061" t="str">
        <f>B9</f>
        <v>A. Unit Production Benefit</v>
      </c>
      <c r="C20" s="1062"/>
      <c r="D20" s="1062"/>
      <c r="E20" s="1062"/>
      <c r="F20" s="1062"/>
      <c r="G20" s="1062"/>
      <c r="H20" s="1062"/>
      <c r="I20" s="1063"/>
      <c r="L20" s="1039">
        <f>IFERROR(MIN(4,MATCH(Application!B726,UnitSizes,0)-1),"")</f>
        <v>2</v>
      </c>
      <c r="M20" s="1060">
        <f>Application!G726</f>
        <v>9</v>
      </c>
      <c r="N20" s="1066">
        <f>Application!AC726</f>
        <v>0.3</v>
      </c>
      <c r="O20" s="1066">
        <f>IF(Cdlac[[#This Row],[Quantity]]&gt;0,IF(Cdlac[[#This Row],[Federal]],30%,IF(AND(OR(NOT($G$38),$G$38=""),$G$43),40%,Cdlac[[#This Row],[iAMI]])),"")</f>
        <v>0.3</v>
      </c>
      <c r="P20" s="1060" cm="1">
        <f t="array" ref="P20">IF(Cdlac[[#This Row],[Quantity]]&gt;0,INDEX(TcacRents,$P$18,Cdlac[[#This Row],[Bedrooms]]+1)*Cdlac[[#This Row],[AMI]],"")</f>
        <v>1141.8</v>
      </c>
      <c r="Q20" s="1157">
        <f>Application!X726</f>
        <v>1042</v>
      </c>
      <c r="R20" s="1060" cm="1">
        <f t="array" ref="R20">IF(Cdlac[[#This Row],[Quantity]]&gt;0,INDEX(HudFmrs,$P$18,Cdlac[[#This Row],[Bedrooms]]+1),"")</f>
        <v>2903</v>
      </c>
      <c r="S20" s="1060">
        <f>IF(Cdlac[[#This Row],[Quantity]]&gt;0,MAX(0,Cdlac[[#This Row],[Fair Market Rent]]-IF(AND($G$37,$G$38,$G$38&lt;&gt;"",NOT(Cdlac[[#This Row],[Federal]]),Cdlac[[#This Row],[Preservation Rent]]&lt;&gt;""),Cdlac[[#This Row],[Preservation Rent]],Cdlac[[#This Row],[Restricted Rent]])),"")</f>
        <v>1861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14</v>
      </c>
      <c r="N21" s="1066">
        <f>Application!AC727</f>
        <v>0.45</v>
      </c>
      <c r="O21" s="1066">
        <f>IF(Cdlac[[#This Row],[Quantity]]&gt;0,IF(Cdlac[[#This Row],[Federal]],30%,IF(AND(OR(NOT($G$38),$G$38=""),$G$43),40%,Cdlac[[#This Row],[iAMI]])),"")</f>
        <v>0.45</v>
      </c>
      <c r="P21" s="1060" cm="1">
        <f t="array" ref="P21">IF(Cdlac[[#This Row],[Quantity]]&gt;0,INDEX(TcacRents,$P$18,Cdlac[[#This Row],[Bedrooms]]+1)*Cdlac[[#This Row],[AMI]],"")</f>
        <v>1712.7</v>
      </c>
      <c r="Q21" s="1157">
        <f>Application!X727</f>
        <v>1583</v>
      </c>
      <c r="R21" s="1060" cm="1">
        <f t="array" ref="R21">IF(Cdlac[[#This Row],[Quantity]]&gt;0,INDEX(HudFmrs,$P$18,Cdlac[[#This Row],[Bedrooms]]+1),"")</f>
        <v>2903</v>
      </c>
      <c r="S21" s="1060">
        <f>IF(Cdlac[[#This Row],[Quantity]]&gt;0,MAX(0,Cdlac[[#This Row],[Fair Market Rent]]-IF(AND($G$37,$G$38,$G$38&lt;&gt;"",NOT(Cdlac[[#This Row],[Federal]]),Cdlac[[#This Row],[Preservation Rent]]&lt;&gt;""),Cdlac[[#This Row],[Preservation Rent]],Cdlac[[#This Row],[Restricted Rent]])),"")</f>
        <v>1320</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1957</v>
      </c>
      <c r="D22" s="2646" t="s">
        <v>1958</v>
      </c>
      <c r="E22" s="2646" t="s">
        <v>1959</v>
      </c>
      <c r="F22" s="2646" t="s">
        <v>2531</v>
      </c>
      <c r="G22" s="2646" t="s">
        <v>1956</v>
      </c>
      <c r="H22" s="1065"/>
      <c r="I22" s="1064"/>
      <c r="L22" s="1039">
        <f>IFERROR(MIN(4,MATCH(Application!B728,UnitSizes,0)-1),"")</f>
        <v>2</v>
      </c>
      <c r="M22" s="1060">
        <f>Application!G728</f>
        <v>43</v>
      </c>
      <c r="N22" s="1066">
        <f>Application!AC728</f>
        <v>0.5</v>
      </c>
      <c r="O22" s="1066">
        <f>IF(Cdlac[[#This Row],[Quantity]]&gt;0,IF(Cdlac[[#This Row],[Federal]],30%,IF(AND(OR(NOT($G$38),$G$38=""),$G$43),40%,Cdlac[[#This Row],[iAMI]])),"")</f>
        <v>0.5</v>
      </c>
      <c r="P22" s="1060" cm="1">
        <f t="array" ref="P22">IF(Cdlac[[#This Row],[Quantity]]&gt;0,INDEX(TcacRents,$P$18,Cdlac[[#This Row],[Bedrooms]]+1)*Cdlac[[#This Row],[AMI]],"")</f>
        <v>1903</v>
      </c>
      <c r="Q22" s="1157">
        <f>Application!X728</f>
        <v>1815</v>
      </c>
      <c r="R22" s="1060" cm="1">
        <f t="array" ref="R22">IF(Cdlac[[#This Row],[Quantity]]&gt;0,INDEX(HudFmrs,$P$18,Cdlac[[#This Row],[Bedrooms]]+1),"")</f>
        <v>2903</v>
      </c>
      <c r="S22" s="1060">
        <f>IF(Cdlac[[#This Row],[Quantity]]&gt;0,MAX(0,Cdlac[[#This Row],[Fair Market Rent]]-IF(AND($G$37,$G$38,$G$38&lt;&gt;"",NOT(Cdlac[[#This Row],[Federal]]),Cdlac[[#This Row],[Preservation Rent]]&lt;&gt;""),Cdlac[[#This Row],[Preservation Rent]],Cdlac[[#This Row],[Restricted Rent]])),"")</f>
        <v>1088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2</v>
      </c>
      <c r="M23" s="1060">
        <f>Application!G729</f>
        <v>17</v>
      </c>
      <c r="N23" s="1066">
        <f>Application!AC729</f>
        <v>0.6</v>
      </c>
      <c r="O23" s="1066">
        <f>IF(Cdlac[[#This Row],[Quantity]]&gt;0,IF(Cdlac[[#This Row],[Federal]],30%,IF(AND(OR(NOT($G$38),$G$38=""),$G$43),40%,Cdlac[[#This Row],[iAMI]])),"")</f>
        <v>0.6</v>
      </c>
      <c r="P23" s="1060" cm="1">
        <f t="array" ref="P23">IF(Cdlac[[#This Row],[Quantity]]&gt;0,INDEX(TcacRents,$P$18,Cdlac[[#This Row],[Bedrooms]]+1)*Cdlac[[#This Row],[AMI]],"")</f>
        <v>2283.6</v>
      </c>
      <c r="Q23" s="1157">
        <f>Application!X729</f>
        <v>1837</v>
      </c>
      <c r="R23" s="1060" cm="1">
        <f t="array" ref="R23">IF(Cdlac[[#This Row],[Quantity]]&gt;0,INDEX(HudFmrs,$P$18,Cdlac[[#This Row],[Bedrooms]]+1),"")</f>
        <v>2903</v>
      </c>
      <c r="S23" s="1060">
        <f>IF(Cdlac[[#This Row],[Quantity]]&gt;0,MAX(0,Cdlac[[#This Row],[Fair Market Rent]]-IF(AND($G$37,$G$38,$G$38&lt;&gt;"",NOT(Cdlac[[#This Row],[Federal]]),Cdlac[[#This Row],[Preservation Rent]]&lt;&gt;""),Cdlac[[#This Row],[Preservation Rent]],Cdlac[[#This Row],[Restricted Rent]])),"")</f>
        <v>1066</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3</v>
      </c>
      <c r="M24" s="1060">
        <f>Application!G730</f>
        <v>8</v>
      </c>
      <c r="N24" s="1066">
        <f>Application!AC730</f>
        <v>0.3</v>
      </c>
      <c r="O24" s="1066">
        <f>IF(Cdlac[[#This Row],[Quantity]]&gt;0,IF(Cdlac[[#This Row],[Federal]],30%,IF(AND(OR(NOT($G$38),$G$38=""),$G$43),40%,Cdlac[[#This Row],[iAMI]])),"")</f>
        <v>0.3</v>
      </c>
      <c r="P24" s="1060" cm="1">
        <f t="array" ref="P24">IF(Cdlac[[#This Row],[Quantity]]&gt;0,INDEX(TcacRents,$P$18,Cdlac[[#This Row],[Bedrooms]]+1)*Cdlac[[#This Row],[AMI]],"")</f>
        <v>1320</v>
      </c>
      <c r="Q24" s="1157">
        <f>Application!X730</f>
        <v>1189</v>
      </c>
      <c r="R24" s="1060" cm="1">
        <f t="array" ref="R24">IF(Cdlac[[#This Row],[Quantity]]&gt;0,INDEX(HudFmrs,$P$18,Cdlac[[#This Row],[Bedrooms]]+1),"")</f>
        <v>3927</v>
      </c>
      <c r="S24" s="1060">
        <f>IF(Cdlac[[#This Row],[Quantity]]&gt;0,MAX(0,Cdlac[[#This Row],[Fair Market Rent]]-IF(AND($G$37,$G$38,$G$38&lt;&gt;"",NOT(Cdlac[[#This Row],[Federal]]),Cdlac[[#This Row],[Preservation Rent]]&lt;&gt;""),Cdlac[[#This Row],[Preservation Rent]],Cdlac[[#This Row],[Restricted Rent]])),"")</f>
        <v>2738</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f>IFERROR(MIN(4,MATCH(Application!B731,UnitSizes,0)-1),"")</f>
        <v>3</v>
      </c>
      <c r="M25" s="1060">
        <f>Application!G731</f>
        <v>11</v>
      </c>
      <c r="N25" s="1066">
        <f>Application!AC731</f>
        <v>0.45</v>
      </c>
      <c r="O25" s="1066">
        <f>IF(Cdlac[[#This Row],[Quantity]]&gt;0,IF(Cdlac[[#This Row],[Federal]],30%,IF(AND(OR(NOT($G$38),$G$38=""),$G$43),40%,Cdlac[[#This Row],[iAMI]])),"")</f>
        <v>0.45</v>
      </c>
      <c r="P25" s="1060" cm="1">
        <f t="array" ref="P25">IF(Cdlac[[#This Row],[Quantity]]&gt;0,INDEX(TcacRents,$P$18,Cdlac[[#This Row],[Bedrooms]]+1)*Cdlac[[#This Row],[AMI]],"")</f>
        <v>1980</v>
      </c>
      <c r="Q25" s="1157">
        <f>Application!X731</f>
        <v>1853</v>
      </c>
      <c r="R25" s="1060" cm="1">
        <f t="array" ref="R25">IF(Cdlac[[#This Row],[Quantity]]&gt;0,INDEX(HudFmrs,$P$18,Cdlac[[#This Row],[Bedrooms]]+1),"")</f>
        <v>3927</v>
      </c>
      <c r="S25" s="1060">
        <f>IF(Cdlac[[#This Row],[Quantity]]&gt;0,MAX(0,Cdlac[[#This Row],[Fair Market Rent]]-IF(AND($G$37,$G$38,$G$38&lt;&gt;"",NOT(Cdlac[[#This Row],[Federal]]),Cdlac[[#This Row],[Preservation Rent]]&lt;&gt;""),Cdlac[[#This Row],[Preservation Rent]],Cdlac[[#This Row],[Restricted Rent]])),"")</f>
        <v>2074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83</v>
      </c>
      <c r="F26" s="1070">
        <f>SUM(E26:E28)-SUM(F27:F28)</f>
        <v>112</v>
      </c>
      <c r="G26" s="1067">
        <f>D26*F26</f>
        <v>140</v>
      </c>
      <c r="H26" s="1069"/>
      <c r="I26" s="1069"/>
      <c r="L26" s="1039">
        <f>IFERROR(MIN(4,MATCH(Application!B732,UnitSizes,0)-1),"")</f>
        <v>3</v>
      </c>
      <c r="M26" s="1060">
        <f>Application!G732</f>
        <v>38</v>
      </c>
      <c r="N26" s="1066">
        <f>Application!AC732</f>
        <v>0.5</v>
      </c>
      <c r="O26" s="1066">
        <f>IF(Cdlac[[#This Row],[Quantity]]&gt;0,IF(Cdlac[[#This Row],[Federal]],30%,IF(AND(OR(NOT($G$38),$G$38=""),$G$43),40%,Cdlac[[#This Row],[iAMI]])),"")</f>
        <v>0.5</v>
      </c>
      <c r="P26" s="1060" cm="1">
        <f t="array" ref="P26">IF(Cdlac[[#This Row],[Quantity]]&gt;0,INDEX(TcacRents,$P$18,Cdlac[[#This Row],[Bedrooms]]+1)*Cdlac[[#This Row],[AMI]],"")</f>
        <v>2200</v>
      </c>
      <c r="Q26" s="1157">
        <f>Application!X732</f>
        <v>2064</v>
      </c>
      <c r="R26" s="1060" cm="1">
        <f t="array" ref="R26">IF(Cdlac[[#This Row],[Quantity]]&gt;0,INDEX(HudFmrs,$P$18,Cdlac[[#This Row],[Bedrooms]]+1),"")</f>
        <v>3927</v>
      </c>
      <c r="S26" s="1060">
        <f>IF(Cdlac[[#This Row],[Quantity]]&gt;0,MAX(0,Cdlac[[#This Row],[Fair Market Rent]]-IF(AND($G$37,$G$38,$G$38&lt;&gt;"",NOT(Cdlac[[#This Row],[Federal]]),Cdlac[[#This Row],[Preservation Rent]]&lt;&gt;""),Cdlac[[#This Row],[Preservation Rent]],Cdlac[[#This Row],[Restricted Rent]])),"")</f>
        <v>1863</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77</v>
      </c>
      <c r="F27" s="1070">
        <f>MIN(E27,ROUNDDOWN(E29*30%,0))</f>
        <v>48</v>
      </c>
      <c r="G27" s="1067">
        <f>D27*F27</f>
        <v>72</v>
      </c>
      <c r="H27" s="1069"/>
      <c r="I27" s="1069"/>
      <c r="L27" s="1039">
        <f>IFERROR(MIN(4,MATCH(Application!B733,UnitSizes,0)-1),"")</f>
        <v>3</v>
      </c>
      <c r="M27" s="1060">
        <f>Application!G733</f>
        <v>20</v>
      </c>
      <c r="N27" s="1066">
        <f>Application!AC733</f>
        <v>0.6</v>
      </c>
      <c r="O27" s="1066">
        <f>IF(Cdlac[[#This Row],[Quantity]]&gt;0,IF(Cdlac[[#This Row],[Federal]],30%,IF(AND(OR(NOT($G$38),$G$38=""),$G$43),40%,Cdlac[[#This Row],[iAMI]])),"")</f>
        <v>0.6</v>
      </c>
      <c r="P27" s="1060" cm="1">
        <f t="array" ref="P27">IF(Cdlac[[#This Row],[Quantity]]&gt;0,INDEX(TcacRents,$P$18,Cdlac[[#This Row],[Bedrooms]]+1)*Cdlac[[#This Row],[AMI]],"")</f>
        <v>2640</v>
      </c>
      <c r="Q27" s="1157">
        <f>Application!X733</f>
        <v>2215</v>
      </c>
      <c r="R27" s="1060" cm="1">
        <f t="array" ref="R27">IF(Cdlac[[#This Row],[Quantity]]&gt;0,INDEX(HudFmrs,$P$18,Cdlac[[#This Row],[Bedrooms]]+1),"")</f>
        <v>3927</v>
      </c>
      <c r="S27" s="1060">
        <f>IF(Cdlac[[#This Row],[Quantity]]&gt;0,MAX(0,Cdlac[[#This Row],[Fair Market Rent]]-IF(AND($G$37,$G$38,$G$38&lt;&gt;"",NOT(Cdlac[[#This Row],[Federal]]),Cdlac[[#This Row],[Preservation Rent]]&lt;&gt;""),Cdlac[[#This Row],[Preservation Rent]],Cdlac[[#This Row],[Restricted Rent]])),"")</f>
        <v>1712</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f>Application!X734</f>
        <v>0</v>
      </c>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6" t="s">
        <v>1572</v>
      </c>
      <c r="D29" s="2677"/>
      <c r="E29" s="1084">
        <f>SUM(E24:E28)</f>
        <v>160</v>
      </c>
      <c r="F29" s="1084">
        <f>SUM(F24:F28)</f>
        <v>160</v>
      </c>
      <c r="G29" s="1085">
        <f>SUMPRODUCT(D24:D28,F24:F28)</f>
        <v>212</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f>Application!X735</f>
        <v>0</v>
      </c>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f>Application!X736</f>
        <v>0</v>
      </c>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212</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f>Application!X737</f>
        <v>0</v>
      </c>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f>Application!X738</f>
        <v>0</v>
      </c>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10600000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f>Application!X739</f>
        <v>0</v>
      </c>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f>Application!X740</f>
        <v>0</v>
      </c>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f>Application!X741</f>
        <v>0</v>
      </c>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f>Application!X742</f>
        <v>0</v>
      </c>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2569</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f>Application!X743</f>
        <v>0</v>
      </c>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t="b">
        <v>1</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f>Application!X744</f>
        <v>0</v>
      </c>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9"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79"/>
      <c r="E39" s="2679"/>
      <c r="F39" s="2679"/>
      <c r="G39" s="2679"/>
      <c r="H39" s="267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f>Application!X745</f>
        <v>0</v>
      </c>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9"/>
      <c r="D40" s="2679"/>
      <c r="E40" s="2679"/>
      <c r="F40" s="2679"/>
      <c r="G40" s="2679"/>
      <c r="H40" s="267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f>Application!X746</f>
        <v>0</v>
      </c>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9"/>
      <c r="D41" s="2679"/>
      <c r="E41" s="2679"/>
      <c r="F41" s="2679"/>
      <c r="G41" s="2679"/>
      <c r="H41" s="267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f>Application!X747</f>
        <v>0</v>
      </c>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0.49406250000000007</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f>Application!X748</f>
        <v>0</v>
      </c>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f>Application!X749</f>
        <v>0</v>
      </c>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f>Application!X750</f>
        <v>0</v>
      </c>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249887</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f>Application!X751</f>
        <v>0</v>
      </c>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f>Application!X752</f>
        <v>0</v>
      </c>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44979660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f>Application!X753</f>
        <v>0</v>
      </c>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f>Application!X754</f>
        <v>0</v>
      </c>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f>Application!X755</f>
        <v>0</v>
      </c>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f>Application!X756</f>
        <v>0</v>
      </c>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17</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f>Application!X757</f>
        <v>0</v>
      </c>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80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f>Application!X758</f>
        <v>0</v>
      </c>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f>Application!X759</f>
        <v>0</v>
      </c>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17</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f>Application!X760</f>
        <v>0</v>
      </c>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340000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0</v>
      </c>
    </row>
    <row r="61" spans="2:21" ht="15" customHeight="1">
      <c r="E61" s="1111" t="s">
        <v>1965</v>
      </c>
      <c r="G61" s="1108">
        <f>ROUNDDOWN(E29*50%,0)</f>
        <v>80</v>
      </c>
    </row>
    <row r="62" spans="2:21" ht="15" customHeight="1">
      <c r="E62" s="1111"/>
      <c r="G62" s="1119"/>
    </row>
    <row r="63" spans="2:21" ht="15" customHeight="1">
      <c r="E63" s="1111" t="s">
        <v>1925</v>
      </c>
      <c r="G63" s="1108">
        <f>MIN(G60:G61)</f>
        <v>0</v>
      </c>
    </row>
    <row r="64" spans="2:21" ht="15" customHeight="1">
      <c r="E64" s="1111" t="s">
        <v>1915</v>
      </c>
      <c r="F64" s="1107" t="s">
        <v>1963</v>
      </c>
      <c r="G64" s="1118">
        <v>10000</v>
      </c>
    </row>
    <row r="65" spans="5:7" ht="15" customHeight="1">
      <c r="E65" s="1112" t="s">
        <v>1948</v>
      </c>
      <c r="F65" s="1041"/>
      <c r="G65" s="1117">
        <f>G63*G64</f>
        <v>0</v>
      </c>
    </row>
    <row r="66" spans="5:7" ht="15" customHeight="1">
      <c r="E66" s="1112"/>
      <c r="F66" s="1041"/>
      <c r="G66" s="1117"/>
    </row>
    <row r="67" spans="5:7" ht="15" customHeight="1">
      <c r="E67" s="1079" t="s">
        <v>2574</v>
      </c>
      <c r="G67" s="1039" t="b">
        <f>Application!V227="Yes"</f>
        <v>0</v>
      </c>
    </row>
    <row r="68" spans="5:7" ht="15" customHeight="1">
      <c r="E68" s="1079" t="s">
        <v>2575</v>
      </c>
      <c r="G68" s="1202">
        <f>SUMIF(Application!AK726:AK760,"Homeless",Application!G726:G760)</f>
        <v>0</v>
      </c>
    </row>
    <row r="69" spans="5:7" ht="15" customHeight="1">
      <c r="E69" s="1079"/>
    </row>
    <row r="70" spans="5:7" ht="15" customHeight="1">
      <c r="E70" s="1079" t="s">
        <v>2576</v>
      </c>
      <c r="G70" s="1203"/>
    </row>
    <row r="71" spans="5:7" ht="15" customHeight="1">
      <c r="E71" s="1079" t="s">
        <v>2577</v>
      </c>
      <c r="G71" s="1203"/>
    </row>
    <row r="72" spans="5:7" ht="15" customHeight="1">
      <c r="E72" s="1079" t="s">
        <v>2578</v>
      </c>
      <c r="G72" s="1202">
        <f>IF(G71=0,0,(G70/G71)*100000)</f>
        <v>0</v>
      </c>
    </row>
    <row r="73" spans="5:7" ht="15" customHeight="1">
      <c r="E73" s="1079" t="s">
        <v>2579</v>
      </c>
      <c r="G73" s="1203"/>
    </row>
    <row r="74" spans="5:7" ht="15" customHeight="1">
      <c r="E74" s="1079" t="s">
        <v>2580</v>
      </c>
      <c r="G74" s="1203"/>
    </row>
    <row r="75" spans="5:7" ht="15" customHeight="1">
      <c r="E75" s="1079" t="s">
        <v>2581</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667</v>
      </c>
      <c r="L83" s="2648" t="s">
        <v>1940</v>
      </c>
      <c r="M83" s="2649"/>
      <c r="N83" s="1125">
        <v>30000</v>
      </c>
    </row>
    <row r="84" spans="2:14" ht="15" customHeight="1">
      <c r="C84" s="1072" t="s">
        <v>1952</v>
      </c>
      <c r="G84" s="1076" t="str">
        <f>IF(Application!D211="Large Family","Yes","No")</f>
        <v>Yes</v>
      </c>
      <c r="L84" s="2652" t="s">
        <v>1908</v>
      </c>
      <c r="M84" s="2653"/>
      <c r="N84" s="1126">
        <v>20000</v>
      </c>
    </row>
    <row r="85" spans="2:14" ht="15" customHeight="1" thickBot="1">
      <c r="C85" s="1072" t="s">
        <v>1938</v>
      </c>
      <c r="G85" s="1038" t="s">
        <v>667</v>
      </c>
      <c r="L85" s="2654" t="s">
        <v>1941</v>
      </c>
      <c r="M85" s="2655"/>
      <c r="N85" s="1127">
        <v>10000</v>
      </c>
    </row>
    <row r="86" spans="2:14" ht="15" customHeight="1" thickBot="1">
      <c r="C86" s="1072" t="s">
        <v>1939</v>
      </c>
      <c r="G86" s="1039" t="str">
        <f>Application!T193</f>
        <v>High Resource</v>
      </c>
    </row>
    <row r="87" spans="2:14" ht="15" customHeight="1">
      <c r="C87" s="2682" t="s">
        <v>2206</v>
      </c>
      <c r="D87" s="2682"/>
      <c r="E87" s="2682"/>
      <c r="F87" s="2682"/>
      <c r="G87" s="1038" t="s">
        <v>667</v>
      </c>
      <c r="L87" s="1121" t="str">
        <f>'Points System'!H651</f>
        <v>(i)</v>
      </c>
      <c r="M87" s="2650" t="s">
        <v>1394</v>
      </c>
      <c r="N87" s="2651"/>
    </row>
    <row r="88" spans="2:14" ht="15" customHeight="1">
      <c r="C88" s="2682"/>
      <c r="D88" s="2682"/>
      <c r="E88" s="2682"/>
      <c r="F88" s="2682"/>
      <c r="L88" s="1122" t="str">
        <f>'Points System'!H663</f>
        <v>(ii)</v>
      </c>
      <c r="M88" s="2642" t="s">
        <v>1927</v>
      </c>
      <c r="N88" s="2643"/>
    </row>
    <row r="89" spans="2:14" ht="15" customHeight="1">
      <c r="C89" s="1072"/>
      <c r="L89" s="1122" t="str">
        <f>'Points System'!H698</f>
        <v>(ii)</v>
      </c>
      <c r="M89" s="2642" t="s">
        <v>1928</v>
      </c>
      <c r="N89" s="2643"/>
    </row>
    <row r="90" spans="2:14" ht="15" customHeight="1">
      <c r="E90" s="1079" t="s">
        <v>1970</v>
      </c>
      <c r="G90" s="1074" t="b">
        <f>OR(AND(COUNTIFS(G84:G85,"Yes")&gt;=1,G83="Yes"),G87="Yes")</f>
        <v>0</v>
      </c>
      <c r="L90" s="1122" t="str">
        <f>IF(OR('Points System'!H722="(ii)",'Points System'!H722="(i)"),"(i)","N/A")</f>
        <v>(i)</v>
      </c>
      <c r="M90" s="2642" t="s">
        <v>1929</v>
      </c>
      <c r="N90" s="2643"/>
    </row>
    <row r="91" spans="2:14" ht="15" customHeight="1">
      <c r="E91" s="1079"/>
      <c r="G91" s="1074"/>
      <c r="L91" s="1123" t="str">
        <f>'Points System'!H736</f>
        <v>N/A</v>
      </c>
      <c r="M91" s="2642" t="s">
        <v>1420</v>
      </c>
      <c r="N91" s="2643"/>
    </row>
    <row r="92" spans="2:14" ht="15" customHeight="1">
      <c r="E92" s="1079" t="s">
        <v>1915</v>
      </c>
      <c r="G92" s="1073">
        <f>IFERROR(IF($G$87="Yes",30000,INDEX(N83:N85,MATCH(LEFT(G86,17),L83:L85,0))),0)</f>
        <v>20000</v>
      </c>
      <c r="L92" s="1122" t="str">
        <f>'Points System'!H748</f>
        <v>N/A</v>
      </c>
      <c r="M92" s="2642" t="s">
        <v>1930</v>
      </c>
      <c r="N92" s="2643"/>
    </row>
    <row r="93" spans="2:14" ht="15" customHeight="1">
      <c r="E93" s="1079" t="str">
        <f>E110</f>
        <v>Bedroom-Adjusted Low-Income Units</v>
      </c>
      <c r="F93" s="1107" t="s">
        <v>1963</v>
      </c>
      <c r="G93" s="1108">
        <f>G29</f>
        <v>212</v>
      </c>
      <c r="L93" s="1122" t="str">
        <f>'Points System'!H764</f>
        <v>(i)</v>
      </c>
      <c r="M93" s="2642" t="s">
        <v>1931</v>
      </c>
      <c r="N93" s="2643"/>
    </row>
    <row r="94" spans="2:14" ht="15" customHeight="1" thickBot="1">
      <c r="D94" s="1041"/>
      <c r="E94" s="1112" t="s">
        <v>2209</v>
      </c>
      <c r="F94" s="1041"/>
      <c r="G94" s="1117">
        <f>G93*G92*G90</f>
        <v>0</v>
      </c>
      <c r="L94" s="1124" t="str">
        <f>'Points System'!H776</f>
        <v>(ii)</v>
      </c>
      <c r="M94" s="2644" t="s">
        <v>1423</v>
      </c>
      <c r="N94" s="264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t="s">
        <v>667</v>
      </c>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212</v>
      </c>
    </row>
    <row r="103" spans="2:9" ht="15" customHeight="1">
      <c r="E103" s="1079" t="s">
        <v>1915</v>
      </c>
      <c r="F103" s="1107" t="s">
        <v>1963</v>
      </c>
      <c r="G103" s="1045">
        <v>20000</v>
      </c>
    </row>
    <row r="104" spans="2:9" ht="15" customHeight="1">
      <c r="E104" s="1112" t="s">
        <v>2210</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4</v>
      </c>
    </row>
    <row r="109" spans="2:9" ht="15" customHeight="1">
      <c r="E109" s="1079" t="s">
        <v>1915</v>
      </c>
      <c r="F109" s="1107" t="s">
        <v>1963</v>
      </c>
      <c r="G109" s="1071">
        <v>4000</v>
      </c>
    </row>
    <row r="110" spans="2:9" ht="15" customHeight="1">
      <c r="E110" s="1079" t="s">
        <v>1967</v>
      </c>
      <c r="F110" s="1107" t="s">
        <v>1963</v>
      </c>
      <c r="G110" s="1120">
        <f>G29</f>
        <v>212</v>
      </c>
    </row>
    <row r="111" spans="2:9" ht="15" customHeight="1">
      <c r="E111" s="1112" t="s">
        <v>1932</v>
      </c>
      <c r="F111" s="1041"/>
      <c r="G111" s="1117">
        <f>G108*G109*G110</f>
        <v>3392000</v>
      </c>
    </row>
    <row r="112" spans="2:9" ht="15" customHeight="1">
      <c r="C112" s="1072"/>
      <c r="G112" s="1108"/>
    </row>
    <row r="113" spans="2:7" ht="15" customHeight="1">
      <c r="E113" s="1079" t="s">
        <v>1968</v>
      </c>
      <c r="G113" s="1108">
        <f>COUNTIFS(L87:L94,"(i)")</f>
        <v>3</v>
      </c>
    </row>
    <row r="114" spans="2:7" ht="15" customHeight="1">
      <c r="E114" s="1079" t="s">
        <v>1915</v>
      </c>
      <c r="F114" s="1107" t="s">
        <v>1963</v>
      </c>
      <c r="G114" s="1118">
        <v>4000</v>
      </c>
    </row>
    <row r="115" spans="2:7" ht="15" customHeight="1">
      <c r="E115" s="1112" t="s">
        <v>1933</v>
      </c>
      <c r="F115" s="1041"/>
      <c r="G115" s="1117">
        <f>G110*G113*G114</f>
        <v>2544000</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2092</v>
      </c>
      <c r="G120" s="1038"/>
    </row>
    <row r="121" spans="2:7">
      <c r="C121" s="1072" t="s">
        <v>2093</v>
      </c>
      <c r="G121" s="1038"/>
    </row>
    <row r="123" spans="2:7">
      <c r="B123" s="1073"/>
      <c r="C123" s="1072"/>
      <c r="E123" s="1079" t="s">
        <v>1970</v>
      </c>
      <c r="G123" s="1074" t="b">
        <f>COUNTIFS(G118:G121,"Yes")&gt;=1</f>
        <v>0</v>
      </c>
    </row>
    <row r="124" spans="2:7">
      <c r="E124" s="1072"/>
    </row>
    <row r="125" spans="2:7" ht="14.5">
      <c r="E125" s="1079" t="s">
        <v>1967</v>
      </c>
      <c r="F125" s="1107" t="s">
        <v>1963</v>
      </c>
      <c r="G125" s="1108">
        <f>G29</f>
        <v>212</v>
      </c>
    </row>
    <row r="126" spans="2:7" ht="14.5">
      <c r="E126" s="1079" t="s">
        <v>1915</v>
      </c>
      <c r="F126" s="1107" t="s">
        <v>1963</v>
      </c>
      <c r="G126" s="1118">
        <v>25000</v>
      </c>
    </row>
    <row r="127" spans="2:7">
      <c r="E127" s="1112" t="s">
        <v>1934</v>
      </c>
      <c r="F127" s="1041"/>
      <c r="G127" s="1117">
        <f>G123*G126*G110</f>
        <v>0</v>
      </c>
    </row>
    <row r="128" spans="2:7">
      <c r="C128" s="1072"/>
      <c r="E128" s="1072"/>
    </row>
    <row r="129" spans="2:9">
      <c r="E129" s="1112" t="s">
        <v>2211</v>
      </c>
      <c r="G129" s="1117">
        <f>G127+G115+G111</f>
        <v>5936000</v>
      </c>
    </row>
    <row r="131" spans="2:9">
      <c r="B131" s="1061" t="s">
        <v>139</v>
      </c>
      <c r="C131" s="1062"/>
      <c r="D131" s="1062"/>
      <c r="E131" s="1062"/>
      <c r="F131" s="1062"/>
      <c r="G131" s="1062"/>
      <c r="H131" s="1062"/>
      <c r="I131" s="1063"/>
    </row>
    <row r="133" spans="2:9">
      <c r="C133" s="2678" t="s">
        <v>2178</v>
      </c>
      <c r="D133" s="2678"/>
      <c r="E133" s="2678"/>
      <c r="F133" s="2678"/>
    </row>
    <row r="134" spans="2:9">
      <c r="C134" s="2678"/>
      <c r="D134" s="2678"/>
      <c r="E134" s="2678"/>
      <c r="F134" s="2678"/>
      <c r="G134" s="1038"/>
    </row>
    <row r="135" spans="2:9" ht="14.25" customHeight="1"/>
    <row r="136" spans="2:9">
      <c r="C136" s="1039" t="s">
        <v>2180</v>
      </c>
      <c r="G136" s="2680"/>
      <c r="H136" s="2680"/>
    </row>
    <row r="137" spans="2:9">
      <c r="G137" s="2680"/>
      <c r="H137" s="2680"/>
    </row>
    <row r="138" spans="2:9">
      <c r="G138" s="2681"/>
      <c r="H138" s="2681"/>
    </row>
    <row r="140" spans="2:9">
      <c r="C140" s="2678" t="s">
        <v>2589</v>
      </c>
      <c r="D140" s="2678"/>
      <c r="E140" s="2678"/>
      <c r="F140" s="2678"/>
    </row>
    <row r="141" spans="2:9">
      <c r="C141" s="2678"/>
      <c r="D141" s="2678"/>
      <c r="E141" s="2678"/>
      <c r="F141" s="2678"/>
      <c r="G141" s="1038"/>
    </row>
    <row r="142" spans="2:9">
      <c r="C142" s="2678"/>
      <c r="D142" s="2678"/>
      <c r="E142" s="2678"/>
      <c r="F142" s="2678"/>
    </row>
    <row r="144" spans="2:9">
      <c r="C144" s="2678" t="s">
        <v>2588</v>
      </c>
      <c r="D144" s="2678"/>
      <c r="E144" s="2678"/>
      <c r="F144" s="2678"/>
    </row>
    <row r="145" spans="2:9">
      <c r="C145" s="2678"/>
      <c r="D145" s="2678"/>
      <c r="E145" s="2678"/>
      <c r="F145" s="2678"/>
      <c r="G145" s="1038"/>
    </row>
    <row r="146" spans="2:9">
      <c r="C146" s="2678"/>
      <c r="D146" s="2678"/>
      <c r="E146" s="2678"/>
      <c r="F146" s="2678"/>
    </row>
    <row r="147" spans="2:9">
      <c r="C147" s="2678"/>
      <c r="D147" s="2678"/>
      <c r="E147" s="2678"/>
      <c r="F147" s="2678"/>
    </row>
    <row r="149" spans="2:9">
      <c r="B149" s="1061" t="s">
        <v>1972</v>
      </c>
      <c r="C149" s="1062"/>
      <c r="D149" s="1062"/>
      <c r="E149" s="1062"/>
      <c r="F149" s="1062"/>
      <c r="G149" s="1062"/>
      <c r="H149" s="1062"/>
      <c r="I149" s="1063"/>
    </row>
    <row r="151" spans="2:9">
      <c r="E151" s="1079" t="s">
        <v>580</v>
      </c>
      <c r="G151" s="1039" t="str">
        <f>IF(Application!T189="","",Application!T189)</f>
        <v>Orange</v>
      </c>
    </row>
    <row r="152" spans="2:9">
      <c r="E152" s="1079"/>
      <c r="G152" s="1073"/>
    </row>
    <row r="153" spans="2:9">
      <c r="E153" s="1079" t="str">
        <f>"2-Bedroom "&amp;G151&amp;" County Basis Limit"</f>
        <v>2-Bedroom Orange County Basis Limit</v>
      </c>
      <c r="G153" s="1073">
        <f>Application!R997</f>
        <v>559200</v>
      </c>
    </row>
    <row r="154" spans="2:9">
      <c r="E154" s="1079" t="s">
        <v>1971</v>
      </c>
      <c r="G154" s="1073">
        <f>MEDIAN((Application!CU160:CU217))</f>
        <v>560000</v>
      </c>
    </row>
    <row r="155" spans="2:9">
      <c r="D155" s="1041"/>
      <c r="E155" s="1112" t="s">
        <v>1973</v>
      </c>
      <c r="F155" s="1128"/>
      <c r="G155" s="1129">
        <f>((G153-G154)/G154)*0.25</f>
        <v>-3.5714285714285714E-4</v>
      </c>
      <c r="H155" s="1037"/>
      <c r="I155" s="1037"/>
    </row>
    <row r="156" spans="2:9">
      <c r="D156" s="1040"/>
      <c r="E156" s="1040"/>
    </row>
    <row r="157" spans="2:9">
      <c r="B157" s="1061" t="s">
        <v>2212</v>
      </c>
      <c r="C157" s="1062"/>
      <c r="D157" s="1062"/>
      <c r="E157" s="1062"/>
      <c r="F157" s="1062"/>
      <c r="G157" s="1062"/>
      <c r="H157" s="1062"/>
      <c r="I157" s="1063"/>
    </row>
    <row r="159" spans="2:9">
      <c r="E159" s="1079" t="s">
        <v>2569</v>
      </c>
      <c r="G159" s="1039" t="b">
        <f>G37</f>
        <v>1</v>
      </c>
    </row>
    <row r="160" spans="2:9">
      <c r="C160" s="2675" t="s">
        <v>2213</v>
      </c>
      <c r="D160" s="2675"/>
      <c r="E160" s="2675"/>
      <c r="F160" s="2675"/>
    </row>
    <row r="161" spans="2:7">
      <c r="B161" s="1040"/>
      <c r="C161" s="2675"/>
      <c r="D161" s="2675"/>
      <c r="E161" s="2675"/>
      <c r="F161" s="2675"/>
      <c r="G161" s="1038"/>
    </row>
    <row r="162" spans="2:7">
      <c r="B162" s="1040"/>
      <c r="C162" s="1040"/>
      <c r="D162" s="1040"/>
      <c r="E162" s="1040"/>
      <c r="F162" s="1040"/>
    </row>
    <row r="163" spans="2:7">
      <c r="E163" s="1079" t="s">
        <v>2215</v>
      </c>
      <c r="G163" s="1162"/>
    </row>
    <row r="165" spans="2:7">
      <c r="E165" s="1079" t="s">
        <v>2217</v>
      </c>
      <c r="G165" s="1161">
        <f>IF(I9=0,0,G163/I9)</f>
        <v>0</v>
      </c>
    </row>
    <row r="166" spans="2:7">
      <c r="E166" s="1079" t="s">
        <v>2214</v>
      </c>
      <c r="G166" s="1159">
        <f>I9*0.15</f>
        <v>3264471.4162500002</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3" t="s">
        <v>907</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84.5">
      <c r="A3" s="426" t="s">
        <v>908</v>
      </c>
      <c r="B3" s="426" t="s">
        <v>2199</v>
      </c>
      <c r="C3" s="426" t="s">
        <v>2200</v>
      </c>
      <c r="D3" s="1140" t="s">
        <v>2201</v>
      </c>
      <c r="E3" s="204"/>
      <c r="F3" s="1140" t="s">
        <v>909</v>
      </c>
      <c r="G3" s="426" t="s">
        <v>910</v>
      </c>
      <c r="H3" s="427"/>
      <c r="I3" s="426" t="s">
        <v>911</v>
      </c>
      <c r="J3" s="426" t="s">
        <v>912</v>
      </c>
      <c r="K3" s="204"/>
      <c r="L3" s="305"/>
    </row>
    <row r="4" spans="1:12">
      <c r="A4" s="428" t="str">
        <f>Application!B726</f>
        <v>2 Bedrooms</v>
      </c>
      <c r="B4" s="1077">
        <f>Application!G726</f>
        <v>9</v>
      </c>
      <c r="C4" s="1155"/>
      <c r="D4" s="428">
        <f>Application!O726</f>
        <v>921</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14</v>
      </c>
      <c r="C5" s="1155"/>
      <c r="D5" s="428">
        <f>Application!O727</f>
        <v>1462</v>
      </c>
      <c r="E5" s="429"/>
      <c r="F5" s="1078"/>
      <c r="G5" s="428">
        <f t="shared" ref="G5:G38" si="2">F5*B5</f>
        <v>0</v>
      </c>
      <c r="H5" s="429"/>
      <c r="I5" s="428" t="str">
        <f t="shared" si="0"/>
        <v/>
      </c>
      <c r="J5" s="428" t="str">
        <f t="shared" si="1"/>
        <v/>
      </c>
      <c r="K5" s="204"/>
      <c r="L5" s="305"/>
    </row>
    <row r="6" spans="1:12">
      <c r="A6" s="428" t="str">
        <f>Application!B728</f>
        <v>2 Bedrooms</v>
      </c>
      <c r="B6" s="1077">
        <f>Application!G728</f>
        <v>43</v>
      </c>
      <c r="C6" s="1155"/>
      <c r="D6" s="428">
        <f>Application!O728</f>
        <v>1694</v>
      </c>
      <c r="E6" s="429"/>
      <c r="F6" s="1078"/>
      <c r="G6" s="428">
        <f t="shared" si="2"/>
        <v>0</v>
      </c>
      <c r="H6" s="429"/>
      <c r="I6" s="428" t="str">
        <f t="shared" si="0"/>
        <v/>
      </c>
      <c r="J6" s="428" t="str">
        <f t="shared" si="1"/>
        <v/>
      </c>
      <c r="K6" s="204"/>
      <c r="L6" s="305"/>
    </row>
    <row r="7" spans="1:12">
      <c r="A7" s="428" t="str">
        <f>Application!B729</f>
        <v>2 Bedrooms</v>
      </c>
      <c r="B7" s="1077">
        <f>Application!G729</f>
        <v>17</v>
      </c>
      <c r="C7" s="1155"/>
      <c r="D7" s="428">
        <f>Application!O729</f>
        <v>1716</v>
      </c>
      <c r="E7" s="429"/>
      <c r="F7" s="1078"/>
      <c r="G7" s="428">
        <f t="shared" si="2"/>
        <v>0</v>
      </c>
      <c r="H7" s="429"/>
      <c r="I7" s="428" t="str">
        <f t="shared" si="0"/>
        <v/>
      </c>
      <c r="J7" s="428" t="str">
        <f t="shared" si="1"/>
        <v/>
      </c>
      <c r="K7" s="204"/>
      <c r="L7" s="305"/>
    </row>
    <row r="8" spans="1:12">
      <c r="A8" s="428" t="str">
        <f>Application!B730</f>
        <v>3 Bedrooms</v>
      </c>
      <c r="B8" s="1077">
        <f>Application!G730</f>
        <v>8</v>
      </c>
      <c r="C8" s="1155"/>
      <c r="D8" s="428">
        <f>Application!O730</f>
        <v>1034</v>
      </c>
      <c r="E8" s="429"/>
      <c r="F8" s="1078"/>
      <c r="G8" s="428">
        <f t="shared" si="2"/>
        <v>0</v>
      </c>
      <c r="H8" s="429"/>
      <c r="I8" s="428" t="str">
        <f t="shared" si="0"/>
        <v/>
      </c>
      <c r="J8" s="428" t="str">
        <f t="shared" si="1"/>
        <v/>
      </c>
      <c r="K8" s="204"/>
      <c r="L8" s="305"/>
    </row>
    <row r="9" spans="1:12">
      <c r="A9" s="428" t="str">
        <f>Application!B731</f>
        <v>3 Bedrooms</v>
      </c>
      <c r="B9" s="1077">
        <f>Application!G731</f>
        <v>11</v>
      </c>
      <c r="C9" s="1155"/>
      <c r="D9" s="428">
        <f>Application!O731</f>
        <v>1698</v>
      </c>
      <c r="E9" s="429"/>
      <c r="F9" s="1078"/>
      <c r="G9" s="428">
        <f t="shared" si="2"/>
        <v>0</v>
      </c>
      <c r="H9" s="429"/>
      <c r="I9" s="428" t="str">
        <f t="shared" si="0"/>
        <v/>
      </c>
      <c r="J9" s="428" t="str">
        <f t="shared" si="1"/>
        <v/>
      </c>
      <c r="K9" s="204"/>
      <c r="L9" s="305"/>
    </row>
    <row r="10" spans="1:12">
      <c r="A10" s="428" t="str">
        <f>Application!B732</f>
        <v>3 Bedrooms</v>
      </c>
      <c r="B10" s="1077">
        <f>Application!G732</f>
        <v>38</v>
      </c>
      <c r="C10" s="1155"/>
      <c r="D10" s="428">
        <f>Application!O732</f>
        <v>1909</v>
      </c>
      <c r="E10" s="429"/>
      <c r="F10" s="1078"/>
      <c r="G10" s="428">
        <f t="shared" si="2"/>
        <v>0</v>
      </c>
      <c r="H10" s="429"/>
      <c r="I10" s="428" t="str">
        <f t="shared" si="0"/>
        <v/>
      </c>
      <c r="J10" s="428" t="str">
        <f t="shared" si="1"/>
        <v/>
      </c>
      <c r="K10" s="204"/>
      <c r="L10" s="305"/>
    </row>
    <row r="11" spans="1:12">
      <c r="A11" s="428" t="str">
        <f>Application!B733</f>
        <v>3 Bedrooms</v>
      </c>
      <c r="B11" s="1077">
        <f>Application!G733</f>
        <v>20</v>
      </c>
      <c r="C11" s="1155"/>
      <c r="D11" s="428">
        <f>Application!O733</f>
        <v>2060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913</v>
      </c>
      <c r="B40" s="431"/>
      <c r="C40" s="431"/>
      <c r="D40" s="432">
        <f>Application!O761</f>
        <v>271463</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2202</v>
      </c>
    </row>
    <row r="43" spans="1:12">
      <c r="A43" s="2684" t="s">
        <v>2423</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2203</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D77"/>
  <sheetViews>
    <sheetView tabSelected="1" topLeftCell="A51" workbookViewId="0">
      <selection activeCell="B72" sqref="B72"/>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2046</v>
      </c>
      <c r="B1" s="211"/>
    </row>
    <row r="2" spans="1:34"/>
    <row r="3" spans="1:34" ht="15.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
      <c r="A4" s="219" t="s">
        <v>835</v>
      </c>
      <c r="C4" s="237">
        <v>1.0249999999999999</v>
      </c>
      <c r="E4" s="219">
        <f>Application!Y809</f>
        <v>3257556</v>
      </c>
      <c r="G4" s="219">
        <f>E4*$C$4</f>
        <v>3338994.9</v>
      </c>
      <c r="I4" s="219">
        <f>G4*$C$4</f>
        <v>3422469.7724999995</v>
      </c>
      <c r="K4" s="219">
        <f>I4*$C$4</f>
        <v>3508031.5168124991</v>
      </c>
      <c r="M4" s="219">
        <f>K4*$C$4</f>
        <v>3595732.3047328112</v>
      </c>
      <c r="O4" s="219">
        <f>M4*$C$4</f>
        <v>3685625.6123511312</v>
      </c>
      <c r="Q4" s="219">
        <f>O4*$C$4</f>
        <v>3777766.252659909</v>
      </c>
      <c r="S4" s="219">
        <f>Q4*$C$4</f>
        <v>3872210.4089764063</v>
      </c>
      <c r="U4" s="219">
        <f>S4*$C$4</f>
        <v>3969015.6692008162</v>
      </c>
      <c r="W4" s="219">
        <f>U4*$C$4</f>
        <v>4068241.060930836</v>
      </c>
      <c r="Y4" s="219">
        <f>W4*$C$4</f>
        <v>4169947.0874541067</v>
      </c>
      <c r="AA4" s="219">
        <f>Y4*$C$4</f>
        <v>4274195.7646404589</v>
      </c>
      <c r="AC4" s="219">
        <f>AA4*$C$4</f>
        <v>4381050.6587564703</v>
      </c>
      <c r="AE4" s="219">
        <f>AC4*$C$4</f>
        <v>4490576.9252253817</v>
      </c>
      <c r="AG4" s="219">
        <f>AE4*$C$4</f>
        <v>4602841.348356016</v>
      </c>
    </row>
    <row r="5" spans="1:34" s="210" customFormat="1" ht="14">
      <c r="B5" s="210" t="s">
        <v>836</v>
      </c>
      <c r="C5" s="238">
        <f>IF(Application!$D$211="Special Needs",(((0.1*Application!$T$212)+(0.05*(1-Application!$T$212)))),0.05)</f>
        <v>0.05</v>
      </c>
      <c r="E5" s="221">
        <f>-E4*$C$5</f>
        <v>-162877.80000000002</v>
      </c>
      <c r="F5" s="221"/>
      <c r="G5" s="221">
        <f>-G4*$C$5</f>
        <v>-166949.745</v>
      </c>
      <c r="H5" s="221"/>
      <c r="I5" s="221">
        <f>-I4*$C$5</f>
        <v>-171123.488625</v>
      </c>
      <c r="J5" s="221"/>
      <c r="K5" s="221">
        <f>-K4*$C$5</f>
        <v>-175401.57584062498</v>
      </c>
      <c r="L5" s="221"/>
      <c r="M5" s="221">
        <f>-M4*$C$5</f>
        <v>-179786.61523664056</v>
      </c>
      <c r="N5" s="221"/>
      <c r="O5" s="221">
        <f>-O4*$C$5</f>
        <v>-184281.28061755656</v>
      </c>
      <c r="P5" s="221"/>
      <c r="Q5" s="221">
        <f>-Q4*$C$5</f>
        <v>-188888.31263299545</v>
      </c>
      <c r="R5" s="221"/>
      <c r="S5" s="221">
        <f>-S4*$C$5</f>
        <v>-193610.52044882032</v>
      </c>
      <c r="T5" s="221"/>
      <c r="U5" s="221">
        <f>-U4*$C$5</f>
        <v>-198450.78346004081</v>
      </c>
      <c r="V5" s="221"/>
      <c r="W5" s="221">
        <f>-W4*$C$5</f>
        <v>-203412.05304654181</v>
      </c>
      <c r="X5" s="221"/>
      <c r="Y5" s="221">
        <f>-Y4*$C$5</f>
        <v>-208497.35437270533</v>
      </c>
      <c r="Z5" s="221"/>
      <c r="AA5" s="221">
        <f>-AA4*$C$5</f>
        <v>-213709.78823202295</v>
      </c>
      <c r="AB5" s="221"/>
      <c r="AC5" s="221">
        <f>-AC4*$C$5</f>
        <v>-219052.53293782353</v>
      </c>
      <c r="AD5" s="221"/>
      <c r="AE5" s="221">
        <f>-AE4*$C$5</f>
        <v>-224528.84626126909</v>
      </c>
      <c r="AF5" s="221"/>
      <c r="AG5" s="221">
        <f>-AG4*$C$5</f>
        <v>-230142.0674178008</v>
      </c>
    </row>
    <row r="6" spans="1:34" s="210" customFormat="1" ht="14">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Application!Z825</f>
        <v>17496</v>
      </c>
      <c r="F8" s="222"/>
      <c r="G8" s="222">
        <f>E8*$C$8</f>
        <v>17933.399999999998</v>
      </c>
      <c r="H8" s="222"/>
      <c r="I8" s="222">
        <f>G8*$C$8</f>
        <v>18381.734999999997</v>
      </c>
      <c r="J8" s="222"/>
      <c r="K8" s="222">
        <f>I8*$C$8</f>
        <v>18841.278374999994</v>
      </c>
      <c r="L8" s="222"/>
      <c r="M8" s="222">
        <f>K8*$C$8</f>
        <v>19312.310334374994</v>
      </c>
      <c r="N8" s="222"/>
      <c r="O8" s="222">
        <f>M8*$C$8</f>
        <v>19795.118092734367</v>
      </c>
      <c r="P8" s="222"/>
      <c r="Q8" s="222">
        <f>O8*$C$8</f>
        <v>20289.996045052725</v>
      </c>
      <c r="R8" s="222"/>
      <c r="S8" s="222">
        <f>Q8*$C$8</f>
        <v>20797.245946179042</v>
      </c>
      <c r="T8" s="222"/>
      <c r="U8" s="222">
        <f>S8*$C$8</f>
        <v>21317.177094833518</v>
      </c>
      <c r="V8" s="222"/>
      <c r="W8" s="222">
        <f>U8*$C$8</f>
        <v>21850.106522204354</v>
      </c>
      <c r="X8" s="222"/>
      <c r="Y8" s="222">
        <f>W8*$C$8</f>
        <v>22396.359185259462</v>
      </c>
      <c r="Z8" s="222"/>
      <c r="AA8" s="222">
        <f>Y8*$C$8</f>
        <v>22956.268164890946</v>
      </c>
      <c r="AB8" s="222"/>
      <c r="AC8" s="222">
        <f>AA8*$C$8</f>
        <v>23530.174869013219</v>
      </c>
      <c r="AD8" s="222"/>
      <c r="AE8" s="222">
        <f>AC8*$C$8</f>
        <v>24118.429240738547</v>
      </c>
      <c r="AF8" s="222"/>
      <c r="AG8" s="222">
        <f>AE8*$C$8</f>
        <v>24721.389971757009</v>
      </c>
    </row>
    <row r="9" spans="1:34" s="210" customFormat="1" ht="14">
      <c r="B9" s="210" t="s">
        <v>836</v>
      </c>
      <c r="C9" s="238">
        <f>IF(Application!$D$211="Special Needs",(((0.1*Application!$T$212)+(0.05*(1-Application!$T$212)))),0.05)</f>
        <v>0.05</v>
      </c>
      <c r="E9" s="221">
        <f>-E8*$C$9</f>
        <v>-874.80000000000007</v>
      </c>
      <c r="F9" s="221"/>
      <c r="G9" s="221">
        <f>-G8*$C$9</f>
        <v>-896.67</v>
      </c>
      <c r="H9" s="221"/>
      <c r="I9" s="221">
        <f>-I8*$C$9</f>
        <v>-919.08674999999994</v>
      </c>
      <c r="J9" s="221"/>
      <c r="K9" s="221">
        <f>-K8*$C$9</f>
        <v>-942.06391874999974</v>
      </c>
      <c r="L9" s="221"/>
      <c r="M9" s="221">
        <f>-M8*$C$9</f>
        <v>-965.61551671874975</v>
      </c>
      <c r="N9" s="221"/>
      <c r="O9" s="221">
        <f>-O8*$C$9</f>
        <v>-989.75590463671836</v>
      </c>
      <c r="P9" s="221"/>
      <c r="Q9" s="221">
        <f>-Q8*$C$9</f>
        <v>-1014.4998022526363</v>
      </c>
      <c r="R9" s="221"/>
      <c r="S9" s="221">
        <f>-S8*$C$9</f>
        <v>-1039.8622973089521</v>
      </c>
      <c r="T9" s="221"/>
      <c r="U9" s="221">
        <f>-U8*$C$9</f>
        <v>-1065.8588547416759</v>
      </c>
      <c r="V9" s="221"/>
      <c r="W9" s="221">
        <f>-W8*$C$9</f>
        <v>-1092.5053261102178</v>
      </c>
      <c r="X9" s="221"/>
      <c r="Y9" s="221">
        <f>-Y8*$C$9</f>
        <v>-1119.8179592629731</v>
      </c>
      <c r="Z9" s="221"/>
      <c r="AA9" s="221">
        <f>-AA8*$C$9</f>
        <v>-1147.8134082445474</v>
      </c>
      <c r="AB9" s="221"/>
      <c r="AC9" s="221">
        <f>-AC8*$C$9</f>
        <v>-1176.5087434506611</v>
      </c>
      <c r="AD9" s="221"/>
      <c r="AE9" s="221">
        <f>-AE8*$C$9</f>
        <v>-1205.9214620369273</v>
      </c>
      <c r="AF9" s="221"/>
      <c r="AG9" s="221">
        <f>-AG8*$C$9</f>
        <v>-1236.0694985878506</v>
      </c>
    </row>
    <row r="10" spans="1:34" s="210" customFormat="1" ht="14">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857</v>
      </c>
      <c r="C11" s="216"/>
      <c r="E11" s="223">
        <f>SUM(E4:E10)</f>
        <v>3111299.4000000004</v>
      </c>
      <c r="G11" s="223">
        <f>SUM(G4:G10)</f>
        <v>3189081.8849999998</v>
      </c>
      <c r="I11" s="223">
        <f>SUM(I4:I10)</f>
        <v>3268808.9321249998</v>
      </c>
      <c r="K11" s="223">
        <f>SUM(K4:K10)</f>
        <v>3350529.1554281246</v>
      </c>
      <c r="M11" s="223">
        <f>SUM(M4:M10)</f>
        <v>3434292.3843138269</v>
      </c>
      <c r="O11" s="223">
        <f>SUM(O4:O10)</f>
        <v>3520149.6939216722</v>
      </c>
      <c r="Q11" s="223">
        <f>SUM(Q4:Q10)</f>
        <v>3608153.4362697131</v>
      </c>
      <c r="S11" s="223">
        <f>SUM(S4:S10)</f>
        <v>3698357.2721764562</v>
      </c>
      <c r="U11" s="223">
        <f>SUM(U4:U10)</f>
        <v>3790816.2039808673</v>
      </c>
      <c r="W11" s="223">
        <f>SUM(W4:W10)</f>
        <v>3885586.6090803882</v>
      </c>
      <c r="Y11" s="223">
        <f>SUM(Y4:Y10)</f>
        <v>3982726.2743073977</v>
      </c>
      <c r="AA11" s="223">
        <f>SUM(AA4:AA10)</f>
        <v>4082294.4311650824</v>
      </c>
      <c r="AC11" s="223">
        <f>SUM(AC4:AC10)</f>
        <v>4184351.7919442095</v>
      </c>
      <c r="AE11" s="223">
        <f>SUM(AE4:AE10)</f>
        <v>4288960.5867428146</v>
      </c>
      <c r="AG11" s="223">
        <f>SUM(AG4:AG10)</f>
        <v>4396184.6014113855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839</v>
      </c>
      <c r="C15" s="176"/>
      <c r="E15" s="219">
        <f>Application!W855</f>
        <v>39818</v>
      </c>
      <c r="G15" s="219">
        <f>E15*$C$14</f>
        <v>41211.629999999997</v>
      </c>
      <c r="I15" s="219">
        <f>G15*$C$14</f>
        <v>42654.037049999992</v>
      </c>
      <c r="K15" s="219">
        <f>I15*$C$14</f>
        <v>44146.928346749984</v>
      </c>
      <c r="M15" s="219">
        <f>K15*$C$14</f>
        <v>45692.070838886233</v>
      </c>
      <c r="O15" s="219">
        <f>M15*$C$14</f>
        <v>47291.293318247248</v>
      </c>
      <c r="Q15" s="219">
        <f>O15*$C$14</f>
        <v>48946.488584385901</v>
      </c>
      <c r="S15" s="219">
        <f>Q15*$C$14</f>
        <v>50659.615684839402</v>
      </c>
      <c r="U15" s="219">
        <f>S15*$C$14</f>
        <v>52432.702233808777</v>
      </c>
      <c r="W15" s="219">
        <f>U15*$C$14</f>
        <v>54267.84681199208</v>
      </c>
      <c r="Y15" s="219">
        <f>W15*$C$14</f>
        <v>56167.221450411802</v>
      </c>
      <c r="AA15" s="219">
        <f>Y15*$C$14</f>
        <v>58133.074201176212</v>
      </c>
      <c r="AC15" s="219">
        <f>AA15*$C$14</f>
        <v>60167.731798217377</v>
      </c>
      <c r="AE15" s="219">
        <f>AC15*$C$14</f>
        <v>62273.602411154978</v>
      </c>
      <c r="AG15" s="219">
        <f>AE15*$C$14</f>
        <v>64453.178495545399</v>
      </c>
    </row>
    <row r="16" spans="1:34" s="210" customFormat="1" ht="14">
      <c r="A16" s="210" t="s">
        <v>343</v>
      </c>
      <c r="C16" s="233"/>
      <c r="E16" s="222">
        <f>Application!W857</f>
        <v>128640</v>
      </c>
      <c r="F16" s="222"/>
      <c r="G16" s="222">
        <f t="shared" ref="G16:AG21" si="0">E16*$C$14</f>
        <v>133142.39999999999</v>
      </c>
      <c r="H16" s="222"/>
      <c r="I16" s="222">
        <f t="shared" si="0"/>
        <v>137802.38399999999</v>
      </c>
      <c r="J16" s="222"/>
      <c r="K16" s="222">
        <f t="shared" si="0"/>
        <v>142625.46743999998</v>
      </c>
      <c r="L16" s="222"/>
      <c r="M16" s="222">
        <f t="shared" si="0"/>
        <v>147617.35880039996</v>
      </c>
      <c r="N16" s="222"/>
      <c r="O16" s="222">
        <f t="shared" si="0"/>
        <v>152783.96635841395</v>
      </c>
      <c r="P16" s="222"/>
      <c r="Q16" s="222">
        <f t="shared" si="0"/>
        <v>158131.40518095842</v>
      </c>
      <c r="R16" s="222"/>
      <c r="S16" s="222">
        <f t="shared" si="0"/>
        <v>163666.00436229195</v>
      </c>
      <c r="T16" s="222"/>
      <c r="U16" s="222">
        <f t="shared" si="0"/>
        <v>169394.31451497215</v>
      </c>
      <c r="V16" s="222"/>
      <c r="W16" s="222">
        <f t="shared" si="0"/>
        <v>175323.11552299617</v>
      </c>
      <c r="X16" s="222"/>
      <c r="Y16" s="222">
        <f t="shared" si="0"/>
        <v>181459.42456630102</v>
      </c>
      <c r="Z16" s="222"/>
      <c r="AA16" s="222">
        <f t="shared" si="0"/>
        <v>187810.50442612154</v>
      </c>
      <c r="AB16" s="222"/>
      <c r="AC16" s="222">
        <f t="shared" si="0"/>
        <v>194383.87208103578</v>
      </c>
      <c r="AD16" s="222"/>
      <c r="AE16" s="222">
        <f t="shared" si="0"/>
        <v>201187.307603872</v>
      </c>
      <c r="AF16" s="222"/>
      <c r="AG16" s="222">
        <f t="shared" si="0"/>
        <v>208228.86337000752</v>
      </c>
    </row>
    <row r="17" spans="1:16384" s="210" customFormat="1" ht="14">
      <c r="A17" s="210" t="s">
        <v>559</v>
      </c>
      <c r="C17" s="233"/>
      <c r="E17" s="222">
        <f>Application!W863</f>
        <v>122229</v>
      </c>
      <c r="F17" s="222"/>
      <c r="G17" s="222">
        <f t="shared" si="0"/>
        <v>126507.01499999998</v>
      </c>
      <c r="H17" s="222"/>
      <c r="I17" s="222">
        <f t="shared" si="0"/>
        <v>130934.76052499998</v>
      </c>
      <c r="J17" s="222"/>
      <c r="K17" s="222">
        <f t="shared" si="0"/>
        <v>135517.47714337497</v>
      </c>
      <c r="L17" s="222"/>
      <c r="M17" s="222">
        <f t="shared" si="0"/>
        <v>140260.58884339308</v>
      </c>
      <c r="N17" s="222"/>
      <c r="O17" s="222">
        <f t="shared" si="0"/>
        <v>145169.70945291183</v>
      </c>
      <c r="P17" s="222"/>
      <c r="Q17" s="222">
        <f t="shared" si="0"/>
        <v>150250.64928376375</v>
      </c>
      <c r="R17" s="222"/>
      <c r="S17" s="222">
        <f t="shared" si="0"/>
        <v>155509.42200869546</v>
      </c>
      <c r="T17" s="222"/>
      <c r="U17" s="222">
        <f t="shared" si="0"/>
        <v>160952.25177899978</v>
      </c>
      <c r="V17" s="222"/>
      <c r="W17" s="222">
        <f t="shared" si="0"/>
        <v>166585.58059126476</v>
      </c>
      <c r="X17" s="222"/>
      <c r="Y17" s="222">
        <f t="shared" si="0"/>
        <v>172416.07591195902</v>
      </c>
      <c r="Z17" s="222"/>
      <c r="AA17" s="222">
        <f t="shared" si="0"/>
        <v>178450.63856887756</v>
      </c>
      <c r="AB17" s="222"/>
      <c r="AC17" s="222">
        <f t="shared" si="0"/>
        <v>184696.41091878826</v>
      </c>
      <c r="AD17" s="222"/>
      <c r="AE17" s="222">
        <f t="shared" si="0"/>
        <v>191160.78530094583</v>
      </c>
      <c r="AF17" s="222"/>
      <c r="AG17" s="222">
        <f t="shared" si="0"/>
        <v>197851.41278647893</v>
      </c>
    </row>
    <row r="18" spans="1:16384" s="210" customFormat="1" ht="14">
      <c r="A18" s="210" t="s">
        <v>840</v>
      </c>
      <c r="C18" s="233"/>
      <c r="E18" s="222">
        <f>Application!W870</f>
        <v>416228</v>
      </c>
      <c r="F18" s="222"/>
      <c r="G18" s="222">
        <f t="shared" si="0"/>
        <v>430795.98</v>
      </c>
      <c r="H18" s="222"/>
      <c r="I18" s="222">
        <f t="shared" si="0"/>
        <v>445873.83929999993</v>
      </c>
      <c r="J18" s="222"/>
      <c r="K18" s="222">
        <f t="shared" si="0"/>
        <v>461479.42367549991</v>
      </c>
      <c r="L18" s="222"/>
      <c r="M18" s="222">
        <f t="shared" si="0"/>
        <v>477631.20350414235</v>
      </c>
      <c r="N18" s="222"/>
      <c r="O18" s="222">
        <f t="shared" si="0"/>
        <v>494348.29562678729</v>
      </c>
      <c r="P18" s="222"/>
      <c r="Q18" s="222">
        <f t="shared" si="0"/>
        <v>511650.4859737248</v>
      </c>
      <c r="R18" s="222"/>
      <c r="S18" s="222">
        <f t="shared" si="0"/>
        <v>529558.25298280513</v>
      </c>
      <c r="T18" s="222"/>
      <c r="U18" s="222">
        <f t="shared" si="0"/>
        <v>548092.79183720332</v>
      </c>
      <c r="V18" s="222"/>
      <c r="W18" s="222">
        <f t="shared" si="0"/>
        <v>567276.03955150535</v>
      </c>
      <c r="X18" s="222"/>
      <c r="Y18" s="222">
        <f t="shared" si="0"/>
        <v>587130.70093580801</v>
      </c>
      <c r="Z18" s="222"/>
      <c r="AA18" s="222">
        <f t="shared" si="0"/>
        <v>607680.27546856122</v>
      </c>
      <c r="AB18" s="222"/>
      <c r="AC18" s="222">
        <f t="shared" si="0"/>
        <v>628949.08510996075</v>
      </c>
      <c r="AD18" s="222"/>
      <c r="AE18" s="222">
        <f t="shared" si="0"/>
        <v>650962.30308880936</v>
      </c>
      <c r="AF18" s="222"/>
      <c r="AG18" s="222">
        <f t="shared" si="0"/>
        <v>673745.98369691765</v>
      </c>
    </row>
    <row r="19" spans="1:16384" s="210" customFormat="1" ht="14">
      <c r="A19" s="210" t="s">
        <v>155</v>
      </c>
      <c r="C19" s="233"/>
      <c r="E19" s="222">
        <f>Application!W872</f>
        <v>150000</v>
      </c>
      <c r="F19" s="222"/>
      <c r="G19" s="222">
        <f t="shared" si="0"/>
        <v>155250</v>
      </c>
      <c r="H19" s="222"/>
      <c r="I19" s="222">
        <f t="shared" si="0"/>
        <v>160683.75</v>
      </c>
      <c r="J19" s="222"/>
      <c r="K19" s="222">
        <f t="shared" si="0"/>
        <v>166307.68124999999</v>
      </c>
      <c r="L19" s="222"/>
      <c r="M19" s="222">
        <f t="shared" si="0"/>
        <v>172128.45009374997</v>
      </c>
      <c r="N19" s="222"/>
      <c r="O19" s="222">
        <f t="shared" si="0"/>
        <v>178152.94584703119</v>
      </c>
      <c r="P19" s="222"/>
      <c r="Q19" s="222">
        <f t="shared" si="0"/>
        <v>184388.29895167728</v>
      </c>
      <c r="R19" s="222"/>
      <c r="S19" s="222">
        <f t="shared" si="0"/>
        <v>190841.88941498596</v>
      </c>
      <c r="T19" s="222"/>
      <c r="U19" s="222">
        <f t="shared" si="0"/>
        <v>197521.35554451044</v>
      </c>
      <c r="V19" s="222"/>
      <c r="W19" s="222">
        <f t="shared" si="0"/>
        <v>204434.60298856828</v>
      </c>
      <c r="X19" s="222"/>
      <c r="Y19" s="222">
        <f t="shared" si="0"/>
        <v>211589.81409316816</v>
      </c>
      <c r="Z19" s="222"/>
      <c r="AA19" s="222">
        <f t="shared" si="0"/>
        <v>218995.45758642902</v>
      </c>
      <c r="AB19" s="222"/>
      <c r="AC19" s="222">
        <f t="shared" si="0"/>
        <v>226660.29860195401</v>
      </c>
      <c r="AD19" s="222"/>
      <c r="AE19" s="222">
        <f t="shared" si="0"/>
        <v>234593.40905302239</v>
      </c>
      <c r="AF19" s="222"/>
      <c r="AG19" s="222">
        <f t="shared" si="0"/>
        <v>242804.17836987815</v>
      </c>
    </row>
    <row r="20" spans="1:16384" s="210" customFormat="1" ht="14">
      <c r="A20" s="210" t="s">
        <v>388</v>
      </c>
      <c r="C20" s="233"/>
      <c r="E20" s="222">
        <f>Application!W881</f>
        <v>223075</v>
      </c>
      <c r="F20" s="222"/>
      <c r="G20" s="222">
        <f t="shared" si="0"/>
        <v>230882.62499999997</v>
      </c>
      <c r="H20" s="222"/>
      <c r="I20" s="222">
        <f t="shared" si="0"/>
        <v>238963.51687499994</v>
      </c>
      <c r="J20" s="222"/>
      <c r="K20" s="222">
        <f t="shared" si="0"/>
        <v>247327.23996562493</v>
      </c>
      <c r="L20" s="222"/>
      <c r="M20" s="222">
        <f t="shared" si="0"/>
        <v>255983.69336442178</v>
      </c>
      <c r="N20" s="222"/>
      <c r="O20" s="222">
        <f t="shared" si="0"/>
        <v>264943.1226321765</v>
      </c>
      <c r="P20" s="222"/>
      <c r="Q20" s="222">
        <f t="shared" si="0"/>
        <v>274216.13192430267</v>
      </c>
      <c r="R20" s="222"/>
      <c r="S20" s="222">
        <f t="shared" si="0"/>
        <v>283813.69654165325</v>
      </c>
      <c r="T20" s="222"/>
      <c r="U20" s="222">
        <f t="shared" si="0"/>
        <v>293747.17592061107</v>
      </c>
      <c r="V20" s="222"/>
      <c r="W20" s="222">
        <f t="shared" si="0"/>
        <v>304028.32707783242</v>
      </c>
      <c r="X20" s="222"/>
      <c r="Y20" s="222">
        <f t="shared" si="0"/>
        <v>314669.31852555653</v>
      </c>
      <c r="Z20" s="222"/>
      <c r="AA20" s="222">
        <f t="shared" si="0"/>
        <v>325682.74467395101</v>
      </c>
      <c r="AB20" s="222"/>
      <c r="AC20" s="222">
        <f t="shared" si="0"/>
        <v>337081.64073753927</v>
      </c>
      <c r="AD20" s="222"/>
      <c r="AE20" s="222">
        <f t="shared" si="0"/>
        <v>348879.49816335313</v>
      </c>
      <c r="AF20" s="222"/>
      <c r="AG20" s="222">
        <f t="shared" si="0"/>
        <v>361090.28059907048</v>
      </c>
    </row>
    <row r="21" spans="1:16384" s="210" customFormat="1" ht="14">
      <c r="A21" s="226" t="s">
        <v>2778</v>
      </c>
      <c r="B21" s="226"/>
      <c r="C21" s="233"/>
      <c r="E21" s="232">
        <f>Application!W888</f>
        <v>177840</v>
      </c>
      <c r="F21" s="222"/>
      <c r="G21" s="232">
        <f t="shared" si="0"/>
        <v>184064.4</v>
      </c>
      <c r="H21" s="222"/>
      <c r="I21" s="232">
        <f t="shared" si="0"/>
        <v>190506.65399999998</v>
      </c>
      <c r="J21" s="222"/>
      <c r="K21" s="232">
        <f t="shared" si="0"/>
        <v>197174.38688999997</v>
      </c>
      <c r="L21" s="222"/>
      <c r="M21" s="232">
        <f t="shared" si="0"/>
        <v>204075.49043114996</v>
      </c>
      <c r="N21" s="222"/>
      <c r="O21" s="232">
        <f t="shared" si="0"/>
        <v>211218.13259624018</v>
      </c>
      <c r="P21" s="222"/>
      <c r="Q21" s="232">
        <f t="shared" si="0"/>
        <v>218610.76723710855</v>
      </c>
      <c r="R21" s="222"/>
      <c r="S21" s="232">
        <f t="shared" si="0"/>
        <v>226262.14409040732</v>
      </c>
      <c r="T21" s="222"/>
      <c r="U21" s="232">
        <f t="shared" si="0"/>
        <v>234181.31913357155</v>
      </c>
      <c r="V21" s="222"/>
      <c r="W21" s="232">
        <f t="shared" si="0"/>
        <v>242377.66530324653</v>
      </c>
      <c r="X21" s="222"/>
      <c r="Y21" s="232">
        <f t="shared" si="0"/>
        <v>250860.88358886013</v>
      </c>
      <c r="Z21" s="222"/>
      <c r="AA21" s="232">
        <f t="shared" si="0"/>
        <v>259641.01451447021</v>
      </c>
      <c r="AB21" s="222"/>
      <c r="AC21" s="232">
        <f t="shared" si="0"/>
        <v>268728.45002247667</v>
      </c>
      <c r="AD21" s="222"/>
      <c r="AE21" s="232">
        <f t="shared" si="0"/>
        <v>278133.94577326335</v>
      </c>
      <c r="AF21" s="222"/>
      <c r="AG21" s="232">
        <f t="shared" si="0"/>
        <v>287868.63387532753</v>
      </c>
    </row>
    <row r="22" spans="1:16384" s="223" customFormat="1" ht="14">
      <c r="A22" s="223" t="s">
        <v>841</v>
      </c>
      <c r="C22" s="233"/>
      <c r="E22" s="223">
        <f>SUM(E15:E21)</f>
        <v>1257830</v>
      </c>
      <c r="G22" s="223">
        <f>SUM(G15:G21)</f>
        <v>1301854.0499999998</v>
      </c>
      <c r="I22" s="223">
        <f>SUM(I15:I21)</f>
        <v>1347418.9417499998</v>
      </c>
      <c r="K22" s="223">
        <f>SUM(K15:K21)</f>
        <v>1394578.6047112497</v>
      </c>
      <c r="M22" s="223">
        <f>SUM(M15:M21)</f>
        <v>1443388.8558761433</v>
      </c>
      <c r="O22" s="223">
        <f>SUM(O15:O21)</f>
        <v>1493907.465831808</v>
      </c>
      <c r="Q22" s="223">
        <f>SUM(Q15:Q21)</f>
        <v>1546194.2271359214</v>
      </c>
      <c r="S22" s="223">
        <f>SUM(S15:S21)</f>
        <v>1600311.0250856783</v>
      </c>
      <c r="U22" s="223">
        <f>SUM(U15:U21)</f>
        <v>1656321.9109636771</v>
      </c>
      <c r="W22" s="223">
        <f>SUM(W15:W21)</f>
        <v>1714293.1778474059</v>
      </c>
      <c r="Y22" s="223">
        <f>SUM(Y15:Y21)</f>
        <v>1774293.4390720646</v>
      </c>
      <c r="AA22" s="223">
        <f>SUM(AA15:AA21)</f>
        <v>1836393.7094395868</v>
      </c>
      <c r="AC22" s="223">
        <f>SUM(AC15:AC21)</f>
        <v>1900667.4892699723</v>
      </c>
      <c r="AE22" s="223">
        <f>SUM(AE15:AE21)</f>
        <v>1967190.8513944214</v>
      </c>
      <c r="AG22" s="223">
        <f>SUM(AG15:AG21)</f>
        <v>2036042.5311932256</v>
      </c>
    </row>
    <row r="23" spans="1:16384"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16384" s="906" customFormat="1" ht="14">
      <c r="A24" s="210" t="s">
        <v>1668</v>
      </c>
      <c r="B24" s="210"/>
      <c r="C24" s="233"/>
      <c r="D24" s="210"/>
      <c r="E24" s="906">
        <v>10000</v>
      </c>
      <c r="G24" s="906">
        <v>10000</v>
      </c>
      <c r="I24" s="906">
        <v>10000</v>
      </c>
      <c r="K24" s="906">
        <v>10000</v>
      </c>
      <c r="M24" s="906">
        <v>10000</v>
      </c>
      <c r="O24" s="906">
        <v>10000</v>
      </c>
      <c r="Q24" s="906">
        <v>10000</v>
      </c>
      <c r="S24" s="906">
        <v>10000</v>
      </c>
      <c r="U24" s="906">
        <v>10000</v>
      </c>
      <c r="W24" s="906">
        <v>10000</v>
      </c>
      <c r="Y24" s="906">
        <v>10000</v>
      </c>
      <c r="AA24" s="906">
        <v>10000</v>
      </c>
      <c r="AC24" s="906">
        <v>10000</v>
      </c>
      <c r="AE24" s="906">
        <v>10000</v>
      </c>
      <c r="AG24" s="906">
        <v>10000</v>
      </c>
      <c r="AI24" s="906">
        <v>10000</v>
      </c>
      <c r="AJ24" s="906">
        <v>10000</v>
      </c>
      <c r="AK24" s="906">
        <v>10000</v>
      </c>
      <c r="AL24" s="906">
        <v>10000</v>
      </c>
      <c r="AM24" s="906">
        <v>10000</v>
      </c>
      <c r="AN24" s="906">
        <v>10000</v>
      </c>
      <c r="AO24" s="906">
        <v>10000</v>
      </c>
      <c r="AP24" s="906">
        <v>10000</v>
      </c>
      <c r="AQ24" s="906">
        <v>10000</v>
      </c>
      <c r="AR24" s="906">
        <v>10000</v>
      </c>
      <c r="AS24" s="906">
        <v>10000</v>
      </c>
      <c r="AT24" s="906">
        <v>10000</v>
      </c>
      <c r="AU24" s="906">
        <v>10000</v>
      </c>
      <c r="AV24" s="906">
        <v>10000</v>
      </c>
      <c r="AW24" s="906">
        <v>10000</v>
      </c>
      <c r="AX24" s="906">
        <v>10000</v>
      </c>
      <c r="AY24" s="906">
        <v>10000</v>
      </c>
      <c r="AZ24" s="906">
        <v>10000</v>
      </c>
      <c r="BA24" s="906">
        <v>10000</v>
      </c>
      <c r="BB24" s="906">
        <v>10000</v>
      </c>
      <c r="BC24" s="906">
        <v>10000</v>
      </c>
      <c r="BD24" s="906">
        <v>10000</v>
      </c>
      <c r="BE24" s="906">
        <v>10000</v>
      </c>
      <c r="BF24" s="906">
        <v>10000</v>
      </c>
      <c r="BG24" s="906">
        <v>10000</v>
      </c>
      <c r="BH24" s="906">
        <v>10000</v>
      </c>
      <c r="BI24" s="906">
        <v>10000</v>
      </c>
      <c r="BJ24" s="906">
        <v>10000</v>
      </c>
      <c r="BK24" s="906">
        <v>10000</v>
      </c>
      <c r="BL24" s="906">
        <v>10000</v>
      </c>
      <c r="BM24" s="906">
        <v>10000</v>
      </c>
      <c r="BN24" s="906">
        <v>10000</v>
      </c>
      <c r="BO24" s="906">
        <v>10000</v>
      </c>
      <c r="BP24" s="906">
        <v>10000</v>
      </c>
      <c r="BQ24" s="906">
        <v>10000</v>
      </c>
      <c r="BR24" s="906">
        <v>10000</v>
      </c>
      <c r="BS24" s="906">
        <v>10000</v>
      </c>
      <c r="BT24" s="906">
        <v>10000</v>
      </c>
      <c r="BU24" s="906">
        <v>10000</v>
      </c>
      <c r="BV24" s="906">
        <v>10000</v>
      </c>
      <c r="BW24" s="906">
        <v>10000</v>
      </c>
      <c r="BX24" s="906">
        <v>10000</v>
      </c>
      <c r="BY24" s="906">
        <v>10000</v>
      </c>
      <c r="BZ24" s="906">
        <v>10000</v>
      </c>
      <c r="CA24" s="906">
        <v>10000</v>
      </c>
      <c r="CB24" s="906">
        <v>10000</v>
      </c>
      <c r="CC24" s="906">
        <v>10000</v>
      </c>
      <c r="CD24" s="906">
        <v>10000</v>
      </c>
      <c r="CE24" s="906">
        <v>10000</v>
      </c>
      <c r="CF24" s="906">
        <v>10000</v>
      </c>
      <c r="CG24" s="906">
        <v>10000</v>
      </c>
      <c r="CH24" s="906">
        <v>10000</v>
      </c>
      <c r="CI24" s="906">
        <v>10000</v>
      </c>
      <c r="CJ24" s="906">
        <v>10000</v>
      </c>
      <c r="CK24" s="906">
        <v>10000</v>
      </c>
      <c r="CL24" s="906">
        <v>10000</v>
      </c>
      <c r="CM24" s="906">
        <v>10000</v>
      </c>
      <c r="CN24" s="906">
        <v>10000</v>
      </c>
      <c r="CO24" s="906">
        <v>10000</v>
      </c>
      <c r="CP24" s="906">
        <v>10000</v>
      </c>
      <c r="CQ24" s="906">
        <v>10000</v>
      </c>
      <c r="CR24" s="906">
        <v>10000</v>
      </c>
      <c r="CS24" s="906">
        <v>10000</v>
      </c>
      <c r="CT24" s="906">
        <v>10000</v>
      </c>
      <c r="CU24" s="906">
        <v>10000</v>
      </c>
      <c r="CV24" s="906">
        <v>10000</v>
      </c>
      <c r="CW24" s="906">
        <v>10000</v>
      </c>
      <c r="CX24" s="906">
        <v>10000</v>
      </c>
      <c r="CY24" s="906">
        <v>10000</v>
      </c>
      <c r="CZ24" s="906">
        <v>10000</v>
      </c>
      <c r="DA24" s="906">
        <v>10000</v>
      </c>
      <c r="DB24" s="906">
        <v>10000</v>
      </c>
      <c r="DC24" s="906">
        <v>10000</v>
      </c>
      <c r="DD24" s="906">
        <v>10000</v>
      </c>
      <c r="DE24" s="906">
        <v>10000</v>
      </c>
      <c r="DF24" s="906">
        <v>10000</v>
      </c>
      <c r="DG24" s="906">
        <v>10000</v>
      </c>
      <c r="DH24" s="906">
        <v>10000</v>
      </c>
      <c r="DI24" s="906">
        <v>10000</v>
      </c>
      <c r="DJ24" s="906">
        <v>10000</v>
      </c>
      <c r="DK24" s="906">
        <v>10000</v>
      </c>
      <c r="DL24" s="906">
        <v>10000</v>
      </c>
      <c r="DM24" s="906">
        <v>10000</v>
      </c>
      <c r="DN24" s="906">
        <v>10000</v>
      </c>
      <c r="DO24" s="906">
        <v>10000</v>
      </c>
      <c r="DP24" s="906">
        <v>10000</v>
      </c>
      <c r="DQ24" s="906">
        <v>10000</v>
      </c>
      <c r="DR24" s="906">
        <v>10000</v>
      </c>
      <c r="DS24" s="906">
        <v>10000</v>
      </c>
      <c r="DT24" s="906">
        <v>10000</v>
      </c>
      <c r="DU24" s="906">
        <v>10000</v>
      </c>
      <c r="DV24" s="906">
        <v>10000</v>
      </c>
      <c r="DW24" s="906">
        <v>10000</v>
      </c>
      <c r="DX24" s="906">
        <v>10000</v>
      </c>
      <c r="DY24" s="906">
        <v>10000</v>
      </c>
      <c r="DZ24" s="906">
        <v>10000</v>
      </c>
      <c r="EA24" s="906">
        <v>10000</v>
      </c>
      <c r="EB24" s="906">
        <v>10000</v>
      </c>
      <c r="EC24" s="906">
        <v>10000</v>
      </c>
      <c r="ED24" s="906">
        <v>10000</v>
      </c>
      <c r="EE24" s="906">
        <v>10000</v>
      </c>
      <c r="EF24" s="906">
        <v>10000</v>
      </c>
      <c r="EG24" s="906">
        <v>10000</v>
      </c>
      <c r="EH24" s="906">
        <v>10000</v>
      </c>
      <c r="EI24" s="906">
        <v>10000</v>
      </c>
      <c r="EJ24" s="906">
        <v>10000</v>
      </c>
      <c r="EK24" s="906">
        <v>10000</v>
      </c>
      <c r="EL24" s="906">
        <v>10000</v>
      </c>
      <c r="EM24" s="906">
        <v>10000</v>
      </c>
      <c r="EN24" s="906">
        <v>10000</v>
      </c>
      <c r="EO24" s="906">
        <v>10000</v>
      </c>
      <c r="EP24" s="906">
        <v>10000</v>
      </c>
      <c r="EQ24" s="906">
        <v>10000</v>
      </c>
      <c r="ER24" s="906">
        <v>10000</v>
      </c>
      <c r="ES24" s="906">
        <v>10000</v>
      </c>
      <c r="ET24" s="906">
        <v>10000</v>
      </c>
      <c r="EU24" s="906">
        <v>10000</v>
      </c>
      <c r="EV24" s="906">
        <v>10000</v>
      </c>
      <c r="EW24" s="906">
        <v>10000</v>
      </c>
      <c r="EX24" s="906">
        <v>10000</v>
      </c>
      <c r="EY24" s="906">
        <v>10000</v>
      </c>
      <c r="EZ24" s="906">
        <v>10000</v>
      </c>
      <c r="FA24" s="906">
        <v>10000</v>
      </c>
      <c r="FB24" s="906">
        <v>10000</v>
      </c>
      <c r="FC24" s="906">
        <v>10000</v>
      </c>
      <c r="FD24" s="906">
        <v>10000</v>
      </c>
      <c r="FE24" s="906">
        <v>10000</v>
      </c>
      <c r="FF24" s="906">
        <v>10000</v>
      </c>
      <c r="FG24" s="906">
        <v>10000</v>
      </c>
      <c r="FH24" s="906">
        <v>10000</v>
      </c>
      <c r="FI24" s="906">
        <v>10000</v>
      </c>
      <c r="FJ24" s="906">
        <v>10000</v>
      </c>
      <c r="FK24" s="906">
        <v>10000</v>
      </c>
      <c r="FL24" s="906">
        <v>10000</v>
      </c>
      <c r="FM24" s="906">
        <v>10000</v>
      </c>
      <c r="FN24" s="906">
        <v>10000</v>
      </c>
      <c r="FO24" s="906">
        <v>10000</v>
      </c>
      <c r="FP24" s="906">
        <v>10000</v>
      </c>
      <c r="FQ24" s="906">
        <v>10000</v>
      </c>
      <c r="FR24" s="906">
        <v>10000</v>
      </c>
      <c r="FS24" s="906">
        <v>10000</v>
      </c>
      <c r="FT24" s="906">
        <v>10000</v>
      </c>
      <c r="FU24" s="906">
        <v>10000</v>
      </c>
      <c r="FV24" s="906">
        <v>10000</v>
      </c>
      <c r="FW24" s="906">
        <v>10000</v>
      </c>
      <c r="FX24" s="906">
        <v>10000</v>
      </c>
      <c r="FY24" s="906">
        <v>10000</v>
      </c>
      <c r="FZ24" s="906">
        <v>10000</v>
      </c>
      <c r="GA24" s="906">
        <v>10000</v>
      </c>
      <c r="GB24" s="906">
        <v>10000</v>
      </c>
      <c r="GC24" s="906">
        <v>10000</v>
      </c>
      <c r="GD24" s="906">
        <v>10000</v>
      </c>
      <c r="GE24" s="906">
        <v>10000</v>
      </c>
      <c r="GF24" s="906">
        <v>10000</v>
      </c>
      <c r="GG24" s="906">
        <v>10000</v>
      </c>
      <c r="GH24" s="906">
        <v>10000</v>
      </c>
      <c r="GI24" s="906">
        <v>10000</v>
      </c>
      <c r="GJ24" s="906">
        <v>10000</v>
      </c>
      <c r="GK24" s="906">
        <v>10000</v>
      </c>
      <c r="GL24" s="906">
        <v>10000</v>
      </c>
      <c r="GM24" s="906">
        <v>10000</v>
      </c>
      <c r="GN24" s="906">
        <v>10000</v>
      </c>
      <c r="GO24" s="906">
        <v>10000</v>
      </c>
      <c r="GP24" s="906">
        <v>10000</v>
      </c>
      <c r="GQ24" s="906">
        <v>10000</v>
      </c>
      <c r="GR24" s="906">
        <v>10000</v>
      </c>
      <c r="GS24" s="906">
        <v>10000</v>
      </c>
      <c r="GT24" s="906">
        <v>10000</v>
      </c>
      <c r="GU24" s="906">
        <v>10000</v>
      </c>
      <c r="GV24" s="906">
        <v>10000</v>
      </c>
      <c r="GW24" s="906">
        <v>10000</v>
      </c>
      <c r="GX24" s="906">
        <v>10000</v>
      </c>
      <c r="GY24" s="906">
        <v>10000</v>
      </c>
      <c r="GZ24" s="906">
        <v>10000</v>
      </c>
      <c r="HA24" s="906">
        <v>10000</v>
      </c>
      <c r="HB24" s="906">
        <v>10000</v>
      </c>
      <c r="HC24" s="906">
        <v>10000</v>
      </c>
      <c r="HD24" s="906">
        <v>10000</v>
      </c>
      <c r="HE24" s="906">
        <v>10000</v>
      </c>
      <c r="HF24" s="906">
        <v>10000</v>
      </c>
      <c r="HG24" s="906">
        <v>10000</v>
      </c>
      <c r="HH24" s="906">
        <v>10000</v>
      </c>
      <c r="HI24" s="906">
        <v>10000</v>
      </c>
      <c r="HJ24" s="906">
        <v>10000</v>
      </c>
      <c r="HK24" s="906">
        <v>10000</v>
      </c>
      <c r="HL24" s="906">
        <v>10000</v>
      </c>
      <c r="HM24" s="906">
        <v>10000</v>
      </c>
      <c r="HN24" s="906">
        <v>10000</v>
      </c>
      <c r="HO24" s="906">
        <v>10000</v>
      </c>
      <c r="HP24" s="906">
        <v>10000</v>
      </c>
      <c r="HQ24" s="906">
        <v>10000</v>
      </c>
      <c r="HR24" s="906">
        <v>10000</v>
      </c>
      <c r="HS24" s="906">
        <v>10000</v>
      </c>
      <c r="HT24" s="906">
        <v>10000</v>
      </c>
      <c r="HU24" s="906">
        <v>10000</v>
      </c>
      <c r="HV24" s="906">
        <v>10000</v>
      </c>
      <c r="HW24" s="906">
        <v>10000</v>
      </c>
      <c r="HX24" s="906">
        <v>10000</v>
      </c>
      <c r="HY24" s="906">
        <v>10000</v>
      </c>
      <c r="HZ24" s="906">
        <v>10000</v>
      </c>
      <c r="IA24" s="906">
        <v>10000</v>
      </c>
      <c r="IB24" s="906">
        <v>10000</v>
      </c>
      <c r="IC24" s="906">
        <v>10000</v>
      </c>
      <c r="ID24" s="906">
        <v>10000</v>
      </c>
      <c r="IE24" s="906">
        <v>10000</v>
      </c>
      <c r="IF24" s="906">
        <v>10000</v>
      </c>
      <c r="IG24" s="906">
        <v>10000</v>
      </c>
      <c r="IH24" s="906">
        <v>10000</v>
      </c>
      <c r="II24" s="906">
        <v>10000</v>
      </c>
      <c r="IJ24" s="906">
        <v>10000</v>
      </c>
      <c r="IK24" s="906">
        <v>10000</v>
      </c>
      <c r="IL24" s="906">
        <v>10000</v>
      </c>
      <c r="IM24" s="906">
        <v>10000</v>
      </c>
      <c r="IN24" s="906">
        <v>10000</v>
      </c>
      <c r="IO24" s="906">
        <v>10000</v>
      </c>
      <c r="IP24" s="906">
        <v>10000</v>
      </c>
      <c r="IQ24" s="906">
        <v>10000</v>
      </c>
      <c r="IR24" s="906">
        <v>10000</v>
      </c>
      <c r="IS24" s="906">
        <v>10000</v>
      </c>
      <c r="IT24" s="906">
        <v>10000</v>
      </c>
      <c r="IU24" s="906">
        <v>10000</v>
      </c>
      <c r="IV24" s="906">
        <v>10000</v>
      </c>
      <c r="IW24" s="906">
        <v>10000</v>
      </c>
      <c r="IX24" s="906">
        <v>10000</v>
      </c>
      <c r="IY24" s="906">
        <v>10000</v>
      </c>
      <c r="IZ24" s="906">
        <v>10000</v>
      </c>
      <c r="JA24" s="906">
        <v>10000</v>
      </c>
      <c r="JB24" s="906">
        <v>10000</v>
      </c>
      <c r="JC24" s="906">
        <v>10000</v>
      </c>
      <c r="JD24" s="906">
        <v>10000</v>
      </c>
      <c r="JE24" s="906">
        <v>10000</v>
      </c>
      <c r="JF24" s="906">
        <v>10000</v>
      </c>
      <c r="JG24" s="906">
        <v>10000</v>
      </c>
      <c r="JH24" s="906">
        <v>10000</v>
      </c>
      <c r="JI24" s="906">
        <v>10000</v>
      </c>
      <c r="JJ24" s="906">
        <v>10000</v>
      </c>
      <c r="JK24" s="906">
        <v>10000</v>
      </c>
      <c r="JL24" s="906">
        <v>10000</v>
      </c>
      <c r="JM24" s="906">
        <v>10000</v>
      </c>
      <c r="JN24" s="906">
        <v>10000</v>
      </c>
      <c r="JO24" s="906">
        <v>10000</v>
      </c>
      <c r="JP24" s="906">
        <v>10000</v>
      </c>
      <c r="JQ24" s="906">
        <v>10000</v>
      </c>
      <c r="JR24" s="906">
        <v>10000</v>
      </c>
      <c r="JS24" s="906">
        <v>10000</v>
      </c>
      <c r="JT24" s="906">
        <v>10000</v>
      </c>
      <c r="JU24" s="906">
        <v>10000</v>
      </c>
      <c r="JV24" s="906">
        <v>10000</v>
      </c>
      <c r="JW24" s="906">
        <v>10000</v>
      </c>
      <c r="JX24" s="906">
        <v>10000</v>
      </c>
      <c r="JY24" s="906">
        <v>10000</v>
      </c>
      <c r="JZ24" s="906">
        <v>10000</v>
      </c>
      <c r="KA24" s="906">
        <v>10000</v>
      </c>
      <c r="KB24" s="906">
        <v>10000</v>
      </c>
      <c r="KC24" s="906">
        <v>10000</v>
      </c>
      <c r="KD24" s="906">
        <v>10000</v>
      </c>
      <c r="KE24" s="906">
        <v>10000</v>
      </c>
      <c r="KF24" s="906">
        <v>10000</v>
      </c>
      <c r="KG24" s="906">
        <v>10000</v>
      </c>
      <c r="KH24" s="906">
        <v>10000</v>
      </c>
      <c r="KI24" s="906">
        <v>10000</v>
      </c>
      <c r="KJ24" s="906">
        <v>10000</v>
      </c>
      <c r="KK24" s="906">
        <v>10000</v>
      </c>
      <c r="KL24" s="906">
        <v>10000</v>
      </c>
      <c r="KM24" s="906">
        <v>10000</v>
      </c>
      <c r="KN24" s="906">
        <v>10000</v>
      </c>
      <c r="KO24" s="906">
        <v>10000</v>
      </c>
      <c r="KP24" s="906">
        <v>10000</v>
      </c>
      <c r="KQ24" s="906">
        <v>10000</v>
      </c>
      <c r="KR24" s="906">
        <v>10000</v>
      </c>
      <c r="KS24" s="906">
        <v>10000</v>
      </c>
      <c r="KT24" s="906">
        <v>10000</v>
      </c>
      <c r="KU24" s="906">
        <v>10000</v>
      </c>
      <c r="KV24" s="906">
        <v>10000</v>
      </c>
      <c r="KW24" s="906">
        <v>10000</v>
      </c>
      <c r="KX24" s="906">
        <v>10000</v>
      </c>
      <c r="KY24" s="906">
        <v>10000</v>
      </c>
      <c r="KZ24" s="906">
        <v>10000</v>
      </c>
      <c r="LA24" s="906">
        <v>10000</v>
      </c>
      <c r="LB24" s="906">
        <v>10000</v>
      </c>
      <c r="LC24" s="906">
        <v>10000</v>
      </c>
      <c r="LD24" s="906">
        <v>10000</v>
      </c>
      <c r="LE24" s="906">
        <v>10000</v>
      </c>
      <c r="LF24" s="906">
        <v>10000</v>
      </c>
      <c r="LG24" s="906">
        <v>10000</v>
      </c>
      <c r="LH24" s="906">
        <v>10000</v>
      </c>
      <c r="LI24" s="906">
        <v>10000</v>
      </c>
      <c r="LJ24" s="906">
        <v>10000</v>
      </c>
      <c r="LK24" s="906">
        <v>10000</v>
      </c>
      <c r="LL24" s="906">
        <v>10000</v>
      </c>
      <c r="LM24" s="906">
        <v>10000</v>
      </c>
      <c r="LN24" s="906">
        <v>10000</v>
      </c>
      <c r="LO24" s="906">
        <v>10000</v>
      </c>
      <c r="LP24" s="906">
        <v>10000</v>
      </c>
      <c r="LQ24" s="906">
        <v>10000</v>
      </c>
      <c r="LR24" s="906">
        <v>10000</v>
      </c>
      <c r="LS24" s="906">
        <v>10000</v>
      </c>
      <c r="LT24" s="906">
        <v>10000</v>
      </c>
      <c r="LU24" s="906">
        <v>10000</v>
      </c>
      <c r="LV24" s="906">
        <v>10000</v>
      </c>
      <c r="LW24" s="906">
        <v>10000</v>
      </c>
      <c r="LX24" s="906">
        <v>10000</v>
      </c>
      <c r="LY24" s="906">
        <v>10000</v>
      </c>
      <c r="LZ24" s="906">
        <v>10000</v>
      </c>
      <c r="MA24" s="906">
        <v>10000</v>
      </c>
      <c r="MB24" s="906">
        <v>10000</v>
      </c>
      <c r="MC24" s="906">
        <v>10000</v>
      </c>
      <c r="MD24" s="906">
        <v>10000</v>
      </c>
      <c r="ME24" s="906">
        <v>10000</v>
      </c>
      <c r="MF24" s="906">
        <v>10000</v>
      </c>
      <c r="MG24" s="906">
        <v>10000</v>
      </c>
      <c r="MH24" s="906">
        <v>10000</v>
      </c>
      <c r="MI24" s="906">
        <v>10000</v>
      </c>
      <c r="MJ24" s="906">
        <v>10000</v>
      </c>
      <c r="MK24" s="906">
        <v>10000</v>
      </c>
      <c r="ML24" s="906">
        <v>10000</v>
      </c>
      <c r="MM24" s="906">
        <v>10000</v>
      </c>
      <c r="MN24" s="906">
        <v>10000</v>
      </c>
      <c r="MO24" s="906">
        <v>10000</v>
      </c>
      <c r="MP24" s="906">
        <v>10000</v>
      </c>
      <c r="MQ24" s="906">
        <v>10000</v>
      </c>
      <c r="MR24" s="906">
        <v>10000</v>
      </c>
      <c r="MS24" s="906">
        <v>10000</v>
      </c>
      <c r="MT24" s="906">
        <v>10000</v>
      </c>
      <c r="MU24" s="906">
        <v>10000</v>
      </c>
      <c r="MV24" s="906">
        <v>10000</v>
      </c>
      <c r="MW24" s="906">
        <v>10000</v>
      </c>
      <c r="MX24" s="906">
        <v>10000</v>
      </c>
      <c r="MY24" s="906">
        <v>10000</v>
      </c>
      <c r="MZ24" s="906">
        <v>10000</v>
      </c>
      <c r="NA24" s="906">
        <v>10000</v>
      </c>
      <c r="NB24" s="906">
        <v>10000</v>
      </c>
      <c r="NC24" s="906">
        <v>10000</v>
      </c>
      <c r="ND24" s="906">
        <v>10000</v>
      </c>
      <c r="NE24" s="906">
        <v>10000</v>
      </c>
      <c r="NF24" s="906">
        <v>10000</v>
      </c>
      <c r="NG24" s="906">
        <v>10000</v>
      </c>
      <c r="NH24" s="906">
        <v>10000</v>
      </c>
      <c r="NI24" s="906">
        <v>10000</v>
      </c>
      <c r="NJ24" s="906">
        <v>10000</v>
      </c>
      <c r="NK24" s="906">
        <v>10000</v>
      </c>
      <c r="NL24" s="906">
        <v>10000</v>
      </c>
      <c r="NM24" s="906">
        <v>10000</v>
      </c>
      <c r="NN24" s="906">
        <v>10000</v>
      </c>
      <c r="NO24" s="906">
        <v>10000</v>
      </c>
      <c r="NP24" s="906">
        <v>10000</v>
      </c>
      <c r="NQ24" s="906">
        <v>10000</v>
      </c>
      <c r="NR24" s="906">
        <v>10000</v>
      </c>
      <c r="NS24" s="906">
        <v>10000</v>
      </c>
      <c r="NT24" s="906">
        <v>10000</v>
      </c>
      <c r="NU24" s="906">
        <v>10000</v>
      </c>
      <c r="NV24" s="906">
        <v>10000</v>
      </c>
      <c r="NW24" s="906">
        <v>10000</v>
      </c>
      <c r="NX24" s="906">
        <v>10000</v>
      </c>
      <c r="NY24" s="906">
        <v>10000</v>
      </c>
      <c r="NZ24" s="906">
        <v>10000</v>
      </c>
      <c r="OA24" s="906">
        <v>10000</v>
      </c>
      <c r="OB24" s="906">
        <v>10000</v>
      </c>
      <c r="OC24" s="906">
        <v>10000</v>
      </c>
      <c r="OD24" s="906">
        <v>10000</v>
      </c>
      <c r="OE24" s="906">
        <v>10000</v>
      </c>
      <c r="OF24" s="906">
        <v>10000</v>
      </c>
      <c r="OG24" s="906">
        <v>10000</v>
      </c>
      <c r="OH24" s="906">
        <v>10000</v>
      </c>
      <c r="OI24" s="906">
        <v>10000</v>
      </c>
      <c r="OJ24" s="906">
        <v>10000</v>
      </c>
      <c r="OK24" s="906">
        <v>10000</v>
      </c>
      <c r="OL24" s="906">
        <v>10000</v>
      </c>
      <c r="OM24" s="906">
        <v>10000</v>
      </c>
      <c r="ON24" s="906">
        <v>10000</v>
      </c>
      <c r="OO24" s="906">
        <v>10000</v>
      </c>
      <c r="OP24" s="906">
        <v>10000</v>
      </c>
      <c r="OQ24" s="906">
        <v>10000</v>
      </c>
      <c r="OR24" s="906">
        <v>10000</v>
      </c>
      <c r="OS24" s="906">
        <v>10000</v>
      </c>
      <c r="OT24" s="906">
        <v>10000</v>
      </c>
      <c r="OU24" s="906">
        <v>10000</v>
      </c>
      <c r="OV24" s="906">
        <v>10000</v>
      </c>
      <c r="OW24" s="906">
        <v>10000</v>
      </c>
      <c r="OX24" s="906">
        <v>10000</v>
      </c>
      <c r="OY24" s="906">
        <v>10000</v>
      </c>
      <c r="OZ24" s="906">
        <v>10000</v>
      </c>
      <c r="PA24" s="906">
        <v>10000</v>
      </c>
      <c r="PB24" s="906">
        <v>10000</v>
      </c>
      <c r="PC24" s="906">
        <v>10000</v>
      </c>
      <c r="PD24" s="906">
        <v>10000</v>
      </c>
      <c r="PE24" s="906">
        <v>10000</v>
      </c>
      <c r="PF24" s="906">
        <v>10000</v>
      </c>
      <c r="PG24" s="906">
        <v>10000</v>
      </c>
      <c r="PH24" s="906">
        <v>10000</v>
      </c>
      <c r="PI24" s="906">
        <v>10000</v>
      </c>
      <c r="PJ24" s="906">
        <v>10000</v>
      </c>
      <c r="PK24" s="906">
        <v>10000</v>
      </c>
      <c r="PL24" s="906">
        <v>10000</v>
      </c>
      <c r="PM24" s="906">
        <v>10000</v>
      </c>
      <c r="PN24" s="906">
        <v>10000</v>
      </c>
      <c r="PO24" s="906">
        <v>10000</v>
      </c>
      <c r="PP24" s="906">
        <v>10000</v>
      </c>
      <c r="PQ24" s="906">
        <v>10000</v>
      </c>
      <c r="PR24" s="906">
        <v>10000</v>
      </c>
      <c r="PS24" s="906">
        <v>10000</v>
      </c>
      <c r="PT24" s="906">
        <v>10000</v>
      </c>
      <c r="PU24" s="906">
        <v>10000</v>
      </c>
      <c r="PV24" s="906">
        <v>10000</v>
      </c>
      <c r="PW24" s="906">
        <v>10000</v>
      </c>
      <c r="PX24" s="906">
        <v>10000</v>
      </c>
      <c r="PY24" s="906">
        <v>10000</v>
      </c>
      <c r="PZ24" s="906">
        <v>10000</v>
      </c>
      <c r="QA24" s="906">
        <v>10000</v>
      </c>
      <c r="QB24" s="906">
        <v>10000</v>
      </c>
      <c r="QC24" s="906">
        <v>10000</v>
      </c>
      <c r="QD24" s="906">
        <v>10000</v>
      </c>
      <c r="QE24" s="906">
        <v>10000</v>
      </c>
      <c r="QF24" s="906">
        <v>10000</v>
      </c>
      <c r="QG24" s="906">
        <v>10000</v>
      </c>
      <c r="QH24" s="906">
        <v>10000</v>
      </c>
      <c r="QI24" s="906">
        <v>10000</v>
      </c>
      <c r="QJ24" s="906">
        <v>10000</v>
      </c>
      <c r="QK24" s="906">
        <v>10000</v>
      </c>
      <c r="QL24" s="906">
        <v>10000</v>
      </c>
      <c r="QM24" s="906">
        <v>10000</v>
      </c>
      <c r="QN24" s="906">
        <v>10000</v>
      </c>
      <c r="QO24" s="906">
        <v>10000</v>
      </c>
      <c r="QP24" s="906">
        <v>10000</v>
      </c>
      <c r="QQ24" s="906">
        <v>10000</v>
      </c>
      <c r="QR24" s="906">
        <v>10000</v>
      </c>
      <c r="QS24" s="906">
        <v>10000</v>
      </c>
      <c r="QT24" s="906">
        <v>10000</v>
      </c>
      <c r="QU24" s="906">
        <v>10000</v>
      </c>
      <c r="QV24" s="906">
        <v>10000</v>
      </c>
      <c r="QW24" s="906">
        <v>10000</v>
      </c>
      <c r="QX24" s="906">
        <v>10000</v>
      </c>
      <c r="QY24" s="906">
        <v>10000</v>
      </c>
      <c r="QZ24" s="906">
        <v>10000</v>
      </c>
      <c r="RA24" s="906">
        <v>10000</v>
      </c>
      <c r="RB24" s="906">
        <v>10000</v>
      </c>
      <c r="RC24" s="906">
        <v>10000</v>
      </c>
      <c r="RD24" s="906">
        <v>10000</v>
      </c>
      <c r="RE24" s="906">
        <v>10000</v>
      </c>
      <c r="RF24" s="906">
        <v>10000</v>
      </c>
      <c r="RG24" s="906">
        <v>10000</v>
      </c>
      <c r="RH24" s="906">
        <v>10000</v>
      </c>
      <c r="RI24" s="906">
        <v>10000</v>
      </c>
      <c r="RJ24" s="906">
        <v>10000</v>
      </c>
      <c r="RK24" s="906">
        <v>10000</v>
      </c>
      <c r="RL24" s="906">
        <v>10000</v>
      </c>
      <c r="RM24" s="906">
        <v>10000</v>
      </c>
      <c r="RN24" s="906">
        <v>10000</v>
      </c>
      <c r="RO24" s="906">
        <v>10000</v>
      </c>
      <c r="RP24" s="906">
        <v>10000</v>
      </c>
      <c r="RQ24" s="906">
        <v>10000</v>
      </c>
      <c r="RR24" s="906">
        <v>10000</v>
      </c>
      <c r="RS24" s="906">
        <v>10000</v>
      </c>
      <c r="RT24" s="906">
        <v>10000</v>
      </c>
      <c r="RU24" s="906">
        <v>10000</v>
      </c>
      <c r="RV24" s="906">
        <v>10000</v>
      </c>
      <c r="RW24" s="906">
        <v>10000</v>
      </c>
      <c r="RX24" s="906">
        <v>10000</v>
      </c>
      <c r="RY24" s="906">
        <v>10000</v>
      </c>
      <c r="RZ24" s="906">
        <v>10000</v>
      </c>
      <c r="SA24" s="906">
        <v>10000</v>
      </c>
      <c r="SB24" s="906">
        <v>10000</v>
      </c>
      <c r="SC24" s="906">
        <v>10000</v>
      </c>
      <c r="SD24" s="906">
        <v>10000</v>
      </c>
      <c r="SE24" s="906">
        <v>10000</v>
      </c>
      <c r="SF24" s="906">
        <v>10000</v>
      </c>
      <c r="SG24" s="906">
        <v>10000</v>
      </c>
      <c r="SH24" s="906">
        <v>10000</v>
      </c>
      <c r="SI24" s="906">
        <v>10000</v>
      </c>
      <c r="SJ24" s="906">
        <v>10000</v>
      </c>
      <c r="SK24" s="906">
        <v>10000</v>
      </c>
      <c r="SL24" s="906">
        <v>10000</v>
      </c>
      <c r="SM24" s="906">
        <v>10000</v>
      </c>
      <c r="SN24" s="906">
        <v>10000</v>
      </c>
      <c r="SO24" s="906">
        <v>10000</v>
      </c>
      <c r="SP24" s="906">
        <v>10000</v>
      </c>
      <c r="SQ24" s="906">
        <v>10000</v>
      </c>
      <c r="SR24" s="906">
        <v>10000</v>
      </c>
      <c r="SS24" s="906">
        <v>10000</v>
      </c>
      <c r="ST24" s="906">
        <v>10000</v>
      </c>
      <c r="SU24" s="906">
        <v>10000</v>
      </c>
      <c r="SV24" s="906">
        <v>10000</v>
      </c>
      <c r="SW24" s="906">
        <v>10000</v>
      </c>
      <c r="SX24" s="906">
        <v>10000</v>
      </c>
      <c r="SY24" s="906">
        <v>10000</v>
      </c>
      <c r="SZ24" s="906">
        <v>10000</v>
      </c>
      <c r="TA24" s="906">
        <v>10000</v>
      </c>
      <c r="TB24" s="906">
        <v>10000</v>
      </c>
      <c r="TC24" s="906">
        <v>10000</v>
      </c>
      <c r="TD24" s="906">
        <v>10000</v>
      </c>
      <c r="TE24" s="906">
        <v>10000</v>
      </c>
      <c r="TF24" s="906">
        <v>10000</v>
      </c>
      <c r="TG24" s="906">
        <v>10000</v>
      </c>
      <c r="TH24" s="906">
        <v>10000</v>
      </c>
      <c r="TI24" s="906">
        <v>10000</v>
      </c>
      <c r="TJ24" s="906">
        <v>10000</v>
      </c>
      <c r="TK24" s="906">
        <v>10000</v>
      </c>
      <c r="TL24" s="906">
        <v>10000</v>
      </c>
      <c r="TM24" s="906">
        <v>10000</v>
      </c>
      <c r="TN24" s="906">
        <v>10000</v>
      </c>
      <c r="TO24" s="906">
        <v>10000</v>
      </c>
      <c r="TP24" s="906">
        <v>10000</v>
      </c>
      <c r="TQ24" s="906">
        <v>10000</v>
      </c>
      <c r="TR24" s="906">
        <v>10000</v>
      </c>
      <c r="TS24" s="906">
        <v>10000</v>
      </c>
      <c r="TT24" s="906">
        <v>10000</v>
      </c>
      <c r="TU24" s="906">
        <v>10000</v>
      </c>
      <c r="TV24" s="906">
        <v>10000</v>
      </c>
      <c r="TW24" s="906">
        <v>10000</v>
      </c>
      <c r="TX24" s="906">
        <v>10000</v>
      </c>
      <c r="TY24" s="906">
        <v>10000</v>
      </c>
      <c r="TZ24" s="906">
        <v>10000</v>
      </c>
      <c r="UA24" s="906">
        <v>10000</v>
      </c>
      <c r="UB24" s="906">
        <v>10000</v>
      </c>
      <c r="UC24" s="906">
        <v>10000</v>
      </c>
      <c r="UD24" s="906">
        <v>10000</v>
      </c>
      <c r="UE24" s="906">
        <v>10000</v>
      </c>
      <c r="UF24" s="906">
        <v>10000</v>
      </c>
      <c r="UG24" s="906">
        <v>10000</v>
      </c>
      <c r="UH24" s="906">
        <v>10000</v>
      </c>
      <c r="UI24" s="906">
        <v>10000</v>
      </c>
      <c r="UJ24" s="906">
        <v>10000</v>
      </c>
      <c r="UK24" s="906">
        <v>10000</v>
      </c>
      <c r="UL24" s="906">
        <v>10000</v>
      </c>
      <c r="UM24" s="906">
        <v>10000</v>
      </c>
      <c r="UN24" s="906">
        <v>10000</v>
      </c>
      <c r="UO24" s="906">
        <v>10000</v>
      </c>
      <c r="UP24" s="906">
        <v>10000</v>
      </c>
      <c r="UQ24" s="906">
        <v>10000</v>
      </c>
      <c r="UR24" s="906">
        <v>10000</v>
      </c>
      <c r="US24" s="906">
        <v>10000</v>
      </c>
      <c r="UT24" s="906">
        <v>10000</v>
      </c>
      <c r="UU24" s="906">
        <v>10000</v>
      </c>
      <c r="UV24" s="906">
        <v>10000</v>
      </c>
      <c r="UW24" s="906">
        <v>10000</v>
      </c>
      <c r="UX24" s="906">
        <v>10000</v>
      </c>
      <c r="UY24" s="906">
        <v>10000</v>
      </c>
      <c r="UZ24" s="906">
        <v>10000</v>
      </c>
      <c r="VA24" s="906">
        <v>10000</v>
      </c>
      <c r="VB24" s="906">
        <v>10000</v>
      </c>
      <c r="VC24" s="906">
        <v>10000</v>
      </c>
      <c r="VD24" s="906">
        <v>10000</v>
      </c>
      <c r="VE24" s="906">
        <v>10000</v>
      </c>
      <c r="VF24" s="906">
        <v>10000</v>
      </c>
      <c r="VG24" s="906">
        <v>10000</v>
      </c>
      <c r="VH24" s="906">
        <v>10000</v>
      </c>
      <c r="VI24" s="906">
        <v>10000</v>
      </c>
      <c r="VJ24" s="906">
        <v>10000</v>
      </c>
      <c r="VK24" s="906">
        <v>10000</v>
      </c>
      <c r="VL24" s="906">
        <v>10000</v>
      </c>
      <c r="VM24" s="906">
        <v>10000</v>
      </c>
      <c r="VN24" s="906">
        <v>10000</v>
      </c>
      <c r="VO24" s="906">
        <v>10000</v>
      </c>
      <c r="VP24" s="906">
        <v>10000</v>
      </c>
      <c r="VQ24" s="906">
        <v>10000</v>
      </c>
      <c r="VR24" s="906">
        <v>10000</v>
      </c>
      <c r="VS24" s="906">
        <v>10000</v>
      </c>
      <c r="VT24" s="906">
        <v>10000</v>
      </c>
      <c r="VU24" s="906">
        <v>10000</v>
      </c>
      <c r="VV24" s="906">
        <v>10000</v>
      </c>
      <c r="VW24" s="906">
        <v>10000</v>
      </c>
      <c r="VX24" s="906">
        <v>10000</v>
      </c>
      <c r="VY24" s="906">
        <v>10000</v>
      </c>
      <c r="VZ24" s="906">
        <v>10000</v>
      </c>
      <c r="WA24" s="906">
        <v>10000</v>
      </c>
      <c r="WB24" s="906">
        <v>10000</v>
      </c>
      <c r="WC24" s="906">
        <v>10000</v>
      </c>
      <c r="WD24" s="906">
        <v>10000</v>
      </c>
      <c r="WE24" s="906">
        <v>10000</v>
      </c>
      <c r="WF24" s="906">
        <v>10000</v>
      </c>
      <c r="WG24" s="906">
        <v>10000</v>
      </c>
      <c r="WH24" s="906">
        <v>10000</v>
      </c>
      <c r="WI24" s="906">
        <v>10000</v>
      </c>
      <c r="WJ24" s="906">
        <v>10000</v>
      </c>
      <c r="WK24" s="906">
        <v>10000</v>
      </c>
      <c r="WL24" s="906">
        <v>10000</v>
      </c>
      <c r="WM24" s="906">
        <v>10000</v>
      </c>
      <c r="WN24" s="906">
        <v>10000</v>
      </c>
      <c r="WO24" s="906">
        <v>10000</v>
      </c>
      <c r="WP24" s="906">
        <v>10000</v>
      </c>
      <c r="WQ24" s="906">
        <v>10000</v>
      </c>
      <c r="WR24" s="906">
        <v>10000</v>
      </c>
      <c r="WS24" s="906">
        <v>10000</v>
      </c>
      <c r="WT24" s="906">
        <v>10000</v>
      </c>
      <c r="WU24" s="906">
        <v>10000</v>
      </c>
      <c r="WV24" s="906">
        <v>10000</v>
      </c>
      <c r="WW24" s="906">
        <v>10000</v>
      </c>
      <c r="WX24" s="906">
        <v>10000</v>
      </c>
      <c r="WY24" s="906">
        <v>10000</v>
      </c>
      <c r="WZ24" s="906">
        <v>10000</v>
      </c>
      <c r="XA24" s="906">
        <v>10000</v>
      </c>
      <c r="XB24" s="906">
        <v>10000</v>
      </c>
      <c r="XC24" s="906">
        <v>10000</v>
      </c>
      <c r="XD24" s="906">
        <v>10000</v>
      </c>
      <c r="XE24" s="906">
        <v>10000</v>
      </c>
      <c r="XF24" s="906">
        <v>10000</v>
      </c>
      <c r="XG24" s="906">
        <v>10000</v>
      </c>
      <c r="XH24" s="906">
        <v>10000</v>
      </c>
      <c r="XI24" s="906">
        <v>10000</v>
      </c>
      <c r="XJ24" s="906">
        <v>10000</v>
      </c>
      <c r="XK24" s="906">
        <v>10000</v>
      </c>
      <c r="XL24" s="906">
        <v>10000</v>
      </c>
      <c r="XM24" s="906">
        <v>10000</v>
      </c>
      <c r="XN24" s="906">
        <v>10000</v>
      </c>
      <c r="XO24" s="906">
        <v>10000</v>
      </c>
      <c r="XP24" s="906">
        <v>10000</v>
      </c>
      <c r="XQ24" s="906">
        <v>10000</v>
      </c>
      <c r="XR24" s="906">
        <v>10000</v>
      </c>
      <c r="XS24" s="906">
        <v>10000</v>
      </c>
      <c r="XT24" s="906">
        <v>10000</v>
      </c>
      <c r="XU24" s="906">
        <v>10000</v>
      </c>
      <c r="XV24" s="906">
        <v>10000</v>
      </c>
      <c r="XW24" s="906">
        <v>10000</v>
      </c>
      <c r="XX24" s="906">
        <v>10000</v>
      </c>
      <c r="XY24" s="906">
        <v>10000</v>
      </c>
      <c r="XZ24" s="906">
        <v>10000</v>
      </c>
      <c r="YA24" s="906">
        <v>10000</v>
      </c>
      <c r="YB24" s="906">
        <v>10000</v>
      </c>
      <c r="YC24" s="906">
        <v>10000</v>
      </c>
      <c r="YD24" s="906">
        <v>10000</v>
      </c>
      <c r="YE24" s="906">
        <v>10000</v>
      </c>
      <c r="YF24" s="906">
        <v>10000</v>
      </c>
      <c r="YG24" s="906">
        <v>10000</v>
      </c>
      <c r="YH24" s="906">
        <v>10000</v>
      </c>
      <c r="YI24" s="906">
        <v>10000</v>
      </c>
      <c r="YJ24" s="906">
        <v>10000</v>
      </c>
      <c r="YK24" s="906">
        <v>10000</v>
      </c>
      <c r="YL24" s="906">
        <v>10000</v>
      </c>
      <c r="YM24" s="906">
        <v>10000</v>
      </c>
      <c r="YN24" s="906">
        <v>10000</v>
      </c>
      <c r="YO24" s="906">
        <v>10000</v>
      </c>
      <c r="YP24" s="906">
        <v>10000</v>
      </c>
      <c r="YQ24" s="906">
        <v>10000</v>
      </c>
      <c r="YR24" s="906">
        <v>10000</v>
      </c>
      <c r="YS24" s="906">
        <v>10000</v>
      </c>
      <c r="YT24" s="906">
        <v>10000</v>
      </c>
      <c r="YU24" s="906">
        <v>10000</v>
      </c>
      <c r="YV24" s="906">
        <v>10000</v>
      </c>
      <c r="YW24" s="906">
        <v>10000</v>
      </c>
      <c r="YX24" s="906">
        <v>10000</v>
      </c>
      <c r="YY24" s="906">
        <v>10000</v>
      </c>
      <c r="YZ24" s="906">
        <v>10000</v>
      </c>
      <c r="ZA24" s="906">
        <v>10000</v>
      </c>
      <c r="ZB24" s="906">
        <v>10000</v>
      </c>
      <c r="ZC24" s="906">
        <v>10000</v>
      </c>
      <c r="ZD24" s="906">
        <v>10000</v>
      </c>
      <c r="ZE24" s="906">
        <v>10000</v>
      </c>
      <c r="ZF24" s="906">
        <v>10000</v>
      </c>
      <c r="ZG24" s="906">
        <v>10000</v>
      </c>
      <c r="ZH24" s="906">
        <v>10000</v>
      </c>
      <c r="ZI24" s="906">
        <v>10000</v>
      </c>
      <c r="ZJ24" s="906">
        <v>10000</v>
      </c>
      <c r="ZK24" s="906">
        <v>10000</v>
      </c>
      <c r="ZL24" s="906">
        <v>10000</v>
      </c>
      <c r="ZM24" s="906">
        <v>10000</v>
      </c>
      <c r="ZN24" s="906">
        <v>10000</v>
      </c>
      <c r="ZO24" s="906">
        <v>10000</v>
      </c>
      <c r="ZP24" s="906">
        <v>10000</v>
      </c>
      <c r="ZQ24" s="906">
        <v>10000</v>
      </c>
      <c r="ZR24" s="906">
        <v>10000</v>
      </c>
      <c r="ZS24" s="906">
        <v>10000</v>
      </c>
      <c r="ZT24" s="906">
        <v>10000</v>
      </c>
      <c r="ZU24" s="906">
        <v>10000</v>
      </c>
      <c r="ZV24" s="906">
        <v>10000</v>
      </c>
      <c r="ZW24" s="906">
        <v>10000</v>
      </c>
      <c r="ZX24" s="906">
        <v>10000</v>
      </c>
      <c r="ZY24" s="906">
        <v>10000</v>
      </c>
      <c r="ZZ24" s="906">
        <v>10000</v>
      </c>
      <c r="AAA24" s="906">
        <v>10000</v>
      </c>
      <c r="AAB24" s="906">
        <v>10000</v>
      </c>
      <c r="AAC24" s="906">
        <v>10000</v>
      </c>
      <c r="AAD24" s="906">
        <v>10000</v>
      </c>
      <c r="AAE24" s="906">
        <v>10000</v>
      </c>
      <c r="AAF24" s="906">
        <v>10000</v>
      </c>
      <c r="AAG24" s="906">
        <v>10000</v>
      </c>
      <c r="AAH24" s="906">
        <v>10000</v>
      </c>
      <c r="AAI24" s="906">
        <v>10000</v>
      </c>
      <c r="AAJ24" s="906">
        <v>10000</v>
      </c>
      <c r="AAK24" s="906">
        <v>10000</v>
      </c>
      <c r="AAL24" s="906">
        <v>10000</v>
      </c>
      <c r="AAM24" s="906">
        <v>10000</v>
      </c>
      <c r="AAN24" s="906">
        <v>10000</v>
      </c>
      <c r="AAO24" s="906">
        <v>10000</v>
      </c>
      <c r="AAP24" s="906">
        <v>10000</v>
      </c>
      <c r="AAQ24" s="906">
        <v>10000</v>
      </c>
      <c r="AAR24" s="906">
        <v>10000</v>
      </c>
      <c r="AAS24" s="906">
        <v>10000</v>
      </c>
      <c r="AAT24" s="906">
        <v>10000</v>
      </c>
      <c r="AAU24" s="906">
        <v>10000</v>
      </c>
      <c r="AAV24" s="906">
        <v>10000</v>
      </c>
      <c r="AAW24" s="906">
        <v>10000</v>
      </c>
      <c r="AAX24" s="906">
        <v>10000</v>
      </c>
      <c r="AAY24" s="906">
        <v>10000</v>
      </c>
      <c r="AAZ24" s="906">
        <v>10000</v>
      </c>
      <c r="ABA24" s="906">
        <v>10000</v>
      </c>
      <c r="ABB24" s="906">
        <v>10000</v>
      </c>
      <c r="ABC24" s="906">
        <v>10000</v>
      </c>
      <c r="ABD24" s="906">
        <v>10000</v>
      </c>
      <c r="ABE24" s="906">
        <v>10000</v>
      </c>
      <c r="ABF24" s="906">
        <v>10000</v>
      </c>
      <c r="ABG24" s="906">
        <v>10000</v>
      </c>
      <c r="ABH24" s="906">
        <v>10000</v>
      </c>
      <c r="ABI24" s="906">
        <v>10000</v>
      </c>
      <c r="ABJ24" s="906">
        <v>10000</v>
      </c>
      <c r="ABK24" s="906">
        <v>10000</v>
      </c>
      <c r="ABL24" s="906">
        <v>10000</v>
      </c>
      <c r="ABM24" s="906">
        <v>10000</v>
      </c>
      <c r="ABN24" s="906">
        <v>10000</v>
      </c>
      <c r="ABO24" s="906">
        <v>10000</v>
      </c>
      <c r="ABP24" s="906">
        <v>10000</v>
      </c>
      <c r="ABQ24" s="906">
        <v>10000</v>
      </c>
      <c r="ABR24" s="906">
        <v>10000</v>
      </c>
      <c r="ABS24" s="906">
        <v>10000</v>
      </c>
      <c r="ABT24" s="906">
        <v>10000</v>
      </c>
      <c r="ABU24" s="906">
        <v>10000</v>
      </c>
      <c r="ABV24" s="906">
        <v>10000</v>
      </c>
      <c r="ABW24" s="906">
        <v>10000</v>
      </c>
      <c r="ABX24" s="906">
        <v>10000</v>
      </c>
      <c r="ABY24" s="906">
        <v>10000</v>
      </c>
      <c r="ABZ24" s="906">
        <v>10000</v>
      </c>
      <c r="ACA24" s="906">
        <v>10000</v>
      </c>
      <c r="ACB24" s="906">
        <v>10000</v>
      </c>
      <c r="ACC24" s="906">
        <v>10000</v>
      </c>
      <c r="ACD24" s="906">
        <v>10000</v>
      </c>
      <c r="ACE24" s="906">
        <v>10000</v>
      </c>
      <c r="ACF24" s="906">
        <v>10000</v>
      </c>
      <c r="ACG24" s="906">
        <v>10000</v>
      </c>
      <c r="ACH24" s="906">
        <v>10000</v>
      </c>
      <c r="ACI24" s="906">
        <v>10000</v>
      </c>
      <c r="ACJ24" s="906">
        <v>10000</v>
      </c>
      <c r="ACK24" s="906">
        <v>10000</v>
      </c>
      <c r="ACL24" s="906">
        <v>10000</v>
      </c>
      <c r="ACM24" s="906">
        <v>10000</v>
      </c>
      <c r="ACN24" s="906">
        <v>10000</v>
      </c>
      <c r="ACO24" s="906">
        <v>10000</v>
      </c>
      <c r="ACP24" s="906">
        <v>10000</v>
      </c>
      <c r="ACQ24" s="906">
        <v>10000</v>
      </c>
      <c r="ACR24" s="906">
        <v>10000</v>
      </c>
      <c r="ACS24" s="906">
        <v>10000</v>
      </c>
      <c r="ACT24" s="906">
        <v>10000</v>
      </c>
      <c r="ACU24" s="906">
        <v>10000</v>
      </c>
      <c r="ACV24" s="906">
        <v>10000</v>
      </c>
      <c r="ACW24" s="906">
        <v>10000</v>
      </c>
      <c r="ACX24" s="906">
        <v>10000</v>
      </c>
      <c r="ACY24" s="906">
        <v>10000</v>
      </c>
      <c r="ACZ24" s="906">
        <v>10000</v>
      </c>
      <c r="ADA24" s="906">
        <v>10000</v>
      </c>
      <c r="ADB24" s="906">
        <v>10000</v>
      </c>
      <c r="ADC24" s="906">
        <v>10000</v>
      </c>
      <c r="ADD24" s="906">
        <v>10000</v>
      </c>
      <c r="ADE24" s="906">
        <v>10000</v>
      </c>
      <c r="ADF24" s="906">
        <v>10000</v>
      </c>
      <c r="ADG24" s="906">
        <v>10000</v>
      </c>
      <c r="ADH24" s="906">
        <v>10000</v>
      </c>
      <c r="ADI24" s="906">
        <v>10000</v>
      </c>
      <c r="ADJ24" s="906">
        <v>10000</v>
      </c>
      <c r="ADK24" s="906">
        <v>10000</v>
      </c>
      <c r="ADL24" s="906">
        <v>10000</v>
      </c>
      <c r="ADM24" s="906">
        <v>10000</v>
      </c>
      <c r="ADN24" s="906">
        <v>10000</v>
      </c>
      <c r="ADO24" s="906">
        <v>10000</v>
      </c>
      <c r="ADP24" s="906">
        <v>10000</v>
      </c>
      <c r="ADQ24" s="906">
        <v>10000</v>
      </c>
      <c r="ADR24" s="906">
        <v>10000</v>
      </c>
      <c r="ADS24" s="906">
        <v>10000</v>
      </c>
      <c r="ADT24" s="906">
        <v>10000</v>
      </c>
      <c r="ADU24" s="906">
        <v>10000</v>
      </c>
      <c r="ADV24" s="906">
        <v>10000</v>
      </c>
      <c r="ADW24" s="906">
        <v>10000</v>
      </c>
      <c r="ADX24" s="906">
        <v>10000</v>
      </c>
      <c r="ADY24" s="906">
        <v>10000</v>
      </c>
      <c r="ADZ24" s="906">
        <v>10000</v>
      </c>
      <c r="AEA24" s="906">
        <v>10000</v>
      </c>
      <c r="AEB24" s="906">
        <v>10000</v>
      </c>
      <c r="AEC24" s="906">
        <v>10000</v>
      </c>
      <c r="AED24" s="906">
        <v>10000</v>
      </c>
      <c r="AEE24" s="906">
        <v>10000</v>
      </c>
      <c r="AEF24" s="906">
        <v>10000</v>
      </c>
      <c r="AEG24" s="906">
        <v>10000</v>
      </c>
      <c r="AEH24" s="906">
        <v>10000</v>
      </c>
      <c r="AEI24" s="906">
        <v>10000</v>
      </c>
      <c r="AEJ24" s="906">
        <v>10000</v>
      </c>
      <c r="AEK24" s="906">
        <v>10000</v>
      </c>
      <c r="AEL24" s="906">
        <v>10000</v>
      </c>
      <c r="AEM24" s="906">
        <v>10000</v>
      </c>
      <c r="AEN24" s="906">
        <v>10000</v>
      </c>
      <c r="AEO24" s="906">
        <v>10000</v>
      </c>
      <c r="AEP24" s="906">
        <v>10000</v>
      </c>
      <c r="AEQ24" s="906">
        <v>10000</v>
      </c>
      <c r="AER24" s="906">
        <v>10000</v>
      </c>
      <c r="AES24" s="906">
        <v>10000</v>
      </c>
      <c r="AET24" s="906">
        <v>10000</v>
      </c>
      <c r="AEU24" s="906">
        <v>10000</v>
      </c>
      <c r="AEV24" s="906">
        <v>10000</v>
      </c>
      <c r="AEW24" s="906">
        <v>10000</v>
      </c>
      <c r="AEX24" s="906">
        <v>10000</v>
      </c>
      <c r="AEY24" s="906">
        <v>10000</v>
      </c>
      <c r="AEZ24" s="906">
        <v>10000</v>
      </c>
      <c r="AFA24" s="906">
        <v>10000</v>
      </c>
      <c r="AFB24" s="906">
        <v>10000</v>
      </c>
      <c r="AFC24" s="906">
        <v>10000</v>
      </c>
      <c r="AFD24" s="906">
        <v>10000</v>
      </c>
      <c r="AFE24" s="906">
        <v>10000</v>
      </c>
      <c r="AFF24" s="906">
        <v>10000</v>
      </c>
      <c r="AFG24" s="906">
        <v>10000</v>
      </c>
      <c r="AFH24" s="906">
        <v>10000</v>
      </c>
      <c r="AFI24" s="906">
        <v>10000</v>
      </c>
      <c r="AFJ24" s="906">
        <v>10000</v>
      </c>
      <c r="AFK24" s="906">
        <v>10000</v>
      </c>
      <c r="AFL24" s="906">
        <v>10000</v>
      </c>
      <c r="AFM24" s="906">
        <v>10000</v>
      </c>
      <c r="AFN24" s="906">
        <v>10000</v>
      </c>
      <c r="AFO24" s="906">
        <v>10000</v>
      </c>
      <c r="AFP24" s="906">
        <v>10000</v>
      </c>
      <c r="AFQ24" s="906">
        <v>10000</v>
      </c>
      <c r="AFR24" s="906">
        <v>10000</v>
      </c>
      <c r="AFS24" s="906">
        <v>10000</v>
      </c>
      <c r="AFT24" s="906">
        <v>10000</v>
      </c>
      <c r="AFU24" s="906">
        <v>10000</v>
      </c>
      <c r="AFV24" s="906">
        <v>10000</v>
      </c>
      <c r="AFW24" s="906">
        <v>10000</v>
      </c>
      <c r="AFX24" s="906">
        <v>10000</v>
      </c>
      <c r="AFY24" s="906">
        <v>10000</v>
      </c>
      <c r="AFZ24" s="906">
        <v>10000</v>
      </c>
      <c r="AGA24" s="906">
        <v>10000</v>
      </c>
      <c r="AGB24" s="906">
        <v>10000</v>
      </c>
      <c r="AGC24" s="906">
        <v>10000</v>
      </c>
      <c r="AGD24" s="906">
        <v>10000</v>
      </c>
      <c r="AGE24" s="906">
        <v>10000</v>
      </c>
      <c r="AGF24" s="906">
        <v>10000</v>
      </c>
      <c r="AGG24" s="906">
        <v>10000</v>
      </c>
      <c r="AGH24" s="906">
        <v>10000</v>
      </c>
      <c r="AGI24" s="906">
        <v>10000</v>
      </c>
      <c r="AGJ24" s="906">
        <v>10000</v>
      </c>
      <c r="AGK24" s="906">
        <v>10000</v>
      </c>
      <c r="AGL24" s="906">
        <v>10000</v>
      </c>
      <c r="AGM24" s="906">
        <v>10000</v>
      </c>
      <c r="AGN24" s="906">
        <v>10000</v>
      </c>
      <c r="AGO24" s="906">
        <v>10000</v>
      </c>
      <c r="AGP24" s="906">
        <v>10000</v>
      </c>
      <c r="AGQ24" s="906">
        <v>10000</v>
      </c>
      <c r="AGR24" s="906">
        <v>10000</v>
      </c>
      <c r="AGS24" s="906">
        <v>10000</v>
      </c>
      <c r="AGT24" s="906">
        <v>10000</v>
      </c>
      <c r="AGU24" s="906">
        <v>10000</v>
      </c>
      <c r="AGV24" s="906">
        <v>10000</v>
      </c>
      <c r="AGW24" s="906">
        <v>10000</v>
      </c>
      <c r="AGX24" s="906">
        <v>10000</v>
      </c>
      <c r="AGY24" s="906">
        <v>10000</v>
      </c>
      <c r="AGZ24" s="906">
        <v>10000</v>
      </c>
      <c r="AHA24" s="906">
        <v>10000</v>
      </c>
      <c r="AHB24" s="906">
        <v>10000</v>
      </c>
      <c r="AHC24" s="906">
        <v>10000</v>
      </c>
      <c r="AHD24" s="906">
        <v>10000</v>
      </c>
      <c r="AHE24" s="906">
        <v>10000</v>
      </c>
      <c r="AHF24" s="906">
        <v>10000</v>
      </c>
      <c r="AHG24" s="906">
        <v>10000</v>
      </c>
      <c r="AHH24" s="906">
        <v>10000</v>
      </c>
      <c r="AHI24" s="906">
        <v>10000</v>
      </c>
      <c r="AHJ24" s="906">
        <v>10000</v>
      </c>
      <c r="AHK24" s="906">
        <v>10000</v>
      </c>
      <c r="AHL24" s="906">
        <v>10000</v>
      </c>
      <c r="AHM24" s="906">
        <v>10000</v>
      </c>
      <c r="AHN24" s="906">
        <v>10000</v>
      </c>
      <c r="AHO24" s="906">
        <v>10000</v>
      </c>
      <c r="AHP24" s="906">
        <v>10000</v>
      </c>
      <c r="AHQ24" s="906">
        <v>10000</v>
      </c>
      <c r="AHR24" s="906">
        <v>10000</v>
      </c>
      <c r="AHS24" s="906">
        <v>10000</v>
      </c>
      <c r="AHT24" s="906">
        <v>10000</v>
      </c>
      <c r="AHU24" s="906">
        <v>10000</v>
      </c>
      <c r="AHV24" s="906">
        <v>10000</v>
      </c>
      <c r="AHW24" s="906">
        <v>10000</v>
      </c>
      <c r="AHX24" s="906">
        <v>10000</v>
      </c>
      <c r="AHY24" s="906">
        <v>10000</v>
      </c>
      <c r="AHZ24" s="906">
        <v>10000</v>
      </c>
      <c r="AIA24" s="906">
        <v>10000</v>
      </c>
      <c r="AIB24" s="906">
        <v>10000</v>
      </c>
      <c r="AIC24" s="906">
        <v>10000</v>
      </c>
      <c r="AID24" s="906">
        <v>10000</v>
      </c>
      <c r="AIE24" s="906">
        <v>10000</v>
      </c>
      <c r="AIF24" s="906">
        <v>10000</v>
      </c>
      <c r="AIG24" s="906">
        <v>10000</v>
      </c>
      <c r="AIH24" s="906">
        <v>10000</v>
      </c>
      <c r="AII24" s="906">
        <v>10000</v>
      </c>
      <c r="AIJ24" s="906">
        <v>10000</v>
      </c>
      <c r="AIK24" s="906">
        <v>10000</v>
      </c>
      <c r="AIL24" s="906">
        <v>10000</v>
      </c>
      <c r="AIM24" s="906">
        <v>10000</v>
      </c>
      <c r="AIN24" s="906">
        <v>10000</v>
      </c>
      <c r="AIO24" s="906">
        <v>10000</v>
      </c>
      <c r="AIP24" s="906">
        <v>10000</v>
      </c>
      <c r="AIQ24" s="906">
        <v>10000</v>
      </c>
      <c r="AIR24" s="906">
        <v>10000</v>
      </c>
      <c r="AIS24" s="906">
        <v>10000</v>
      </c>
      <c r="AIT24" s="906">
        <v>10000</v>
      </c>
      <c r="AIU24" s="906">
        <v>10000</v>
      </c>
      <c r="AIV24" s="906">
        <v>10000</v>
      </c>
      <c r="AIW24" s="906">
        <v>10000</v>
      </c>
      <c r="AIX24" s="906">
        <v>10000</v>
      </c>
      <c r="AIY24" s="906">
        <v>10000</v>
      </c>
      <c r="AIZ24" s="906">
        <v>10000</v>
      </c>
      <c r="AJA24" s="906">
        <v>10000</v>
      </c>
      <c r="AJB24" s="906">
        <v>10000</v>
      </c>
      <c r="AJC24" s="906">
        <v>10000</v>
      </c>
      <c r="AJD24" s="906">
        <v>10000</v>
      </c>
      <c r="AJE24" s="906">
        <v>10000</v>
      </c>
      <c r="AJF24" s="906">
        <v>10000</v>
      </c>
      <c r="AJG24" s="906">
        <v>10000</v>
      </c>
      <c r="AJH24" s="906">
        <v>10000</v>
      </c>
      <c r="AJI24" s="906">
        <v>10000</v>
      </c>
      <c r="AJJ24" s="906">
        <v>10000</v>
      </c>
      <c r="AJK24" s="906">
        <v>10000</v>
      </c>
      <c r="AJL24" s="906">
        <v>10000</v>
      </c>
      <c r="AJM24" s="906">
        <v>10000</v>
      </c>
      <c r="AJN24" s="906">
        <v>10000</v>
      </c>
      <c r="AJO24" s="906">
        <v>10000</v>
      </c>
      <c r="AJP24" s="906">
        <v>10000</v>
      </c>
      <c r="AJQ24" s="906">
        <v>10000</v>
      </c>
      <c r="AJR24" s="906">
        <v>10000</v>
      </c>
      <c r="AJS24" s="906">
        <v>10000</v>
      </c>
      <c r="AJT24" s="906">
        <v>10000</v>
      </c>
      <c r="AJU24" s="906">
        <v>10000</v>
      </c>
      <c r="AJV24" s="906">
        <v>10000</v>
      </c>
      <c r="AJW24" s="906">
        <v>10000</v>
      </c>
      <c r="AJX24" s="906">
        <v>10000</v>
      </c>
      <c r="AJY24" s="906">
        <v>10000</v>
      </c>
      <c r="AJZ24" s="906">
        <v>10000</v>
      </c>
      <c r="AKA24" s="906">
        <v>10000</v>
      </c>
      <c r="AKB24" s="906">
        <v>10000</v>
      </c>
      <c r="AKC24" s="906">
        <v>10000</v>
      </c>
      <c r="AKD24" s="906">
        <v>10000</v>
      </c>
      <c r="AKE24" s="906">
        <v>10000</v>
      </c>
      <c r="AKF24" s="906">
        <v>10000</v>
      </c>
      <c r="AKG24" s="906">
        <v>10000</v>
      </c>
      <c r="AKH24" s="906">
        <v>10000</v>
      </c>
      <c r="AKI24" s="906">
        <v>10000</v>
      </c>
      <c r="AKJ24" s="906">
        <v>10000</v>
      </c>
      <c r="AKK24" s="906">
        <v>10000</v>
      </c>
      <c r="AKL24" s="906">
        <v>10000</v>
      </c>
      <c r="AKM24" s="906">
        <v>10000</v>
      </c>
      <c r="AKN24" s="906">
        <v>10000</v>
      </c>
      <c r="AKO24" s="906">
        <v>10000</v>
      </c>
      <c r="AKP24" s="906">
        <v>10000</v>
      </c>
      <c r="AKQ24" s="906">
        <v>10000</v>
      </c>
      <c r="AKR24" s="906">
        <v>10000</v>
      </c>
      <c r="AKS24" s="906">
        <v>10000</v>
      </c>
      <c r="AKT24" s="906">
        <v>10000</v>
      </c>
      <c r="AKU24" s="906">
        <v>10000</v>
      </c>
      <c r="AKV24" s="906">
        <v>10000</v>
      </c>
      <c r="AKW24" s="906">
        <v>10000</v>
      </c>
      <c r="AKX24" s="906">
        <v>10000</v>
      </c>
      <c r="AKY24" s="906">
        <v>10000</v>
      </c>
      <c r="AKZ24" s="906">
        <v>10000</v>
      </c>
      <c r="ALA24" s="906">
        <v>10000</v>
      </c>
      <c r="ALB24" s="906">
        <v>10000</v>
      </c>
      <c r="ALC24" s="906">
        <v>10000</v>
      </c>
      <c r="ALD24" s="906">
        <v>10000</v>
      </c>
      <c r="ALE24" s="906">
        <v>10000</v>
      </c>
      <c r="ALF24" s="906">
        <v>10000</v>
      </c>
      <c r="ALG24" s="906">
        <v>10000</v>
      </c>
      <c r="ALH24" s="906">
        <v>10000</v>
      </c>
      <c r="ALI24" s="906">
        <v>10000</v>
      </c>
      <c r="ALJ24" s="906">
        <v>10000</v>
      </c>
      <c r="ALK24" s="906">
        <v>10000</v>
      </c>
      <c r="ALL24" s="906">
        <v>10000</v>
      </c>
      <c r="ALM24" s="906">
        <v>10000</v>
      </c>
      <c r="ALN24" s="906">
        <v>10000</v>
      </c>
      <c r="ALO24" s="906">
        <v>10000</v>
      </c>
      <c r="ALP24" s="906">
        <v>10000</v>
      </c>
      <c r="ALQ24" s="906">
        <v>10000</v>
      </c>
      <c r="ALR24" s="906">
        <v>10000</v>
      </c>
      <c r="ALS24" s="906">
        <v>10000</v>
      </c>
      <c r="ALT24" s="906">
        <v>10000</v>
      </c>
      <c r="ALU24" s="906">
        <v>10000</v>
      </c>
      <c r="ALV24" s="906">
        <v>10000</v>
      </c>
      <c r="ALW24" s="906">
        <v>10000</v>
      </c>
      <c r="ALX24" s="906">
        <v>10000</v>
      </c>
      <c r="ALY24" s="906">
        <v>10000</v>
      </c>
      <c r="ALZ24" s="906">
        <v>10000</v>
      </c>
      <c r="AMA24" s="906">
        <v>10000</v>
      </c>
      <c r="AMB24" s="906">
        <v>10000</v>
      </c>
      <c r="AMC24" s="906">
        <v>10000</v>
      </c>
      <c r="AMD24" s="906">
        <v>10000</v>
      </c>
      <c r="AME24" s="906">
        <v>10000</v>
      </c>
      <c r="AMF24" s="906">
        <v>10000</v>
      </c>
      <c r="AMG24" s="906">
        <v>10000</v>
      </c>
      <c r="AMH24" s="906">
        <v>10000</v>
      </c>
      <c r="AMI24" s="906">
        <v>10000</v>
      </c>
      <c r="AMJ24" s="906">
        <v>10000</v>
      </c>
      <c r="AMK24" s="906">
        <v>10000</v>
      </c>
      <c r="AML24" s="906">
        <v>10000</v>
      </c>
      <c r="AMM24" s="906">
        <v>10000</v>
      </c>
      <c r="AMN24" s="906">
        <v>10000</v>
      </c>
      <c r="AMO24" s="906">
        <v>10000</v>
      </c>
      <c r="AMP24" s="906">
        <v>10000</v>
      </c>
      <c r="AMQ24" s="906">
        <v>10000</v>
      </c>
      <c r="AMR24" s="906">
        <v>10000</v>
      </c>
      <c r="AMS24" s="906">
        <v>10000</v>
      </c>
      <c r="AMT24" s="906">
        <v>10000</v>
      </c>
      <c r="AMU24" s="906">
        <v>10000</v>
      </c>
      <c r="AMV24" s="906">
        <v>10000</v>
      </c>
      <c r="AMW24" s="906">
        <v>10000</v>
      </c>
      <c r="AMX24" s="906">
        <v>10000</v>
      </c>
      <c r="AMY24" s="906">
        <v>10000</v>
      </c>
      <c r="AMZ24" s="906">
        <v>10000</v>
      </c>
      <c r="ANA24" s="906">
        <v>10000</v>
      </c>
      <c r="ANB24" s="906">
        <v>10000</v>
      </c>
      <c r="ANC24" s="906">
        <v>10000</v>
      </c>
      <c r="AND24" s="906">
        <v>10000</v>
      </c>
      <c r="ANE24" s="906">
        <v>10000</v>
      </c>
      <c r="ANF24" s="906">
        <v>10000</v>
      </c>
      <c r="ANG24" s="906">
        <v>10000</v>
      </c>
      <c r="ANH24" s="906">
        <v>10000</v>
      </c>
      <c r="ANI24" s="906">
        <v>10000</v>
      </c>
      <c r="ANJ24" s="906">
        <v>10000</v>
      </c>
      <c r="ANK24" s="906">
        <v>10000</v>
      </c>
      <c r="ANL24" s="906">
        <v>10000</v>
      </c>
      <c r="ANM24" s="906">
        <v>10000</v>
      </c>
      <c r="ANN24" s="906">
        <v>10000</v>
      </c>
      <c r="ANO24" s="906">
        <v>10000</v>
      </c>
      <c r="ANP24" s="906">
        <v>10000</v>
      </c>
      <c r="ANQ24" s="906">
        <v>10000</v>
      </c>
      <c r="ANR24" s="906">
        <v>10000</v>
      </c>
      <c r="ANS24" s="906">
        <v>10000</v>
      </c>
      <c r="ANT24" s="906">
        <v>10000</v>
      </c>
      <c r="ANU24" s="906">
        <v>10000</v>
      </c>
      <c r="ANV24" s="906">
        <v>10000</v>
      </c>
      <c r="ANW24" s="906">
        <v>10000</v>
      </c>
      <c r="ANX24" s="906">
        <v>10000</v>
      </c>
      <c r="ANY24" s="906">
        <v>10000</v>
      </c>
      <c r="ANZ24" s="906">
        <v>10000</v>
      </c>
      <c r="AOA24" s="906">
        <v>10000</v>
      </c>
      <c r="AOB24" s="906">
        <v>10000</v>
      </c>
      <c r="AOC24" s="906">
        <v>10000</v>
      </c>
      <c r="AOD24" s="906">
        <v>10000</v>
      </c>
      <c r="AOE24" s="906">
        <v>10000</v>
      </c>
      <c r="AOF24" s="906">
        <v>10000</v>
      </c>
      <c r="AOG24" s="906">
        <v>10000</v>
      </c>
      <c r="AOH24" s="906">
        <v>10000</v>
      </c>
      <c r="AOI24" s="906">
        <v>10000</v>
      </c>
      <c r="AOJ24" s="906">
        <v>10000</v>
      </c>
      <c r="AOK24" s="906">
        <v>10000</v>
      </c>
      <c r="AOL24" s="906">
        <v>10000</v>
      </c>
      <c r="AOM24" s="906">
        <v>10000</v>
      </c>
      <c r="AON24" s="906">
        <v>10000</v>
      </c>
      <c r="AOO24" s="906">
        <v>10000</v>
      </c>
      <c r="AOP24" s="906">
        <v>10000</v>
      </c>
      <c r="AOQ24" s="906">
        <v>10000</v>
      </c>
      <c r="AOR24" s="906">
        <v>10000</v>
      </c>
      <c r="AOS24" s="906">
        <v>10000</v>
      </c>
      <c r="AOT24" s="906">
        <v>10000</v>
      </c>
      <c r="AOU24" s="906">
        <v>10000</v>
      </c>
      <c r="AOV24" s="906">
        <v>10000</v>
      </c>
      <c r="AOW24" s="906">
        <v>10000</v>
      </c>
      <c r="AOX24" s="906">
        <v>10000</v>
      </c>
      <c r="AOY24" s="906">
        <v>10000</v>
      </c>
      <c r="AOZ24" s="906">
        <v>10000</v>
      </c>
      <c r="APA24" s="906">
        <v>10000</v>
      </c>
      <c r="APB24" s="906">
        <v>10000</v>
      </c>
      <c r="APC24" s="906">
        <v>10000</v>
      </c>
      <c r="APD24" s="906">
        <v>10000</v>
      </c>
      <c r="APE24" s="906">
        <v>10000</v>
      </c>
      <c r="APF24" s="906">
        <v>10000</v>
      </c>
      <c r="APG24" s="906">
        <v>10000</v>
      </c>
      <c r="APH24" s="906">
        <v>10000</v>
      </c>
      <c r="API24" s="906">
        <v>10000</v>
      </c>
      <c r="APJ24" s="906">
        <v>10000</v>
      </c>
      <c r="APK24" s="906">
        <v>10000</v>
      </c>
      <c r="APL24" s="906">
        <v>10000</v>
      </c>
      <c r="APM24" s="906">
        <v>10000</v>
      </c>
      <c r="APN24" s="906">
        <v>10000</v>
      </c>
      <c r="APO24" s="906">
        <v>10000</v>
      </c>
      <c r="APP24" s="906">
        <v>10000</v>
      </c>
      <c r="APQ24" s="906">
        <v>10000</v>
      </c>
      <c r="APR24" s="906">
        <v>10000</v>
      </c>
      <c r="APS24" s="906">
        <v>10000</v>
      </c>
      <c r="APT24" s="906">
        <v>10000</v>
      </c>
      <c r="APU24" s="906">
        <v>10000</v>
      </c>
      <c r="APV24" s="906">
        <v>10000</v>
      </c>
      <c r="APW24" s="906">
        <v>10000</v>
      </c>
      <c r="APX24" s="906">
        <v>10000</v>
      </c>
      <c r="APY24" s="906">
        <v>10000</v>
      </c>
      <c r="APZ24" s="906">
        <v>10000</v>
      </c>
      <c r="AQA24" s="906">
        <v>10000</v>
      </c>
      <c r="AQB24" s="906">
        <v>10000</v>
      </c>
      <c r="AQC24" s="906">
        <v>10000</v>
      </c>
      <c r="AQD24" s="906">
        <v>10000</v>
      </c>
      <c r="AQE24" s="906">
        <v>10000</v>
      </c>
      <c r="AQF24" s="906">
        <v>10000</v>
      </c>
      <c r="AQG24" s="906">
        <v>10000</v>
      </c>
      <c r="AQH24" s="906">
        <v>10000</v>
      </c>
      <c r="AQI24" s="906">
        <v>10000</v>
      </c>
      <c r="AQJ24" s="906">
        <v>10000</v>
      </c>
      <c r="AQK24" s="906">
        <v>10000</v>
      </c>
      <c r="AQL24" s="906">
        <v>10000</v>
      </c>
      <c r="AQM24" s="906">
        <v>10000</v>
      </c>
      <c r="AQN24" s="906">
        <v>10000</v>
      </c>
      <c r="AQO24" s="906">
        <v>10000</v>
      </c>
      <c r="AQP24" s="906">
        <v>10000</v>
      </c>
      <c r="AQQ24" s="906">
        <v>10000</v>
      </c>
      <c r="AQR24" s="906">
        <v>10000</v>
      </c>
      <c r="AQS24" s="906">
        <v>10000</v>
      </c>
      <c r="AQT24" s="906">
        <v>10000</v>
      </c>
      <c r="AQU24" s="906">
        <v>10000</v>
      </c>
      <c r="AQV24" s="906">
        <v>10000</v>
      </c>
      <c r="AQW24" s="906">
        <v>10000</v>
      </c>
      <c r="AQX24" s="906">
        <v>10000</v>
      </c>
      <c r="AQY24" s="906">
        <v>10000</v>
      </c>
      <c r="AQZ24" s="906">
        <v>10000</v>
      </c>
      <c r="ARA24" s="906">
        <v>10000</v>
      </c>
      <c r="ARB24" s="906">
        <v>10000</v>
      </c>
      <c r="ARC24" s="906">
        <v>10000</v>
      </c>
      <c r="ARD24" s="906">
        <v>10000</v>
      </c>
      <c r="ARE24" s="906">
        <v>10000</v>
      </c>
      <c r="ARF24" s="906">
        <v>10000</v>
      </c>
      <c r="ARG24" s="906">
        <v>10000</v>
      </c>
      <c r="ARH24" s="906">
        <v>10000</v>
      </c>
      <c r="ARI24" s="906">
        <v>10000</v>
      </c>
      <c r="ARJ24" s="906">
        <v>10000</v>
      </c>
      <c r="ARK24" s="906">
        <v>10000</v>
      </c>
      <c r="ARL24" s="906">
        <v>10000</v>
      </c>
      <c r="ARM24" s="906">
        <v>10000</v>
      </c>
      <c r="ARN24" s="906">
        <v>10000</v>
      </c>
      <c r="ARO24" s="906">
        <v>10000</v>
      </c>
      <c r="ARP24" s="906">
        <v>10000</v>
      </c>
      <c r="ARQ24" s="906">
        <v>10000</v>
      </c>
      <c r="ARR24" s="906">
        <v>10000</v>
      </c>
      <c r="ARS24" s="906">
        <v>10000</v>
      </c>
      <c r="ART24" s="906">
        <v>10000</v>
      </c>
      <c r="ARU24" s="906">
        <v>10000</v>
      </c>
      <c r="ARV24" s="906">
        <v>10000</v>
      </c>
      <c r="ARW24" s="906">
        <v>10000</v>
      </c>
      <c r="ARX24" s="906">
        <v>10000</v>
      </c>
      <c r="ARY24" s="906">
        <v>10000</v>
      </c>
      <c r="ARZ24" s="906">
        <v>10000</v>
      </c>
      <c r="ASA24" s="906">
        <v>10000</v>
      </c>
      <c r="ASB24" s="906">
        <v>10000</v>
      </c>
      <c r="ASC24" s="906">
        <v>10000</v>
      </c>
      <c r="ASD24" s="906">
        <v>10000</v>
      </c>
      <c r="ASE24" s="906">
        <v>10000</v>
      </c>
      <c r="ASF24" s="906">
        <v>10000</v>
      </c>
      <c r="ASG24" s="906">
        <v>10000</v>
      </c>
      <c r="ASH24" s="906">
        <v>10000</v>
      </c>
      <c r="ASI24" s="906">
        <v>10000</v>
      </c>
      <c r="ASJ24" s="906">
        <v>10000</v>
      </c>
      <c r="ASK24" s="906">
        <v>10000</v>
      </c>
      <c r="ASL24" s="906">
        <v>10000</v>
      </c>
      <c r="ASM24" s="906">
        <v>10000</v>
      </c>
      <c r="ASN24" s="906">
        <v>10000</v>
      </c>
      <c r="ASO24" s="906">
        <v>10000</v>
      </c>
      <c r="ASP24" s="906">
        <v>10000</v>
      </c>
      <c r="ASQ24" s="906">
        <v>10000</v>
      </c>
      <c r="ASR24" s="906">
        <v>10000</v>
      </c>
      <c r="ASS24" s="906">
        <v>10000</v>
      </c>
      <c r="AST24" s="906">
        <v>10000</v>
      </c>
      <c r="ASU24" s="906">
        <v>10000</v>
      </c>
      <c r="ASV24" s="906">
        <v>10000</v>
      </c>
      <c r="ASW24" s="906">
        <v>10000</v>
      </c>
      <c r="ASX24" s="906">
        <v>10000</v>
      </c>
      <c r="ASY24" s="906">
        <v>10000</v>
      </c>
      <c r="ASZ24" s="906">
        <v>10000</v>
      </c>
      <c r="ATA24" s="906">
        <v>10000</v>
      </c>
      <c r="ATB24" s="906">
        <v>10000</v>
      </c>
      <c r="ATC24" s="906">
        <v>10000</v>
      </c>
      <c r="ATD24" s="906">
        <v>10000</v>
      </c>
      <c r="ATE24" s="906">
        <v>10000</v>
      </c>
      <c r="ATF24" s="906">
        <v>10000</v>
      </c>
      <c r="ATG24" s="906">
        <v>10000</v>
      </c>
      <c r="ATH24" s="906">
        <v>10000</v>
      </c>
      <c r="ATI24" s="906">
        <v>10000</v>
      </c>
      <c r="ATJ24" s="906">
        <v>10000</v>
      </c>
      <c r="ATK24" s="906">
        <v>10000</v>
      </c>
      <c r="ATL24" s="906">
        <v>10000</v>
      </c>
      <c r="ATM24" s="906">
        <v>10000</v>
      </c>
      <c r="ATN24" s="906">
        <v>10000</v>
      </c>
      <c r="ATO24" s="906">
        <v>10000</v>
      </c>
      <c r="ATP24" s="906">
        <v>10000</v>
      </c>
      <c r="ATQ24" s="906">
        <v>10000</v>
      </c>
      <c r="ATR24" s="906">
        <v>10000</v>
      </c>
      <c r="ATS24" s="906">
        <v>10000</v>
      </c>
      <c r="ATT24" s="906">
        <v>10000</v>
      </c>
      <c r="ATU24" s="906">
        <v>10000</v>
      </c>
      <c r="ATV24" s="906">
        <v>10000</v>
      </c>
      <c r="ATW24" s="906">
        <v>10000</v>
      </c>
      <c r="ATX24" s="906">
        <v>10000</v>
      </c>
      <c r="ATY24" s="906">
        <v>10000</v>
      </c>
      <c r="ATZ24" s="906">
        <v>10000</v>
      </c>
      <c r="AUA24" s="906">
        <v>10000</v>
      </c>
      <c r="AUB24" s="906">
        <v>10000</v>
      </c>
      <c r="AUC24" s="906">
        <v>10000</v>
      </c>
      <c r="AUD24" s="906">
        <v>10000</v>
      </c>
      <c r="AUE24" s="906">
        <v>10000</v>
      </c>
      <c r="AUF24" s="906">
        <v>10000</v>
      </c>
      <c r="AUG24" s="906">
        <v>10000</v>
      </c>
      <c r="AUH24" s="906">
        <v>10000</v>
      </c>
      <c r="AUI24" s="906">
        <v>10000</v>
      </c>
      <c r="AUJ24" s="906">
        <v>10000</v>
      </c>
      <c r="AUK24" s="906">
        <v>10000</v>
      </c>
      <c r="AUL24" s="906">
        <v>10000</v>
      </c>
      <c r="AUM24" s="906">
        <v>10000</v>
      </c>
      <c r="AUN24" s="906">
        <v>10000</v>
      </c>
      <c r="AUO24" s="906">
        <v>10000</v>
      </c>
      <c r="AUP24" s="906">
        <v>10000</v>
      </c>
      <c r="AUQ24" s="906">
        <v>10000</v>
      </c>
      <c r="AUR24" s="906">
        <v>10000</v>
      </c>
      <c r="AUS24" s="906">
        <v>10000</v>
      </c>
      <c r="AUT24" s="906">
        <v>10000</v>
      </c>
      <c r="AUU24" s="906">
        <v>10000</v>
      </c>
      <c r="AUV24" s="906">
        <v>10000</v>
      </c>
      <c r="AUW24" s="906">
        <v>10000</v>
      </c>
      <c r="AUX24" s="906">
        <v>10000</v>
      </c>
      <c r="AUY24" s="906">
        <v>10000</v>
      </c>
      <c r="AUZ24" s="906">
        <v>10000</v>
      </c>
      <c r="AVA24" s="906">
        <v>10000</v>
      </c>
      <c r="AVB24" s="906">
        <v>10000</v>
      </c>
      <c r="AVC24" s="906">
        <v>10000</v>
      </c>
      <c r="AVD24" s="906">
        <v>10000</v>
      </c>
      <c r="AVE24" s="906">
        <v>10000</v>
      </c>
      <c r="AVF24" s="906">
        <v>10000</v>
      </c>
      <c r="AVG24" s="906">
        <v>10000</v>
      </c>
      <c r="AVH24" s="906">
        <v>10000</v>
      </c>
      <c r="AVI24" s="906">
        <v>10000</v>
      </c>
      <c r="AVJ24" s="906">
        <v>10000</v>
      </c>
      <c r="AVK24" s="906">
        <v>10000</v>
      </c>
      <c r="AVL24" s="906">
        <v>10000</v>
      </c>
      <c r="AVM24" s="906">
        <v>10000</v>
      </c>
      <c r="AVN24" s="906">
        <v>10000</v>
      </c>
      <c r="AVO24" s="906">
        <v>10000</v>
      </c>
      <c r="AVP24" s="906">
        <v>10000</v>
      </c>
      <c r="AVQ24" s="906">
        <v>10000</v>
      </c>
      <c r="AVR24" s="906">
        <v>10000</v>
      </c>
      <c r="AVS24" s="906">
        <v>10000</v>
      </c>
      <c r="AVT24" s="906">
        <v>10000</v>
      </c>
      <c r="AVU24" s="906">
        <v>10000</v>
      </c>
      <c r="AVV24" s="906">
        <v>10000</v>
      </c>
      <c r="AVW24" s="906">
        <v>10000</v>
      </c>
      <c r="AVX24" s="906">
        <v>10000</v>
      </c>
      <c r="AVY24" s="906">
        <v>10000</v>
      </c>
      <c r="AVZ24" s="906">
        <v>10000</v>
      </c>
      <c r="AWA24" s="906">
        <v>10000</v>
      </c>
      <c r="AWB24" s="906">
        <v>10000</v>
      </c>
      <c r="AWC24" s="906">
        <v>10000</v>
      </c>
      <c r="AWD24" s="906">
        <v>10000</v>
      </c>
      <c r="AWE24" s="906">
        <v>10000</v>
      </c>
      <c r="AWF24" s="906">
        <v>10000</v>
      </c>
      <c r="AWG24" s="906">
        <v>10000</v>
      </c>
      <c r="AWH24" s="906">
        <v>10000</v>
      </c>
      <c r="AWI24" s="906">
        <v>10000</v>
      </c>
      <c r="AWJ24" s="906">
        <v>10000</v>
      </c>
      <c r="AWK24" s="906">
        <v>10000</v>
      </c>
      <c r="AWL24" s="906">
        <v>10000</v>
      </c>
      <c r="AWM24" s="906">
        <v>10000</v>
      </c>
      <c r="AWN24" s="906">
        <v>10000</v>
      </c>
      <c r="AWO24" s="906">
        <v>10000</v>
      </c>
      <c r="AWP24" s="906">
        <v>10000</v>
      </c>
      <c r="AWQ24" s="906">
        <v>10000</v>
      </c>
      <c r="AWR24" s="906">
        <v>10000</v>
      </c>
      <c r="AWS24" s="906">
        <v>10000</v>
      </c>
      <c r="AWT24" s="906">
        <v>10000</v>
      </c>
      <c r="AWU24" s="906">
        <v>10000</v>
      </c>
      <c r="AWV24" s="906">
        <v>10000</v>
      </c>
      <c r="AWW24" s="906">
        <v>10000</v>
      </c>
      <c r="AWX24" s="906">
        <v>10000</v>
      </c>
      <c r="AWY24" s="906">
        <v>10000</v>
      </c>
      <c r="AWZ24" s="906">
        <v>10000</v>
      </c>
      <c r="AXA24" s="906">
        <v>10000</v>
      </c>
      <c r="AXB24" s="906">
        <v>10000</v>
      </c>
      <c r="AXC24" s="906">
        <v>10000</v>
      </c>
      <c r="AXD24" s="906">
        <v>10000</v>
      </c>
      <c r="AXE24" s="906">
        <v>10000</v>
      </c>
      <c r="AXF24" s="906">
        <v>10000</v>
      </c>
      <c r="AXG24" s="906">
        <v>10000</v>
      </c>
      <c r="AXH24" s="906">
        <v>10000</v>
      </c>
      <c r="AXI24" s="906">
        <v>10000</v>
      </c>
      <c r="AXJ24" s="906">
        <v>10000</v>
      </c>
      <c r="AXK24" s="906">
        <v>10000</v>
      </c>
      <c r="AXL24" s="906">
        <v>10000</v>
      </c>
      <c r="AXM24" s="906">
        <v>10000</v>
      </c>
      <c r="AXN24" s="906">
        <v>10000</v>
      </c>
      <c r="AXO24" s="906">
        <v>10000</v>
      </c>
      <c r="AXP24" s="906">
        <v>10000</v>
      </c>
      <c r="AXQ24" s="906">
        <v>10000</v>
      </c>
      <c r="AXR24" s="906">
        <v>10000</v>
      </c>
      <c r="AXS24" s="906">
        <v>10000</v>
      </c>
      <c r="AXT24" s="906">
        <v>10000</v>
      </c>
      <c r="AXU24" s="906">
        <v>10000</v>
      </c>
      <c r="AXV24" s="906">
        <v>10000</v>
      </c>
      <c r="AXW24" s="906">
        <v>10000</v>
      </c>
      <c r="AXX24" s="906">
        <v>10000</v>
      </c>
      <c r="AXY24" s="906">
        <v>10000</v>
      </c>
      <c r="AXZ24" s="906">
        <v>10000</v>
      </c>
      <c r="AYA24" s="906">
        <v>10000</v>
      </c>
      <c r="AYB24" s="906">
        <v>10000</v>
      </c>
      <c r="AYC24" s="906">
        <v>10000</v>
      </c>
      <c r="AYD24" s="906">
        <v>10000</v>
      </c>
      <c r="AYE24" s="906">
        <v>10000</v>
      </c>
      <c r="AYF24" s="906">
        <v>10000</v>
      </c>
      <c r="AYG24" s="906">
        <v>10000</v>
      </c>
      <c r="AYH24" s="906">
        <v>10000</v>
      </c>
      <c r="AYI24" s="906">
        <v>10000</v>
      </c>
      <c r="AYJ24" s="906">
        <v>10000</v>
      </c>
      <c r="AYK24" s="906">
        <v>10000</v>
      </c>
      <c r="AYL24" s="906">
        <v>10000</v>
      </c>
      <c r="AYM24" s="906">
        <v>10000</v>
      </c>
      <c r="AYN24" s="906">
        <v>10000</v>
      </c>
      <c r="AYO24" s="906">
        <v>10000</v>
      </c>
      <c r="AYP24" s="906">
        <v>10000</v>
      </c>
      <c r="AYQ24" s="906">
        <v>10000</v>
      </c>
      <c r="AYR24" s="906">
        <v>10000</v>
      </c>
      <c r="AYS24" s="906">
        <v>10000</v>
      </c>
      <c r="AYT24" s="906">
        <v>10000</v>
      </c>
      <c r="AYU24" s="906">
        <v>10000</v>
      </c>
      <c r="AYV24" s="906">
        <v>10000</v>
      </c>
      <c r="AYW24" s="906">
        <v>10000</v>
      </c>
      <c r="AYX24" s="906">
        <v>10000</v>
      </c>
      <c r="AYY24" s="906">
        <v>10000</v>
      </c>
      <c r="AYZ24" s="906">
        <v>10000</v>
      </c>
      <c r="AZA24" s="906">
        <v>10000</v>
      </c>
      <c r="AZB24" s="906">
        <v>10000</v>
      </c>
      <c r="AZC24" s="906">
        <v>10000</v>
      </c>
      <c r="AZD24" s="906">
        <v>10000</v>
      </c>
      <c r="AZE24" s="906">
        <v>10000</v>
      </c>
      <c r="AZF24" s="906">
        <v>10000</v>
      </c>
      <c r="AZG24" s="906">
        <v>10000</v>
      </c>
      <c r="AZH24" s="906">
        <v>10000</v>
      </c>
      <c r="AZI24" s="906">
        <v>10000</v>
      </c>
      <c r="AZJ24" s="906">
        <v>10000</v>
      </c>
      <c r="AZK24" s="906">
        <v>10000</v>
      </c>
      <c r="AZL24" s="906">
        <v>10000</v>
      </c>
      <c r="AZM24" s="906">
        <v>10000</v>
      </c>
      <c r="AZN24" s="906">
        <v>10000</v>
      </c>
      <c r="AZO24" s="906">
        <v>10000</v>
      </c>
      <c r="AZP24" s="906">
        <v>10000</v>
      </c>
      <c r="AZQ24" s="906">
        <v>10000</v>
      </c>
      <c r="AZR24" s="906">
        <v>10000</v>
      </c>
      <c r="AZS24" s="906">
        <v>10000</v>
      </c>
      <c r="AZT24" s="906">
        <v>10000</v>
      </c>
      <c r="AZU24" s="906">
        <v>10000</v>
      </c>
      <c r="AZV24" s="906">
        <v>10000</v>
      </c>
      <c r="AZW24" s="906">
        <v>10000</v>
      </c>
      <c r="AZX24" s="906">
        <v>10000</v>
      </c>
      <c r="AZY24" s="906">
        <v>10000</v>
      </c>
      <c r="AZZ24" s="906">
        <v>10000</v>
      </c>
      <c r="BAA24" s="906">
        <v>10000</v>
      </c>
      <c r="BAB24" s="906">
        <v>10000</v>
      </c>
      <c r="BAC24" s="906">
        <v>10000</v>
      </c>
      <c r="BAD24" s="906">
        <v>10000</v>
      </c>
      <c r="BAE24" s="906">
        <v>10000</v>
      </c>
      <c r="BAF24" s="906">
        <v>10000</v>
      </c>
      <c r="BAG24" s="906">
        <v>10000</v>
      </c>
      <c r="BAH24" s="906">
        <v>10000</v>
      </c>
      <c r="BAI24" s="906">
        <v>10000</v>
      </c>
      <c r="BAJ24" s="906">
        <v>10000</v>
      </c>
      <c r="BAK24" s="906">
        <v>10000</v>
      </c>
      <c r="BAL24" s="906">
        <v>10000</v>
      </c>
      <c r="BAM24" s="906">
        <v>10000</v>
      </c>
      <c r="BAN24" s="906">
        <v>10000</v>
      </c>
      <c r="BAO24" s="906">
        <v>10000</v>
      </c>
      <c r="BAP24" s="906">
        <v>10000</v>
      </c>
      <c r="BAQ24" s="906">
        <v>10000</v>
      </c>
      <c r="BAR24" s="906">
        <v>10000</v>
      </c>
      <c r="BAS24" s="906">
        <v>10000</v>
      </c>
      <c r="BAT24" s="906">
        <v>10000</v>
      </c>
      <c r="BAU24" s="906">
        <v>10000</v>
      </c>
      <c r="BAV24" s="906">
        <v>10000</v>
      </c>
      <c r="BAW24" s="906">
        <v>10000</v>
      </c>
      <c r="BAX24" s="906">
        <v>10000</v>
      </c>
      <c r="BAY24" s="906">
        <v>10000</v>
      </c>
      <c r="BAZ24" s="906">
        <v>10000</v>
      </c>
      <c r="BBA24" s="906">
        <v>10000</v>
      </c>
      <c r="BBB24" s="906">
        <v>10000</v>
      </c>
      <c r="BBC24" s="906">
        <v>10000</v>
      </c>
      <c r="BBD24" s="906">
        <v>10000</v>
      </c>
      <c r="BBE24" s="906">
        <v>10000</v>
      </c>
      <c r="BBF24" s="906">
        <v>10000</v>
      </c>
      <c r="BBG24" s="906">
        <v>10000</v>
      </c>
      <c r="BBH24" s="906">
        <v>10000</v>
      </c>
      <c r="BBI24" s="906">
        <v>10000</v>
      </c>
      <c r="BBJ24" s="906">
        <v>10000</v>
      </c>
      <c r="BBK24" s="906">
        <v>10000</v>
      </c>
      <c r="BBL24" s="906">
        <v>10000</v>
      </c>
      <c r="BBM24" s="906">
        <v>10000</v>
      </c>
      <c r="BBN24" s="906">
        <v>10000</v>
      </c>
      <c r="BBO24" s="906">
        <v>10000</v>
      </c>
      <c r="BBP24" s="906">
        <v>10000</v>
      </c>
      <c r="BBQ24" s="906">
        <v>10000</v>
      </c>
      <c r="BBR24" s="906">
        <v>10000</v>
      </c>
      <c r="BBS24" s="906">
        <v>10000</v>
      </c>
      <c r="BBT24" s="906">
        <v>10000</v>
      </c>
      <c r="BBU24" s="906">
        <v>10000</v>
      </c>
      <c r="BBV24" s="906">
        <v>10000</v>
      </c>
      <c r="BBW24" s="906">
        <v>10000</v>
      </c>
      <c r="BBX24" s="906">
        <v>10000</v>
      </c>
      <c r="BBY24" s="906">
        <v>10000</v>
      </c>
      <c r="BBZ24" s="906">
        <v>10000</v>
      </c>
      <c r="BCA24" s="906">
        <v>10000</v>
      </c>
      <c r="BCB24" s="906">
        <v>10000</v>
      </c>
      <c r="BCC24" s="906">
        <v>10000</v>
      </c>
      <c r="BCD24" s="906">
        <v>10000</v>
      </c>
      <c r="BCE24" s="906">
        <v>10000</v>
      </c>
      <c r="BCF24" s="906">
        <v>10000</v>
      </c>
      <c r="BCG24" s="906">
        <v>10000</v>
      </c>
      <c r="BCH24" s="906">
        <v>10000</v>
      </c>
      <c r="BCI24" s="906">
        <v>10000</v>
      </c>
      <c r="BCJ24" s="906">
        <v>10000</v>
      </c>
      <c r="BCK24" s="906">
        <v>10000</v>
      </c>
      <c r="BCL24" s="906">
        <v>10000</v>
      </c>
      <c r="BCM24" s="906">
        <v>10000</v>
      </c>
      <c r="BCN24" s="906">
        <v>10000</v>
      </c>
      <c r="BCO24" s="906">
        <v>10000</v>
      </c>
      <c r="BCP24" s="906">
        <v>10000</v>
      </c>
      <c r="BCQ24" s="906">
        <v>10000</v>
      </c>
      <c r="BCR24" s="906">
        <v>10000</v>
      </c>
      <c r="BCS24" s="906">
        <v>10000</v>
      </c>
      <c r="BCT24" s="906">
        <v>10000</v>
      </c>
      <c r="BCU24" s="906">
        <v>10000</v>
      </c>
      <c r="BCV24" s="906">
        <v>10000</v>
      </c>
      <c r="BCW24" s="906">
        <v>10000</v>
      </c>
      <c r="BCX24" s="906">
        <v>10000</v>
      </c>
      <c r="BCY24" s="906">
        <v>10000</v>
      </c>
      <c r="BCZ24" s="906">
        <v>10000</v>
      </c>
      <c r="BDA24" s="906">
        <v>10000</v>
      </c>
      <c r="BDB24" s="906">
        <v>10000</v>
      </c>
      <c r="BDC24" s="906">
        <v>10000</v>
      </c>
      <c r="BDD24" s="906">
        <v>10000</v>
      </c>
      <c r="BDE24" s="906">
        <v>10000</v>
      </c>
      <c r="BDF24" s="906">
        <v>10000</v>
      </c>
      <c r="BDG24" s="906">
        <v>10000</v>
      </c>
      <c r="BDH24" s="906">
        <v>10000</v>
      </c>
      <c r="BDI24" s="906">
        <v>10000</v>
      </c>
      <c r="BDJ24" s="906">
        <v>10000</v>
      </c>
      <c r="BDK24" s="906">
        <v>10000</v>
      </c>
      <c r="BDL24" s="906">
        <v>10000</v>
      </c>
      <c r="BDM24" s="906">
        <v>10000</v>
      </c>
      <c r="BDN24" s="906">
        <v>10000</v>
      </c>
      <c r="BDO24" s="906">
        <v>10000</v>
      </c>
      <c r="BDP24" s="906">
        <v>10000</v>
      </c>
      <c r="BDQ24" s="906">
        <v>10000</v>
      </c>
      <c r="BDR24" s="906">
        <v>10000</v>
      </c>
      <c r="BDS24" s="906">
        <v>10000</v>
      </c>
      <c r="BDT24" s="906">
        <v>10000</v>
      </c>
      <c r="BDU24" s="906">
        <v>10000</v>
      </c>
      <c r="BDV24" s="906">
        <v>10000</v>
      </c>
      <c r="BDW24" s="906">
        <v>10000</v>
      </c>
      <c r="BDX24" s="906">
        <v>10000</v>
      </c>
      <c r="BDY24" s="906">
        <v>10000</v>
      </c>
      <c r="BDZ24" s="906">
        <v>10000</v>
      </c>
      <c r="BEA24" s="906">
        <v>10000</v>
      </c>
      <c r="BEB24" s="906">
        <v>10000</v>
      </c>
      <c r="BEC24" s="906">
        <v>10000</v>
      </c>
      <c r="BED24" s="906">
        <v>10000</v>
      </c>
      <c r="BEE24" s="906">
        <v>10000</v>
      </c>
      <c r="BEF24" s="906">
        <v>10000</v>
      </c>
      <c r="BEG24" s="906">
        <v>10000</v>
      </c>
      <c r="BEH24" s="906">
        <v>10000</v>
      </c>
      <c r="BEI24" s="906">
        <v>10000</v>
      </c>
      <c r="BEJ24" s="906">
        <v>10000</v>
      </c>
      <c r="BEK24" s="906">
        <v>10000</v>
      </c>
      <c r="BEL24" s="906">
        <v>10000</v>
      </c>
      <c r="BEM24" s="906">
        <v>10000</v>
      </c>
      <c r="BEN24" s="906">
        <v>10000</v>
      </c>
      <c r="BEO24" s="906">
        <v>10000</v>
      </c>
      <c r="BEP24" s="906">
        <v>10000</v>
      </c>
      <c r="BEQ24" s="906">
        <v>10000</v>
      </c>
      <c r="BER24" s="906">
        <v>10000</v>
      </c>
      <c r="BES24" s="906">
        <v>10000</v>
      </c>
      <c r="BET24" s="906">
        <v>10000</v>
      </c>
      <c r="BEU24" s="906">
        <v>10000</v>
      </c>
      <c r="BEV24" s="906">
        <v>10000</v>
      </c>
      <c r="BEW24" s="906">
        <v>10000</v>
      </c>
      <c r="BEX24" s="906">
        <v>10000</v>
      </c>
      <c r="BEY24" s="906">
        <v>10000</v>
      </c>
      <c r="BEZ24" s="906">
        <v>10000</v>
      </c>
      <c r="BFA24" s="906">
        <v>10000</v>
      </c>
      <c r="BFB24" s="906">
        <v>10000</v>
      </c>
      <c r="BFC24" s="906">
        <v>10000</v>
      </c>
      <c r="BFD24" s="906">
        <v>10000</v>
      </c>
      <c r="BFE24" s="906">
        <v>10000</v>
      </c>
      <c r="BFF24" s="906">
        <v>10000</v>
      </c>
      <c r="BFG24" s="906">
        <v>10000</v>
      </c>
      <c r="BFH24" s="906">
        <v>10000</v>
      </c>
      <c r="BFI24" s="906">
        <v>10000</v>
      </c>
      <c r="BFJ24" s="906">
        <v>10000</v>
      </c>
      <c r="BFK24" s="906">
        <v>10000</v>
      </c>
      <c r="BFL24" s="906">
        <v>10000</v>
      </c>
      <c r="BFM24" s="906">
        <v>10000</v>
      </c>
      <c r="BFN24" s="906">
        <v>10000</v>
      </c>
      <c r="BFO24" s="906">
        <v>10000</v>
      </c>
      <c r="BFP24" s="906">
        <v>10000</v>
      </c>
      <c r="BFQ24" s="906">
        <v>10000</v>
      </c>
      <c r="BFR24" s="906">
        <v>10000</v>
      </c>
      <c r="BFS24" s="906">
        <v>10000</v>
      </c>
      <c r="BFT24" s="906">
        <v>10000</v>
      </c>
      <c r="BFU24" s="906">
        <v>10000</v>
      </c>
      <c r="BFV24" s="906">
        <v>10000</v>
      </c>
      <c r="BFW24" s="906">
        <v>10000</v>
      </c>
      <c r="BFX24" s="906">
        <v>10000</v>
      </c>
      <c r="BFY24" s="906">
        <v>10000</v>
      </c>
      <c r="BFZ24" s="906">
        <v>10000</v>
      </c>
      <c r="BGA24" s="906">
        <v>10000</v>
      </c>
      <c r="BGB24" s="906">
        <v>10000</v>
      </c>
      <c r="BGC24" s="906">
        <v>10000</v>
      </c>
      <c r="BGD24" s="906">
        <v>10000</v>
      </c>
      <c r="BGE24" s="906">
        <v>10000</v>
      </c>
      <c r="BGF24" s="906">
        <v>10000</v>
      </c>
      <c r="BGG24" s="906">
        <v>10000</v>
      </c>
      <c r="BGH24" s="906">
        <v>10000</v>
      </c>
      <c r="BGI24" s="906">
        <v>10000</v>
      </c>
      <c r="BGJ24" s="906">
        <v>10000</v>
      </c>
      <c r="BGK24" s="906">
        <v>10000</v>
      </c>
      <c r="BGL24" s="906">
        <v>10000</v>
      </c>
      <c r="BGM24" s="906">
        <v>10000</v>
      </c>
      <c r="BGN24" s="906">
        <v>10000</v>
      </c>
      <c r="BGO24" s="906">
        <v>10000</v>
      </c>
      <c r="BGP24" s="906">
        <v>10000</v>
      </c>
      <c r="BGQ24" s="906">
        <v>10000</v>
      </c>
      <c r="BGR24" s="906">
        <v>10000</v>
      </c>
      <c r="BGS24" s="906">
        <v>10000</v>
      </c>
      <c r="BGT24" s="906">
        <v>10000</v>
      </c>
      <c r="BGU24" s="906">
        <v>10000</v>
      </c>
      <c r="BGV24" s="906">
        <v>10000</v>
      </c>
      <c r="BGW24" s="906">
        <v>10000</v>
      </c>
      <c r="BGX24" s="906">
        <v>10000</v>
      </c>
      <c r="BGY24" s="906">
        <v>10000</v>
      </c>
      <c r="BGZ24" s="906">
        <v>10000</v>
      </c>
      <c r="BHA24" s="906">
        <v>10000</v>
      </c>
      <c r="BHB24" s="906">
        <v>10000</v>
      </c>
      <c r="BHC24" s="906">
        <v>10000</v>
      </c>
      <c r="BHD24" s="906">
        <v>10000</v>
      </c>
      <c r="BHE24" s="906">
        <v>10000</v>
      </c>
      <c r="BHF24" s="906">
        <v>10000</v>
      </c>
      <c r="BHG24" s="906">
        <v>10000</v>
      </c>
      <c r="BHH24" s="906">
        <v>10000</v>
      </c>
      <c r="BHI24" s="906">
        <v>10000</v>
      </c>
      <c r="BHJ24" s="906">
        <v>10000</v>
      </c>
      <c r="BHK24" s="906">
        <v>10000</v>
      </c>
      <c r="BHL24" s="906">
        <v>10000</v>
      </c>
      <c r="BHM24" s="906">
        <v>10000</v>
      </c>
      <c r="BHN24" s="906">
        <v>10000</v>
      </c>
      <c r="BHO24" s="906">
        <v>10000</v>
      </c>
      <c r="BHP24" s="906">
        <v>10000</v>
      </c>
      <c r="BHQ24" s="906">
        <v>10000</v>
      </c>
      <c r="BHR24" s="906">
        <v>10000</v>
      </c>
      <c r="BHS24" s="906">
        <v>10000</v>
      </c>
      <c r="BHT24" s="906">
        <v>10000</v>
      </c>
      <c r="BHU24" s="906">
        <v>10000</v>
      </c>
      <c r="BHV24" s="906">
        <v>10000</v>
      </c>
      <c r="BHW24" s="906">
        <v>10000</v>
      </c>
      <c r="BHX24" s="906">
        <v>10000</v>
      </c>
      <c r="BHY24" s="906">
        <v>10000</v>
      </c>
      <c r="BHZ24" s="906">
        <v>10000</v>
      </c>
      <c r="BIA24" s="906">
        <v>10000</v>
      </c>
      <c r="BIB24" s="906">
        <v>10000</v>
      </c>
      <c r="BIC24" s="906">
        <v>10000</v>
      </c>
      <c r="BID24" s="906">
        <v>10000</v>
      </c>
      <c r="BIE24" s="906">
        <v>10000</v>
      </c>
      <c r="BIF24" s="906">
        <v>10000</v>
      </c>
      <c r="BIG24" s="906">
        <v>10000</v>
      </c>
      <c r="BIH24" s="906">
        <v>10000</v>
      </c>
      <c r="BII24" s="906">
        <v>10000</v>
      </c>
      <c r="BIJ24" s="906">
        <v>10000</v>
      </c>
      <c r="BIK24" s="906">
        <v>10000</v>
      </c>
      <c r="BIL24" s="906">
        <v>10000</v>
      </c>
      <c r="BIM24" s="906">
        <v>10000</v>
      </c>
      <c r="BIN24" s="906">
        <v>10000</v>
      </c>
      <c r="BIO24" s="906">
        <v>10000</v>
      </c>
      <c r="BIP24" s="906">
        <v>10000</v>
      </c>
      <c r="BIQ24" s="906">
        <v>10000</v>
      </c>
      <c r="BIR24" s="906">
        <v>10000</v>
      </c>
      <c r="BIS24" s="906">
        <v>10000</v>
      </c>
      <c r="BIT24" s="906">
        <v>10000</v>
      </c>
      <c r="BIU24" s="906">
        <v>10000</v>
      </c>
      <c r="BIV24" s="906">
        <v>10000</v>
      </c>
      <c r="BIW24" s="906">
        <v>10000</v>
      </c>
      <c r="BIX24" s="906">
        <v>10000</v>
      </c>
      <c r="BIY24" s="906">
        <v>10000</v>
      </c>
      <c r="BIZ24" s="906">
        <v>10000</v>
      </c>
      <c r="BJA24" s="906">
        <v>10000</v>
      </c>
      <c r="BJB24" s="906">
        <v>10000</v>
      </c>
      <c r="BJC24" s="906">
        <v>10000</v>
      </c>
      <c r="BJD24" s="906">
        <v>10000</v>
      </c>
      <c r="BJE24" s="906">
        <v>10000</v>
      </c>
      <c r="BJF24" s="906">
        <v>10000</v>
      </c>
      <c r="BJG24" s="906">
        <v>10000</v>
      </c>
      <c r="BJH24" s="906">
        <v>10000</v>
      </c>
      <c r="BJI24" s="906">
        <v>10000</v>
      </c>
      <c r="BJJ24" s="906">
        <v>10000</v>
      </c>
      <c r="BJK24" s="906">
        <v>10000</v>
      </c>
      <c r="BJL24" s="906">
        <v>10000</v>
      </c>
      <c r="BJM24" s="906">
        <v>10000</v>
      </c>
      <c r="BJN24" s="906">
        <v>10000</v>
      </c>
      <c r="BJO24" s="906">
        <v>10000</v>
      </c>
      <c r="BJP24" s="906">
        <v>10000</v>
      </c>
      <c r="BJQ24" s="906">
        <v>10000</v>
      </c>
      <c r="BJR24" s="906">
        <v>10000</v>
      </c>
      <c r="BJS24" s="906">
        <v>10000</v>
      </c>
      <c r="BJT24" s="906">
        <v>10000</v>
      </c>
      <c r="BJU24" s="906">
        <v>10000</v>
      </c>
      <c r="BJV24" s="906">
        <v>10000</v>
      </c>
      <c r="BJW24" s="906">
        <v>10000</v>
      </c>
      <c r="BJX24" s="906">
        <v>10000</v>
      </c>
      <c r="BJY24" s="906">
        <v>10000</v>
      </c>
      <c r="BJZ24" s="906">
        <v>10000</v>
      </c>
      <c r="BKA24" s="906">
        <v>10000</v>
      </c>
      <c r="BKB24" s="906">
        <v>10000</v>
      </c>
      <c r="BKC24" s="906">
        <v>10000</v>
      </c>
      <c r="BKD24" s="906">
        <v>10000</v>
      </c>
      <c r="BKE24" s="906">
        <v>10000</v>
      </c>
      <c r="BKF24" s="906">
        <v>10000</v>
      </c>
      <c r="BKG24" s="906">
        <v>10000</v>
      </c>
      <c r="BKH24" s="906">
        <v>10000</v>
      </c>
      <c r="BKI24" s="906">
        <v>10000</v>
      </c>
      <c r="BKJ24" s="906">
        <v>10000</v>
      </c>
      <c r="BKK24" s="906">
        <v>10000</v>
      </c>
      <c r="BKL24" s="906">
        <v>10000</v>
      </c>
      <c r="BKM24" s="906">
        <v>10000</v>
      </c>
      <c r="BKN24" s="906">
        <v>10000</v>
      </c>
      <c r="BKO24" s="906">
        <v>10000</v>
      </c>
      <c r="BKP24" s="906">
        <v>10000</v>
      </c>
      <c r="BKQ24" s="906">
        <v>10000</v>
      </c>
      <c r="BKR24" s="906">
        <v>10000</v>
      </c>
      <c r="BKS24" s="906">
        <v>10000</v>
      </c>
      <c r="BKT24" s="906">
        <v>10000</v>
      </c>
      <c r="BKU24" s="906">
        <v>10000</v>
      </c>
      <c r="BKV24" s="906">
        <v>10000</v>
      </c>
      <c r="BKW24" s="906">
        <v>10000</v>
      </c>
      <c r="BKX24" s="906">
        <v>10000</v>
      </c>
      <c r="BKY24" s="906">
        <v>10000</v>
      </c>
      <c r="BKZ24" s="906">
        <v>10000</v>
      </c>
      <c r="BLA24" s="906">
        <v>10000</v>
      </c>
      <c r="BLB24" s="906">
        <v>10000</v>
      </c>
      <c r="BLC24" s="906">
        <v>10000</v>
      </c>
      <c r="BLD24" s="906">
        <v>10000</v>
      </c>
      <c r="BLE24" s="906">
        <v>10000</v>
      </c>
      <c r="BLF24" s="906">
        <v>10000</v>
      </c>
      <c r="BLG24" s="906">
        <v>10000</v>
      </c>
      <c r="BLH24" s="906">
        <v>10000</v>
      </c>
      <c r="BLI24" s="906">
        <v>10000</v>
      </c>
      <c r="BLJ24" s="906">
        <v>10000</v>
      </c>
      <c r="BLK24" s="906">
        <v>10000</v>
      </c>
      <c r="BLL24" s="906">
        <v>10000</v>
      </c>
      <c r="BLM24" s="906">
        <v>10000</v>
      </c>
      <c r="BLN24" s="906">
        <v>10000</v>
      </c>
      <c r="BLO24" s="906">
        <v>10000</v>
      </c>
      <c r="BLP24" s="906">
        <v>10000</v>
      </c>
      <c r="BLQ24" s="906">
        <v>10000</v>
      </c>
      <c r="BLR24" s="906">
        <v>10000</v>
      </c>
      <c r="BLS24" s="906">
        <v>10000</v>
      </c>
      <c r="BLT24" s="906">
        <v>10000</v>
      </c>
      <c r="BLU24" s="906">
        <v>10000</v>
      </c>
      <c r="BLV24" s="906">
        <v>10000</v>
      </c>
      <c r="BLW24" s="906">
        <v>10000</v>
      </c>
      <c r="BLX24" s="906">
        <v>10000</v>
      </c>
      <c r="BLY24" s="906">
        <v>10000</v>
      </c>
      <c r="BLZ24" s="906">
        <v>10000</v>
      </c>
      <c r="BMA24" s="906">
        <v>10000</v>
      </c>
      <c r="BMB24" s="906">
        <v>10000</v>
      </c>
      <c r="BMC24" s="906">
        <v>10000</v>
      </c>
      <c r="BMD24" s="906">
        <v>10000</v>
      </c>
      <c r="BME24" s="906">
        <v>10000</v>
      </c>
      <c r="BMF24" s="906">
        <v>10000</v>
      </c>
      <c r="BMG24" s="906">
        <v>10000</v>
      </c>
      <c r="BMH24" s="906">
        <v>10000</v>
      </c>
      <c r="BMI24" s="906">
        <v>10000</v>
      </c>
      <c r="BMJ24" s="906">
        <v>10000</v>
      </c>
      <c r="BMK24" s="906">
        <v>10000</v>
      </c>
      <c r="BML24" s="906">
        <v>10000</v>
      </c>
      <c r="BMM24" s="906">
        <v>10000</v>
      </c>
      <c r="BMN24" s="906">
        <v>10000</v>
      </c>
      <c r="BMO24" s="906">
        <v>10000</v>
      </c>
      <c r="BMP24" s="906">
        <v>10000</v>
      </c>
      <c r="BMQ24" s="906">
        <v>10000</v>
      </c>
      <c r="BMR24" s="906">
        <v>10000</v>
      </c>
      <c r="BMS24" s="906">
        <v>10000</v>
      </c>
      <c r="BMT24" s="906">
        <v>10000</v>
      </c>
      <c r="BMU24" s="906">
        <v>10000</v>
      </c>
      <c r="BMV24" s="906">
        <v>10000</v>
      </c>
      <c r="BMW24" s="906">
        <v>10000</v>
      </c>
      <c r="BMX24" s="906">
        <v>10000</v>
      </c>
      <c r="BMY24" s="906">
        <v>10000</v>
      </c>
      <c r="BMZ24" s="906">
        <v>10000</v>
      </c>
      <c r="BNA24" s="906">
        <v>10000</v>
      </c>
      <c r="BNB24" s="906">
        <v>10000</v>
      </c>
      <c r="BNC24" s="906">
        <v>10000</v>
      </c>
      <c r="BND24" s="906">
        <v>10000</v>
      </c>
      <c r="BNE24" s="906">
        <v>10000</v>
      </c>
      <c r="BNF24" s="906">
        <v>10000</v>
      </c>
      <c r="BNG24" s="906">
        <v>10000</v>
      </c>
      <c r="BNH24" s="906">
        <v>10000</v>
      </c>
      <c r="BNI24" s="906">
        <v>10000</v>
      </c>
      <c r="BNJ24" s="906">
        <v>10000</v>
      </c>
      <c r="BNK24" s="906">
        <v>10000</v>
      </c>
      <c r="BNL24" s="906">
        <v>10000</v>
      </c>
      <c r="BNM24" s="906">
        <v>10000</v>
      </c>
      <c r="BNN24" s="906">
        <v>10000</v>
      </c>
      <c r="BNO24" s="906">
        <v>10000</v>
      </c>
      <c r="BNP24" s="906">
        <v>10000</v>
      </c>
      <c r="BNQ24" s="906">
        <v>10000</v>
      </c>
      <c r="BNR24" s="906">
        <v>10000</v>
      </c>
      <c r="BNS24" s="906">
        <v>10000</v>
      </c>
      <c r="BNT24" s="906">
        <v>10000</v>
      </c>
      <c r="BNU24" s="906">
        <v>10000</v>
      </c>
      <c r="BNV24" s="906">
        <v>10000</v>
      </c>
      <c r="BNW24" s="906">
        <v>10000</v>
      </c>
      <c r="BNX24" s="906">
        <v>10000</v>
      </c>
      <c r="BNY24" s="906">
        <v>10000</v>
      </c>
      <c r="BNZ24" s="906">
        <v>10000</v>
      </c>
      <c r="BOA24" s="906">
        <v>10000</v>
      </c>
      <c r="BOB24" s="906">
        <v>10000</v>
      </c>
      <c r="BOC24" s="906">
        <v>10000</v>
      </c>
      <c r="BOD24" s="906">
        <v>10000</v>
      </c>
      <c r="BOE24" s="906">
        <v>10000</v>
      </c>
      <c r="BOF24" s="906">
        <v>10000</v>
      </c>
      <c r="BOG24" s="906">
        <v>10000</v>
      </c>
      <c r="BOH24" s="906">
        <v>10000</v>
      </c>
      <c r="BOI24" s="906">
        <v>10000</v>
      </c>
      <c r="BOJ24" s="906">
        <v>10000</v>
      </c>
      <c r="BOK24" s="906">
        <v>10000</v>
      </c>
      <c r="BOL24" s="906">
        <v>10000</v>
      </c>
      <c r="BOM24" s="906">
        <v>10000</v>
      </c>
      <c r="BON24" s="906">
        <v>10000</v>
      </c>
      <c r="BOO24" s="906">
        <v>10000</v>
      </c>
      <c r="BOP24" s="906">
        <v>10000</v>
      </c>
      <c r="BOQ24" s="906">
        <v>10000</v>
      </c>
      <c r="BOR24" s="906">
        <v>10000</v>
      </c>
      <c r="BOS24" s="906">
        <v>10000</v>
      </c>
      <c r="BOT24" s="906">
        <v>10000</v>
      </c>
      <c r="BOU24" s="906">
        <v>10000</v>
      </c>
      <c r="BOV24" s="906">
        <v>10000</v>
      </c>
      <c r="BOW24" s="906">
        <v>10000</v>
      </c>
      <c r="BOX24" s="906">
        <v>10000</v>
      </c>
      <c r="BOY24" s="906">
        <v>10000</v>
      </c>
      <c r="BOZ24" s="906">
        <v>10000</v>
      </c>
      <c r="BPA24" s="906">
        <v>10000</v>
      </c>
      <c r="BPB24" s="906">
        <v>10000</v>
      </c>
      <c r="BPC24" s="906">
        <v>10000</v>
      </c>
      <c r="BPD24" s="906">
        <v>10000</v>
      </c>
      <c r="BPE24" s="906">
        <v>10000</v>
      </c>
      <c r="BPF24" s="906">
        <v>10000</v>
      </c>
      <c r="BPG24" s="906">
        <v>10000</v>
      </c>
      <c r="BPH24" s="906">
        <v>10000</v>
      </c>
      <c r="BPI24" s="906">
        <v>10000</v>
      </c>
      <c r="BPJ24" s="906">
        <v>10000</v>
      </c>
      <c r="BPK24" s="906">
        <v>10000</v>
      </c>
      <c r="BPL24" s="906">
        <v>10000</v>
      </c>
      <c r="BPM24" s="906">
        <v>10000</v>
      </c>
      <c r="BPN24" s="906">
        <v>10000</v>
      </c>
      <c r="BPO24" s="906">
        <v>10000</v>
      </c>
      <c r="BPP24" s="906">
        <v>10000</v>
      </c>
      <c r="BPQ24" s="906">
        <v>10000</v>
      </c>
      <c r="BPR24" s="906">
        <v>10000</v>
      </c>
      <c r="BPS24" s="906">
        <v>10000</v>
      </c>
      <c r="BPT24" s="906">
        <v>10000</v>
      </c>
      <c r="BPU24" s="906">
        <v>10000</v>
      </c>
      <c r="BPV24" s="906">
        <v>10000</v>
      </c>
      <c r="BPW24" s="906">
        <v>10000</v>
      </c>
      <c r="BPX24" s="906">
        <v>10000</v>
      </c>
      <c r="BPY24" s="906">
        <v>10000</v>
      </c>
      <c r="BPZ24" s="906">
        <v>10000</v>
      </c>
      <c r="BQA24" s="906">
        <v>10000</v>
      </c>
      <c r="BQB24" s="906">
        <v>10000</v>
      </c>
      <c r="BQC24" s="906">
        <v>10000</v>
      </c>
      <c r="BQD24" s="906">
        <v>10000</v>
      </c>
      <c r="BQE24" s="906">
        <v>10000</v>
      </c>
      <c r="BQF24" s="906">
        <v>10000</v>
      </c>
      <c r="BQG24" s="906">
        <v>10000</v>
      </c>
      <c r="BQH24" s="906">
        <v>10000</v>
      </c>
      <c r="BQI24" s="906">
        <v>10000</v>
      </c>
      <c r="BQJ24" s="906">
        <v>10000</v>
      </c>
      <c r="BQK24" s="906">
        <v>10000</v>
      </c>
      <c r="BQL24" s="906">
        <v>10000</v>
      </c>
      <c r="BQM24" s="906">
        <v>10000</v>
      </c>
      <c r="BQN24" s="906">
        <v>10000</v>
      </c>
      <c r="BQO24" s="906">
        <v>10000</v>
      </c>
      <c r="BQP24" s="906">
        <v>10000</v>
      </c>
      <c r="BQQ24" s="906">
        <v>10000</v>
      </c>
      <c r="BQR24" s="906">
        <v>10000</v>
      </c>
      <c r="BQS24" s="906">
        <v>10000</v>
      </c>
      <c r="BQT24" s="906">
        <v>10000</v>
      </c>
      <c r="BQU24" s="906">
        <v>10000</v>
      </c>
      <c r="BQV24" s="906">
        <v>10000</v>
      </c>
      <c r="BQW24" s="906">
        <v>10000</v>
      </c>
      <c r="BQX24" s="906">
        <v>10000</v>
      </c>
      <c r="BQY24" s="906">
        <v>10000</v>
      </c>
      <c r="BQZ24" s="906">
        <v>10000</v>
      </c>
      <c r="BRA24" s="906">
        <v>10000</v>
      </c>
      <c r="BRB24" s="906">
        <v>10000</v>
      </c>
      <c r="BRC24" s="906">
        <v>10000</v>
      </c>
      <c r="BRD24" s="906">
        <v>10000</v>
      </c>
      <c r="BRE24" s="906">
        <v>10000</v>
      </c>
      <c r="BRF24" s="906">
        <v>10000</v>
      </c>
      <c r="BRG24" s="906">
        <v>10000</v>
      </c>
      <c r="BRH24" s="906">
        <v>10000</v>
      </c>
      <c r="BRI24" s="906">
        <v>10000</v>
      </c>
      <c r="BRJ24" s="906">
        <v>10000</v>
      </c>
      <c r="BRK24" s="906">
        <v>10000</v>
      </c>
      <c r="BRL24" s="906">
        <v>10000</v>
      </c>
      <c r="BRM24" s="906">
        <v>10000</v>
      </c>
      <c r="BRN24" s="906">
        <v>10000</v>
      </c>
      <c r="BRO24" s="906">
        <v>10000</v>
      </c>
      <c r="BRP24" s="906">
        <v>10000</v>
      </c>
      <c r="BRQ24" s="906">
        <v>10000</v>
      </c>
      <c r="BRR24" s="906">
        <v>10000</v>
      </c>
      <c r="BRS24" s="906">
        <v>10000</v>
      </c>
      <c r="BRT24" s="906">
        <v>10000</v>
      </c>
      <c r="BRU24" s="906">
        <v>10000</v>
      </c>
      <c r="BRV24" s="906">
        <v>10000</v>
      </c>
      <c r="BRW24" s="906">
        <v>10000</v>
      </c>
      <c r="BRX24" s="906">
        <v>10000</v>
      </c>
      <c r="BRY24" s="906">
        <v>10000</v>
      </c>
      <c r="BRZ24" s="906">
        <v>10000</v>
      </c>
      <c r="BSA24" s="906">
        <v>10000</v>
      </c>
      <c r="BSB24" s="906">
        <v>10000</v>
      </c>
      <c r="BSC24" s="906">
        <v>10000</v>
      </c>
      <c r="BSD24" s="906">
        <v>10000</v>
      </c>
      <c r="BSE24" s="906">
        <v>10000</v>
      </c>
      <c r="BSF24" s="906">
        <v>10000</v>
      </c>
      <c r="BSG24" s="906">
        <v>10000</v>
      </c>
      <c r="BSH24" s="906">
        <v>10000</v>
      </c>
      <c r="BSI24" s="906">
        <v>10000</v>
      </c>
      <c r="BSJ24" s="906">
        <v>10000</v>
      </c>
      <c r="BSK24" s="906">
        <v>10000</v>
      </c>
      <c r="BSL24" s="906">
        <v>10000</v>
      </c>
      <c r="BSM24" s="906">
        <v>10000</v>
      </c>
      <c r="BSN24" s="906">
        <v>10000</v>
      </c>
      <c r="BSO24" s="906">
        <v>10000</v>
      </c>
      <c r="BSP24" s="906">
        <v>10000</v>
      </c>
      <c r="BSQ24" s="906">
        <v>10000</v>
      </c>
      <c r="BSR24" s="906">
        <v>10000</v>
      </c>
      <c r="BSS24" s="906">
        <v>10000</v>
      </c>
      <c r="BST24" s="906">
        <v>10000</v>
      </c>
      <c r="BSU24" s="906">
        <v>10000</v>
      </c>
      <c r="BSV24" s="906">
        <v>10000</v>
      </c>
      <c r="BSW24" s="906">
        <v>10000</v>
      </c>
      <c r="BSX24" s="906">
        <v>10000</v>
      </c>
      <c r="BSY24" s="906">
        <v>10000</v>
      </c>
      <c r="BSZ24" s="906">
        <v>10000</v>
      </c>
      <c r="BTA24" s="906">
        <v>10000</v>
      </c>
      <c r="BTB24" s="906">
        <v>10000</v>
      </c>
      <c r="BTC24" s="906">
        <v>10000</v>
      </c>
      <c r="BTD24" s="906">
        <v>10000</v>
      </c>
      <c r="BTE24" s="906">
        <v>10000</v>
      </c>
      <c r="BTF24" s="906">
        <v>10000</v>
      </c>
      <c r="BTG24" s="906">
        <v>10000</v>
      </c>
      <c r="BTH24" s="906">
        <v>10000</v>
      </c>
      <c r="BTI24" s="906">
        <v>10000</v>
      </c>
      <c r="BTJ24" s="906">
        <v>10000</v>
      </c>
      <c r="BTK24" s="906">
        <v>10000</v>
      </c>
      <c r="BTL24" s="906">
        <v>10000</v>
      </c>
      <c r="BTM24" s="906">
        <v>10000</v>
      </c>
      <c r="BTN24" s="906">
        <v>10000</v>
      </c>
      <c r="BTO24" s="906">
        <v>10000</v>
      </c>
      <c r="BTP24" s="906">
        <v>10000</v>
      </c>
      <c r="BTQ24" s="906">
        <v>10000</v>
      </c>
      <c r="BTR24" s="906">
        <v>10000</v>
      </c>
      <c r="BTS24" s="906">
        <v>10000</v>
      </c>
      <c r="BTT24" s="906">
        <v>10000</v>
      </c>
      <c r="BTU24" s="906">
        <v>10000</v>
      </c>
      <c r="BTV24" s="906">
        <v>10000</v>
      </c>
      <c r="BTW24" s="906">
        <v>10000</v>
      </c>
      <c r="BTX24" s="906">
        <v>10000</v>
      </c>
      <c r="BTY24" s="906">
        <v>10000</v>
      </c>
      <c r="BTZ24" s="906">
        <v>10000</v>
      </c>
      <c r="BUA24" s="906">
        <v>10000</v>
      </c>
      <c r="BUB24" s="906">
        <v>10000</v>
      </c>
      <c r="BUC24" s="906">
        <v>10000</v>
      </c>
      <c r="BUD24" s="906">
        <v>10000</v>
      </c>
      <c r="BUE24" s="906">
        <v>10000</v>
      </c>
      <c r="BUF24" s="906">
        <v>10000</v>
      </c>
      <c r="BUG24" s="906">
        <v>10000</v>
      </c>
      <c r="BUH24" s="906">
        <v>10000</v>
      </c>
      <c r="BUI24" s="906">
        <v>10000</v>
      </c>
      <c r="BUJ24" s="906">
        <v>10000</v>
      </c>
      <c r="BUK24" s="906">
        <v>10000</v>
      </c>
      <c r="BUL24" s="906">
        <v>10000</v>
      </c>
      <c r="BUM24" s="906">
        <v>10000</v>
      </c>
      <c r="BUN24" s="906">
        <v>10000</v>
      </c>
      <c r="BUO24" s="906">
        <v>10000</v>
      </c>
      <c r="BUP24" s="906">
        <v>10000</v>
      </c>
      <c r="BUQ24" s="906">
        <v>10000</v>
      </c>
      <c r="BUR24" s="906">
        <v>10000</v>
      </c>
      <c r="BUS24" s="906">
        <v>10000</v>
      </c>
      <c r="BUT24" s="906">
        <v>10000</v>
      </c>
      <c r="BUU24" s="906">
        <v>10000</v>
      </c>
      <c r="BUV24" s="906">
        <v>10000</v>
      </c>
      <c r="BUW24" s="906">
        <v>10000</v>
      </c>
      <c r="BUX24" s="906">
        <v>10000</v>
      </c>
      <c r="BUY24" s="906">
        <v>10000</v>
      </c>
      <c r="BUZ24" s="906">
        <v>10000</v>
      </c>
      <c r="BVA24" s="906">
        <v>10000</v>
      </c>
      <c r="BVB24" s="906">
        <v>10000</v>
      </c>
      <c r="BVC24" s="906">
        <v>10000</v>
      </c>
      <c r="BVD24" s="906">
        <v>10000</v>
      </c>
      <c r="BVE24" s="906">
        <v>10000</v>
      </c>
      <c r="BVF24" s="906">
        <v>10000</v>
      </c>
      <c r="BVG24" s="906">
        <v>10000</v>
      </c>
      <c r="BVH24" s="906">
        <v>10000</v>
      </c>
      <c r="BVI24" s="906">
        <v>10000</v>
      </c>
      <c r="BVJ24" s="906">
        <v>10000</v>
      </c>
      <c r="BVK24" s="906">
        <v>10000</v>
      </c>
      <c r="BVL24" s="906">
        <v>10000</v>
      </c>
      <c r="BVM24" s="906">
        <v>10000</v>
      </c>
      <c r="BVN24" s="906">
        <v>10000</v>
      </c>
      <c r="BVO24" s="906">
        <v>10000</v>
      </c>
      <c r="BVP24" s="906">
        <v>10000</v>
      </c>
      <c r="BVQ24" s="906">
        <v>10000</v>
      </c>
      <c r="BVR24" s="906">
        <v>10000</v>
      </c>
      <c r="BVS24" s="906">
        <v>10000</v>
      </c>
      <c r="BVT24" s="906">
        <v>10000</v>
      </c>
      <c r="BVU24" s="906">
        <v>10000</v>
      </c>
      <c r="BVV24" s="906">
        <v>10000</v>
      </c>
      <c r="BVW24" s="906">
        <v>10000</v>
      </c>
      <c r="BVX24" s="906">
        <v>10000</v>
      </c>
      <c r="BVY24" s="906">
        <v>10000</v>
      </c>
      <c r="BVZ24" s="906">
        <v>10000</v>
      </c>
      <c r="BWA24" s="906">
        <v>10000</v>
      </c>
      <c r="BWB24" s="906">
        <v>10000</v>
      </c>
      <c r="BWC24" s="906">
        <v>10000</v>
      </c>
      <c r="BWD24" s="906">
        <v>10000</v>
      </c>
      <c r="BWE24" s="906">
        <v>10000</v>
      </c>
      <c r="BWF24" s="906">
        <v>10000</v>
      </c>
      <c r="BWG24" s="906">
        <v>10000</v>
      </c>
      <c r="BWH24" s="906">
        <v>10000</v>
      </c>
      <c r="BWI24" s="906">
        <v>10000</v>
      </c>
      <c r="BWJ24" s="906">
        <v>10000</v>
      </c>
      <c r="BWK24" s="906">
        <v>10000</v>
      </c>
      <c r="BWL24" s="906">
        <v>10000</v>
      </c>
      <c r="BWM24" s="906">
        <v>10000</v>
      </c>
      <c r="BWN24" s="906">
        <v>10000</v>
      </c>
      <c r="BWO24" s="906">
        <v>10000</v>
      </c>
      <c r="BWP24" s="906">
        <v>10000</v>
      </c>
      <c r="BWQ24" s="906">
        <v>10000</v>
      </c>
      <c r="BWR24" s="906">
        <v>10000</v>
      </c>
      <c r="BWS24" s="906">
        <v>10000</v>
      </c>
      <c r="BWT24" s="906">
        <v>10000</v>
      </c>
      <c r="BWU24" s="906">
        <v>10000</v>
      </c>
      <c r="BWV24" s="906">
        <v>10000</v>
      </c>
      <c r="BWW24" s="906">
        <v>10000</v>
      </c>
      <c r="BWX24" s="906">
        <v>10000</v>
      </c>
      <c r="BWY24" s="906">
        <v>10000</v>
      </c>
      <c r="BWZ24" s="906">
        <v>10000</v>
      </c>
      <c r="BXA24" s="906">
        <v>10000</v>
      </c>
      <c r="BXB24" s="906">
        <v>10000</v>
      </c>
      <c r="BXC24" s="906">
        <v>10000</v>
      </c>
      <c r="BXD24" s="906">
        <v>10000</v>
      </c>
      <c r="BXE24" s="906">
        <v>10000</v>
      </c>
      <c r="BXF24" s="906">
        <v>10000</v>
      </c>
      <c r="BXG24" s="906">
        <v>10000</v>
      </c>
      <c r="BXH24" s="906">
        <v>10000</v>
      </c>
      <c r="BXI24" s="906">
        <v>10000</v>
      </c>
      <c r="BXJ24" s="906">
        <v>10000</v>
      </c>
      <c r="BXK24" s="906">
        <v>10000</v>
      </c>
      <c r="BXL24" s="906">
        <v>10000</v>
      </c>
      <c r="BXM24" s="906">
        <v>10000</v>
      </c>
      <c r="BXN24" s="906">
        <v>10000</v>
      </c>
      <c r="BXO24" s="906">
        <v>10000</v>
      </c>
      <c r="BXP24" s="906">
        <v>10000</v>
      </c>
      <c r="BXQ24" s="906">
        <v>10000</v>
      </c>
      <c r="BXR24" s="906">
        <v>10000</v>
      </c>
      <c r="BXS24" s="906">
        <v>10000</v>
      </c>
      <c r="BXT24" s="906">
        <v>10000</v>
      </c>
      <c r="BXU24" s="906">
        <v>10000</v>
      </c>
      <c r="BXV24" s="906">
        <v>10000</v>
      </c>
      <c r="BXW24" s="906">
        <v>10000</v>
      </c>
      <c r="BXX24" s="906">
        <v>10000</v>
      </c>
      <c r="BXY24" s="906">
        <v>10000</v>
      </c>
      <c r="BXZ24" s="906">
        <v>10000</v>
      </c>
      <c r="BYA24" s="906">
        <v>10000</v>
      </c>
      <c r="BYB24" s="906">
        <v>10000</v>
      </c>
      <c r="BYC24" s="906">
        <v>10000</v>
      </c>
      <c r="BYD24" s="906">
        <v>10000</v>
      </c>
      <c r="BYE24" s="906">
        <v>10000</v>
      </c>
      <c r="BYF24" s="906">
        <v>10000</v>
      </c>
      <c r="BYG24" s="906">
        <v>10000</v>
      </c>
      <c r="BYH24" s="906">
        <v>10000</v>
      </c>
      <c r="BYI24" s="906">
        <v>10000</v>
      </c>
      <c r="BYJ24" s="906">
        <v>10000</v>
      </c>
      <c r="BYK24" s="906">
        <v>10000</v>
      </c>
      <c r="BYL24" s="906">
        <v>10000</v>
      </c>
      <c r="BYM24" s="906">
        <v>10000</v>
      </c>
      <c r="BYN24" s="906">
        <v>10000</v>
      </c>
      <c r="BYO24" s="906">
        <v>10000</v>
      </c>
      <c r="BYP24" s="906">
        <v>10000</v>
      </c>
      <c r="BYQ24" s="906">
        <v>10000</v>
      </c>
      <c r="BYR24" s="906">
        <v>10000</v>
      </c>
      <c r="BYS24" s="906">
        <v>10000</v>
      </c>
      <c r="BYT24" s="906">
        <v>10000</v>
      </c>
      <c r="BYU24" s="906">
        <v>10000</v>
      </c>
      <c r="BYV24" s="906">
        <v>10000</v>
      </c>
      <c r="BYW24" s="906">
        <v>10000</v>
      </c>
      <c r="BYX24" s="906">
        <v>10000</v>
      </c>
      <c r="BYY24" s="906">
        <v>10000</v>
      </c>
      <c r="BYZ24" s="906">
        <v>10000</v>
      </c>
      <c r="BZA24" s="906">
        <v>10000</v>
      </c>
      <c r="BZB24" s="906">
        <v>10000</v>
      </c>
      <c r="BZC24" s="906">
        <v>10000</v>
      </c>
      <c r="BZD24" s="906">
        <v>10000</v>
      </c>
      <c r="BZE24" s="906">
        <v>10000</v>
      </c>
      <c r="BZF24" s="906">
        <v>10000</v>
      </c>
      <c r="BZG24" s="906">
        <v>10000</v>
      </c>
      <c r="BZH24" s="906">
        <v>10000</v>
      </c>
      <c r="BZI24" s="906">
        <v>10000</v>
      </c>
      <c r="BZJ24" s="906">
        <v>10000</v>
      </c>
      <c r="BZK24" s="906">
        <v>10000</v>
      </c>
      <c r="BZL24" s="906">
        <v>10000</v>
      </c>
      <c r="BZM24" s="906">
        <v>10000</v>
      </c>
      <c r="BZN24" s="906">
        <v>10000</v>
      </c>
      <c r="BZO24" s="906">
        <v>10000</v>
      </c>
      <c r="BZP24" s="906">
        <v>10000</v>
      </c>
      <c r="BZQ24" s="906">
        <v>10000</v>
      </c>
      <c r="BZR24" s="906">
        <v>10000</v>
      </c>
      <c r="BZS24" s="906">
        <v>10000</v>
      </c>
      <c r="BZT24" s="906">
        <v>10000</v>
      </c>
      <c r="BZU24" s="906">
        <v>10000</v>
      </c>
      <c r="BZV24" s="906">
        <v>10000</v>
      </c>
      <c r="BZW24" s="906">
        <v>10000</v>
      </c>
      <c r="BZX24" s="906">
        <v>10000</v>
      </c>
      <c r="BZY24" s="906">
        <v>10000</v>
      </c>
      <c r="BZZ24" s="906">
        <v>10000</v>
      </c>
      <c r="CAA24" s="906">
        <v>10000</v>
      </c>
      <c r="CAB24" s="906">
        <v>10000</v>
      </c>
      <c r="CAC24" s="906">
        <v>10000</v>
      </c>
      <c r="CAD24" s="906">
        <v>10000</v>
      </c>
      <c r="CAE24" s="906">
        <v>10000</v>
      </c>
      <c r="CAF24" s="906">
        <v>10000</v>
      </c>
      <c r="CAG24" s="906">
        <v>10000</v>
      </c>
      <c r="CAH24" s="906">
        <v>10000</v>
      </c>
      <c r="CAI24" s="906">
        <v>10000</v>
      </c>
      <c r="CAJ24" s="906">
        <v>10000</v>
      </c>
      <c r="CAK24" s="906">
        <v>10000</v>
      </c>
      <c r="CAL24" s="906">
        <v>10000</v>
      </c>
      <c r="CAM24" s="906">
        <v>10000</v>
      </c>
      <c r="CAN24" s="906">
        <v>10000</v>
      </c>
      <c r="CAO24" s="906">
        <v>10000</v>
      </c>
      <c r="CAP24" s="906">
        <v>10000</v>
      </c>
      <c r="CAQ24" s="906">
        <v>10000</v>
      </c>
      <c r="CAR24" s="906">
        <v>10000</v>
      </c>
      <c r="CAS24" s="906">
        <v>10000</v>
      </c>
      <c r="CAT24" s="906">
        <v>10000</v>
      </c>
      <c r="CAU24" s="906">
        <v>10000</v>
      </c>
      <c r="CAV24" s="906">
        <v>10000</v>
      </c>
      <c r="CAW24" s="906">
        <v>10000</v>
      </c>
      <c r="CAX24" s="906">
        <v>10000</v>
      </c>
      <c r="CAY24" s="906">
        <v>10000</v>
      </c>
      <c r="CAZ24" s="906">
        <v>10000</v>
      </c>
      <c r="CBA24" s="906">
        <v>10000</v>
      </c>
      <c r="CBB24" s="906">
        <v>10000</v>
      </c>
      <c r="CBC24" s="906">
        <v>10000</v>
      </c>
      <c r="CBD24" s="906">
        <v>10000</v>
      </c>
      <c r="CBE24" s="906">
        <v>10000</v>
      </c>
      <c r="CBF24" s="906">
        <v>10000</v>
      </c>
      <c r="CBG24" s="906">
        <v>10000</v>
      </c>
      <c r="CBH24" s="906">
        <v>10000</v>
      </c>
      <c r="CBI24" s="906">
        <v>10000</v>
      </c>
      <c r="CBJ24" s="906">
        <v>10000</v>
      </c>
      <c r="CBK24" s="906">
        <v>10000</v>
      </c>
      <c r="CBL24" s="906">
        <v>10000</v>
      </c>
      <c r="CBM24" s="906">
        <v>10000</v>
      </c>
      <c r="CBN24" s="906">
        <v>10000</v>
      </c>
      <c r="CBO24" s="906">
        <v>10000</v>
      </c>
      <c r="CBP24" s="906">
        <v>10000</v>
      </c>
      <c r="CBQ24" s="906">
        <v>10000</v>
      </c>
      <c r="CBR24" s="906">
        <v>10000</v>
      </c>
      <c r="CBS24" s="906">
        <v>10000</v>
      </c>
      <c r="CBT24" s="906">
        <v>10000</v>
      </c>
      <c r="CBU24" s="906">
        <v>10000</v>
      </c>
      <c r="CBV24" s="906">
        <v>10000</v>
      </c>
      <c r="CBW24" s="906">
        <v>10000</v>
      </c>
      <c r="CBX24" s="906">
        <v>10000</v>
      </c>
      <c r="CBY24" s="906">
        <v>10000</v>
      </c>
      <c r="CBZ24" s="906">
        <v>10000</v>
      </c>
      <c r="CCA24" s="906">
        <v>10000</v>
      </c>
      <c r="CCB24" s="906">
        <v>10000</v>
      </c>
      <c r="CCC24" s="906">
        <v>10000</v>
      </c>
      <c r="CCD24" s="906">
        <v>10000</v>
      </c>
      <c r="CCE24" s="906">
        <v>10000</v>
      </c>
      <c r="CCF24" s="906">
        <v>10000</v>
      </c>
      <c r="CCG24" s="906">
        <v>10000</v>
      </c>
      <c r="CCH24" s="906">
        <v>10000</v>
      </c>
      <c r="CCI24" s="906">
        <v>10000</v>
      </c>
      <c r="CCJ24" s="906">
        <v>10000</v>
      </c>
      <c r="CCK24" s="906">
        <v>10000</v>
      </c>
      <c r="CCL24" s="906">
        <v>10000</v>
      </c>
      <c r="CCM24" s="906">
        <v>10000</v>
      </c>
      <c r="CCN24" s="906">
        <v>10000</v>
      </c>
      <c r="CCO24" s="906">
        <v>10000</v>
      </c>
      <c r="CCP24" s="906">
        <v>10000</v>
      </c>
      <c r="CCQ24" s="906">
        <v>10000</v>
      </c>
      <c r="CCR24" s="906">
        <v>10000</v>
      </c>
      <c r="CCS24" s="906">
        <v>10000</v>
      </c>
      <c r="CCT24" s="906">
        <v>10000</v>
      </c>
      <c r="CCU24" s="906">
        <v>10000</v>
      </c>
      <c r="CCV24" s="906">
        <v>10000</v>
      </c>
      <c r="CCW24" s="906">
        <v>10000</v>
      </c>
      <c r="CCX24" s="906">
        <v>10000</v>
      </c>
      <c r="CCY24" s="906">
        <v>10000</v>
      </c>
      <c r="CCZ24" s="906">
        <v>10000</v>
      </c>
      <c r="CDA24" s="906">
        <v>10000</v>
      </c>
      <c r="CDB24" s="906">
        <v>10000</v>
      </c>
      <c r="CDC24" s="906">
        <v>10000</v>
      </c>
      <c r="CDD24" s="906">
        <v>10000</v>
      </c>
      <c r="CDE24" s="906">
        <v>10000</v>
      </c>
      <c r="CDF24" s="906">
        <v>10000</v>
      </c>
      <c r="CDG24" s="906">
        <v>10000</v>
      </c>
      <c r="CDH24" s="906">
        <v>10000</v>
      </c>
      <c r="CDI24" s="906">
        <v>10000</v>
      </c>
      <c r="CDJ24" s="906">
        <v>10000</v>
      </c>
      <c r="CDK24" s="906">
        <v>10000</v>
      </c>
      <c r="CDL24" s="906">
        <v>10000</v>
      </c>
      <c r="CDM24" s="906">
        <v>10000</v>
      </c>
      <c r="CDN24" s="906">
        <v>10000</v>
      </c>
      <c r="CDO24" s="906">
        <v>10000</v>
      </c>
      <c r="CDP24" s="906">
        <v>10000</v>
      </c>
      <c r="CDQ24" s="906">
        <v>10000</v>
      </c>
      <c r="CDR24" s="906">
        <v>10000</v>
      </c>
      <c r="CDS24" s="906">
        <v>10000</v>
      </c>
      <c r="CDT24" s="906">
        <v>10000</v>
      </c>
      <c r="CDU24" s="906">
        <v>10000</v>
      </c>
      <c r="CDV24" s="906">
        <v>10000</v>
      </c>
      <c r="CDW24" s="906">
        <v>10000</v>
      </c>
      <c r="CDX24" s="906">
        <v>10000</v>
      </c>
      <c r="CDY24" s="906">
        <v>10000</v>
      </c>
      <c r="CDZ24" s="906">
        <v>10000</v>
      </c>
      <c r="CEA24" s="906">
        <v>10000</v>
      </c>
      <c r="CEB24" s="906">
        <v>10000</v>
      </c>
      <c r="CEC24" s="906">
        <v>10000</v>
      </c>
      <c r="CED24" s="906">
        <v>10000</v>
      </c>
      <c r="CEE24" s="906">
        <v>10000</v>
      </c>
      <c r="CEF24" s="906">
        <v>10000</v>
      </c>
      <c r="CEG24" s="906">
        <v>10000</v>
      </c>
      <c r="CEH24" s="906">
        <v>10000</v>
      </c>
      <c r="CEI24" s="906">
        <v>10000</v>
      </c>
      <c r="CEJ24" s="906">
        <v>10000</v>
      </c>
      <c r="CEK24" s="906">
        <v>10000</v>
      </c>
      <c r="CEL24" s="906">
        <v>10000</v>
      </c>
      <c r="CEM24" s="906">
        <v>10000</v>
      </c>
      <c r="CEN24" s="906">
        <v>10000</v>
      </c>
      <c r="CEO24" s="906">
        <v>10000</v>
      </c>
      <c r="CEP24" s="906">
        <v>10000</v>
      </c>
      <c r="CEQ24" s="906">
        <v>10000</v>
      </c>
      <c r="CER24" s="906">
        <v>10000</v>
      </c>
      <c r="CES24" s="906">
        <v>10000</v>
      </c>
      <c r="CET24" s="906">
        <v>10000</v>
      </c>
      <c r="CEU24" s="906">
        <v>10000</v>
      </c>
      <c r="CEV24" s="906">
        <v>10000</v>
      </c>
      <c r="CEW24" s="906">
        <v>10000</v>
      </c>
      <c r="CEX24" s="906">
        <v>10000</v>
      </c>
      <c r="CEY24" s="906">
        <v>10000</v>
      </c>
      <c r="CEZ24" s="906">
        <v>10000</v>
      </c>
      <c r="CFA24" s="906">
        <v>10000</v>
      </c>
      <c r="CFB24" s="906">
        <v>10000</v>
      </c>
      <c r="CFC24" s="906">
        <v>10000</v>
      </c>
      <c r="CFD24" s="906">
        <v>10000</v>
      </c>
      <c r="CFE24" s="906">
        <v>10000</v>
      </c>
      <c r="CFF24" s="906">
        <v>10000</v>
      </c>
      <c r="CFG24" s="906">
        <v>10000</v>
      </c>
      <c r="CFH24" s="906">
        <v>10000</v>
      </c>
      <c r="CFI24" s="906">
        <v>10000</v>
      </c>
      <c r="CFJ24" s="906">
        <v>10000</v>
      </c>
      <c r="CFK24" s="906">
        <v>10000</v>
      </c>
      <c r="CFL24" s="906">
        <v>10000</v>
      </c>
      <c r="CFM24" s="906">
        <v>10000</v>
      </c>
      <c r="CFN24" s="906">
        <v>10000</v>
      </c>
      <c r="CFO24" s="906">
        <v>10000</v>
      </c>
      <c r="CFP24" s="906">
        <v>10000</v>
      </c>
      <c r="CFQ24" s="906">
        <v>10000</v>
      </c>
      <c r="CFR24" s="906">
        <v>10000</v>
      </c>
      <c r="CFS24" s="906">
        <v>10000</v>
      </c>
      <c r="CFT24" s="906">
        <v>10000</v>
      </c>
      <c r="CFU24" s="906">
        <v>10000</v>
      </c>
      <c r="CFV24" s="906">
        <v>10000</v>
      </c>
      <c r="CFW24" s="906">
        <v>10000</v>
      </c>
      <c r="CFX24" s="906">
        <v>10000</v>
      </c>
      <c r="CFY24" s="906">
        <v>10000</v>
      </c>
      <c r="CFZ24" s="906">
        <v>10000</v>
      </c>
      <c r="CGA24" s="906">
        <v>10000</v>
      </c>
      <c r="CGB24" s="906">
        <v>10000</v>
      </c>
      <c r="CGC24" s="906">
        <v>10000</v>
      </c>
      <c r="CGD24" s="906">
        <v>10000</v>
      </c>
      <c r="CGE24" s="906">
        <v>10000</v>
      </c>
      <c r="CGF24" s="906">
        <v>10000</v>
      </c>
      <c r="CGG24" s="906">
        <v>10000</v>
      </c>
      <c r="CGH24" s="906">
        <v>10000</v>
      </c>
      <c r="CGI24" s="906">
        <v>10000</v>
      </c>
      <c r="CGJ24" s="906">
        <v>10000</v>
      </c>
      <c r="CGK24" s="906">
        <v>10000</v>
      </c>
      <c r="CGL24" s="906">
        <v>10000</v>
      </c>
      <c r="CGM24" s="906">
        <v>10000</v>
      </c>
      <c r="CGN24" s="906">
        <v>10000</v>
      </c>
      <c r="CGO24" s="906">
        <v>10000</v>
      </c>
      <c r="CGP24" s="906">
        <v>10000</v>
      </c>
      <c r="CGQ24" s="906">
        <v>10000</v>
      </c>
      <c r="CGR24" s="906">
        <v>10000</v>
      </c>
      <c r="CGS24" s="906">
        <v>10000</v>
      </c>
      <c r="CGT24" s="906">
        <v>10000</v>
      </c>
      <c r="CGU24" s="906">
        <v>10000</v>
      </c>
      <c r="CGV24" s="906">
        <v>10000</v>
      </c>
      <c r="CGW24" s="906">
        <v>10000</v>
      </c>
      <c r="CGX24" s="906">
        <v>10000</v>
      </c>
      <c r="CGY24" s="906">
        <v>10000</v>
      </c>
      <c r="CGZ24" s="906">
        <v>10000</v>
      </c>
      <c r="CHA24" s="906">
        <v>10000</v>
      </c>
      <c r="CHB24" s="906">
        <v>10000</v>
      </c>
      <c r="CHC24" s="906">
        <v>10000</v>
      </c>
      <c r="CHD24" s="906">
        <v>10000</v>
      </c>
      <c r="CHE24" s="906">
        <v>10000</v>
      </c>
      <c r="CHF24" s="906">
        <v>10000</v>
      </c>
      <c r="CHG24" s="906">
        <v>10000</v>
      </c>
      <c r="CHH24" s="906">
        <v>10000</v>
      </c>
      <c r="CHI24" s="906">
        <v>10000</v>
      </c>
      <c r="CHJ24" s="906">
        <v>10000</v>
      </c>
      <c r="CHK24" s="906">
        <v>10000</v>
      </c>
      <c r="CHL24" s="906">
        <v>10000</v>
      </c>
      <c r="CHM24" s="906">
        <v>10000</v>
      </c>
      <c r="CHN24" s="906">
        <v>10000</v>
      </c>
      <c r="CHO24" s="906">
        <v>10000</v>
      </c>
      <c r="CHP24" s="906">
        <v>10000</v>
      </c>
      <c r="CHQ24" s="906">
        <v>10000</v>
      </c>
      <c r="CHR24" s="906">
        <v>10000</v>
      </c>
      <c r="CHS24" s="906">
        <v>10000</v>
      </c>
      <c r="CHT24" s="906">
        <v>10000</v>
      </c>
      <c r="CHU24" s="906">
        <v>10000</v>
      </c>
      <c r="CHV24" s="906">
        <v>10000</v>
      </c>
      <c r="CHW24" s="906">
        <v>10000</v>
      </c>
      <c r="CHX24" s="906">
        <v>10000</v>
      </c>
      <c r="CHY24" s="906">
        <v>10000</v>
      </c>
      <c r="CHZ24" s="906">
        <v>10000</v>
      </c>
      <c r="CIA24" s="906">
        <v>10000</v>
      </c>
      <c r="CIB24" s="906">
        <v>10000</v>
      </c>
      <c r="CIC24" s="906">
        <v>10000</v>
      </c>
      <c r="CID24" s="906">
        <v>10000</v>
      </c>
      <c r="CIE24" s="906">
        <v>10000</v>
      </c>
      <c r="CIF24" s="906">
        <v>10000</v>
      </c>
      <c r="CIG24" s="906">
        <v>10000</v>
      </c>
      <c r="CIH24" s="906">
        <v>10000</v>
      </c>
      <c r="CII24" s="906">
        <v>10000</v>
      </c>
      <c r="CIJ24" s="906">
        <v>10000</v>
      </c>
      <c r="CIK24" s="906">
        <v>10000</v>
      </c>
      <c r="CIL24" s="906">
        <v>10000</v>
      </c>
      <c r="CIM24" s="906">
        <v>10000</v>
      </c>
      <c r="CIN24" s="906">
        <v>10000</v>
      </c>
      <c r="CIO24" s="906">
        <v>10000</v>
      </c>
      <c r="CIP24" s="906">
        <v>10000</v>
      </c>
      <c r="CIQ24" s="906">
        <v>10000</v>
      </c>
      <c r="CIR24" s="906">
        <v>10000</v>
      </c>
      <c r="CIS24" s="906">
        <v>10000</v>
      </c>
      <c r="CIT24" s="906">
        <v>10000</v>
      </c>
      <c r="CIU24" s="906">
        <v>10000</v>
      </c>
      <c r="CIV24" s="906">
        <v>10000</v>
      </c>
      <c r="CIW24" s="906">
        <v>10000</v>
      </c>
      <c r="CIX24" s="906">
        <v>10000</v>
      </c>
      <c r="CIY24" s="906">
        <v>10000</v>
      </c>
      <c r="CIZ24" s="906">
        <v>10000</v>
      </c>
      <c r="CJA24" s="906">
        <v>10000</v>
      </c>
      <c r="CJB24" s="906">
        <v>10000</v>
      </c>
      <c r="CJC24" s="906">
        <v>10000</v>
      </c>
      <c r="CJD24" s="906">
        <v>10000</v>
      </c>
      <c r="CJE24" s="906">
        <v>10000</v>
      </c>
      <c r="CJF24" s="906">
        <v>10000</v>
      </c>
      <c r="CJG24" s="906">
        <v>10000</v>
      </c>
      <c r="CJH24" s="906">
        <v>10000</v>
      </c>
      <c r="CJI24" s="906">
        <v>10000</v>
      </c>
      <c r="CJJ24" s="906">
        <v>10000</v>
      </c>
      <c r="CJK24" s="906">
        <v>10000</v>
      </c>
      <c r="CJL24" s="906">
        <v>10000</v>
      </c>
      <c r="CJM24" s="906">
        <v>10000</v>
      </c>
      <c r="CJN24" s="906">
        <v>10000</v>
      </c>
      <c r="CJO24" s="906">
        <v>10000</v>
      </c>
      <c r="CJP24" s="906">
        <v>10000</v>
      </c>
      <c r="CJQ24" s="906">
        <v>10000</v>
      </c>
      <c r="CJR24" s="906">
        <v>10000</v>
      </c>
      <c r="CJS24" s="906">
        <v>10000</v>
      </c>
      <c r="CJT24" s="906">
        <v>10000</v>
      </c>
      <c r="CJU24" s="906">
        <v>10000</v>
      </c>
      <c r="CJV24" s="906">
        <v>10000</v>
      </c>
      <c r="CJW24" s="906">
        <v>10000</v>
      </c>
      <c r="CJX24" s="906">
        <v>10000</v>
      </c>
      <c r="CJY24" s="906">
        <v>10000</v>
      </c>
      <c r="CJZ24" s="906">
        <v>10000</v>
      </c>
      <c r="CKA24" s="906">
        <v>10000</v>
      </c>
      <c r="CKB24" s="906">
        <v>10000</v>
      </c>
      <c r="CKC24" s="906">
        <v>10000</v>
      </c>
      <c r="CKD24" s="906">
        <v>10000</v>
      </c>
      <c r="CKE24" s="906">
        <v>10000</v>
      </c>
      <c r="CKF24" s="906">
        <v>10000</v>
      </c>
      <c r="CKG24" s="906">
        <v>10000</v>
      </c>
      <c r="CKH24" s="906">
        <v>10000</v>
      </c>
      <c r="CKI24" s="906">
        <v>10000</v>
      </c>
      <c r="CKJ24" s="906">
        <v>10000</v>
      </c>
      <c r="CKK24" s="906">
        <v>10000</v>
      </c>
      <c r="CKL24" s="906">
        <v>10000</v>
      </c>
      <c r="CKM24" s="906">
        <v>10000</v>
      </c>
      <c r="CKN24" s="906">
        <v>10000</v>
      </c>
      <c r="CKO24" s="906">
        <v>10000</v>
      </c>
      <c r="CKP24" s="906">
        <v>10000</v>
      </c>
      <c r="CKQ24" s="906">
        <v>10000</v>
      </c>
      <c r="CKR24" s="906">
        <v>10000</v>
      </c>
      <c r="CKS24" s="906">
        <v>10000</v>
      </c>
      <c r="CKT24" s="906">
        <v>10000</v>
      </c>
      <c r="CKU24" s="906">
        <v>10000</v>
      </c>
      <c r="CKV24" s="906">
        <v>10000</v>
      </c>
      <c r="CKW24" s="906">
        <v>10000</v>
      </c>
      <c r="CKX24" s="906">
        <v>10000</v>
      </c>
      <c r="CKY24" s="906">
        <v>10000</v>
      </c>
      <c r="CKZ24" s="906">
        <v>10000</v>
      </c>
      <c r="CLA24" s="906">
        <v>10000</v>
      </c>
      <c r="CLB24" s="906">
        <v>10000</v>
      </c>
      <c r="CLC24" s="906">
        <v>10000</v>
      </c>
      <c r="CLD24" s="906">
        <v>10000</v>
      </c>
      <c r="CLE24" s="906">
        <v>10000</v>
      </c>
      <c r="CLF24" s="906">
        <v>10000</v>
      </c>
      <c r="CLG24" s="906">
        <v>10000</v>
      </c>
      <c r="CLH24" s="906">
        <v>10000</v>
      </c>
      <c r="CLI24" s="906">
        <v>10000</v>
      </c>
      <c r="CLJ24" s="906">
        <v>10000</v>
      </c>
      <c r="CLK24" s="906">
        <v>10000</v>
      </c>
      <c r="CLL24" s="906">
        <v>10000</v>
      </c>
      <c r="CLM24" s="906">
        <v>10000</v>
      </c>
      <c r="CLN24" s="906">
        <v>10000</v>
      </c>
      <c r="CLO24" s="906">
        <v>10000</v>
      </c>
      <c r="CLP24" s="906">
        <v>10000</v>
      </c>
      <c r="CLQ24" s="906">
        <v>10000</v>
      </c>
      <c r="CLR24" s="906">
        <v>10000</v>
      </c>
      <c r="CLS24" s="906">
        <v>10000</v>
      </c>
      <c r="CLT24" s="906">
        <v>10000</v>
      </c>
      <c r="CLU24" s="906">
        <v>10000</v>
      </c>
      <c r="CLV24" s="906">
        <v>10000</v>
      </c>
      <c r="CLW24" s="906">
        <v>10000</v>
      </c>
      <c r="CLX24" s="906">
        <v>10000</v>
      </c>
      <c r="CLY24" s="906">
        <v>10000</v>
      </c>
      <c r="CLZ24" s="906">
        <v>10000</v>
      </c>
      <c r="CMA24" s="906">
        <v>10000</v>
      </c>
      <c r="CMB24" s="906">
        <v>10000</v>
      </c>
      <c r="CMC24" s="906">
        <v>10000</v>
      </c>
      <c r="CMD24" s="906">
        <v>10000</v>
      </c>
      <c r="CME24" s="906">
        <v>10000</v>
      </c>
      <c r="CMF24" s="906">
        <v>10000</v>
      </c>
      <c r="CMG24" s="906">
        <v>10000</v>
      </c>
      <c r="CMH24" s="906">
        <v>10000</v>
      </c>
      <c r="CMI24" s="906">
        <v>10000</v>
      </c>
      <c r="CMJ24" s="906">
        <v>10000</v>
      </c>
      <c r="CMK24" s="906">
        <v>10000</v>
      </c>
      <c r="CML24" s="906">
        <v>10000</v>
      </c>
      <c r="CMM24" s="906">
        <v>10000</v>
      </c>
      <c r="CMN24" s="906">
        <v>10000</v>
      </c>
      <c r="CMO24" s="906">
        <v>10000</v>
      </c>
      <c r="CMP24" s="906">
        <v>10000</v>
      </c>
      <c r="CMQ24" s="906">
        <v>10000</v>
      </c>
      <c r="CMR24" s="906">
        <v>10000</v>
      </c>
      <c r="CMS24" s="906">
        <v>10000</v>
      </c>
      <c r="CMT24" s="906">
        <v>10000</v>
      </c>
      <c r="CMU24" s="906">
        <v>10000</v>
      </c>
      <c r="CMV24" s="906">
        <v>10000</v>
      </c>
      <c r="CMW24" s="906">
        <v>10000</v>
      </c>
      <c r="CMX24" s="906">
        <v>10000</v>
      </c>
      <c r="CMY24" s="906">
        <v>10000</v>
      </c>
      <c r="CMZ24" s="906">
        <v>10000</v>
      </c>
      <c r="CNA24" s="906">
        <v>10000</v>
      </c>
      <c r="CNB24" s="906">
        <v>10000</v>
      </c>
      <c r="CNC24" s="906">
        <v>10000</v>
      </c>
      <c r="CND24" s="906">
        <v>10000</v>
      </c>
      <c r="CNE24" s="906">
        <v>10000</v>
      </c>
      <c r="CNF24" s="906">
        <v>10000</v>
      </c>
      <c r="CNG24" s="906">
        <v>10000</v>
      </c>
      <c r="CNH24" s="906">
        <v>10000</v>
      </c>
      <c r="CNI24" s="906">
        <v>10000</v>
      </c>
      <c r="CNJ24" s="906">
        <v>10000</v>
      </c>
      <c r="CNK24" s="906">
        <v>10000</v>
      </c>
      <c r="CNL24" s="906">
        <v>10000</v>
      </c>
      <c r="CNM24" s="906">
        <v>10000</v>
      </c>
      <c r="CNN24" s="906">
        <v>10000</v>
      </c>
      <c r="CNO24" s="906">
        <v>10000</v>
      </c>
      <c r="CNP24" s="906">
        <v>10000</v>
      </c>
      <c r="CNQ24" s="906">
        <v>10000</v>
      </c>
      <c r="CNR24" s="906">
        <v>10000</v>
      </c>
      <c r="CNS24" s="906">
        <v>10000</v>
      </c>
      <c r="CNT24" s="906">
        <v>10000</v>
      </c>
      <c r="CNU24" s="906">
        <v>10000</v>
      </c>
      <c r="CNV24" s="906">
        <v>10000</v>
      </c>
      <c r="CNW24" s="906">
        <v>10000</v>
      </c>
      <c r="CNX24" s="906">
        <v>10000</v>
      </c>
      <c r="CNY24" s="906">
        <v>10000</v>
      </c>
      <c r="CNZ24" s="906">
        <v>10000</v>
      </c>
      <c r="COA24" s="906">
        <v>10000</v>
      </c>
      <c r="COB24" s="906">
        <v>10000</v>
      </c>
      <c r="COC24" s="906">
        <v>10000</v>
      </c>
      <c r="COD24" s="906">
        <v>10000</v>
      </c>
      <c r="COE24" s="906">
        <v>10000</v>
      </c>
      <c r="COF24" s="906">
        <v>10000</v>
      </c>
      <c r="COG24" s="906">
        <v>10000</v>
      </c>
      <c r="COH24" s="906">
        <v>10000</v>
      </c>
      <c r="COI24" s="906">
        <v>10000</v>
      </c>
      <c r="COJ24" s="906">
        <v>10000</v>
      </c>
      <c r="COK24" s="906">
        <v>10000</v>
      </c>
      <c r="COL24" s="906">
        <v>10000</v>
      </c>
      <c r="COM24" s="906">
        <v>10000</v>
      </c>
      <c r="CON24" s="906">
        <v>10000</v>
      </c>
      <c r="COO24" s="906">
        <v>10000</v>
      </c>
      <c r="COP24" s="906">
        <v>10000</v>
      </c>
      <c r="COQ24" s="906">
        <v>10000</v>
      </c>
      <c r="COR24" s="906">
        <v>10000</v>
      </c>
      <c r="COS24" s="906">
        <v>10000</v>
      </c>
      <c r="COT24" s="906">
        <v>10000</v>
      </c>
      <c r="COU24" s="906">
        <v>10000</v>
      </c>
      <c r="COV24" s="906">
        <v>10000</v>
      </c>
      <c r="COW24" s="906">
        <v>10000</v>
      </c>
      <c r="COX24" s="906">
        <v>10000</v>
      </c>
      <c r="COY24" s="906">
        <v>10000</v>
      </c>
      <c r="COZ24" s="906">
        <v>10000</v>
      </c>
      <c r="CPA24" s="906">
        <v>10000</v>
      </c>
      <c r="CPB24" s="906">
        <v>10000</v>
      </c>
      <c r="CPC24" s="906">
        <v>10000</v>
      </c>
      <c r="CPD24" s="906">
        <v>10000</v>
      </c>
      <c r="CPE24" s="906">
        <v>10000</v>
      </c>
      <c r="CPF24" s="906">
        <v>10000</v>
      </c>
      <c r="CPG24" s="906">
        <v>10000</v>
      </c>
      <c r="CPH24" s="906">
        <v>10000</v>
      </c>
      <c r="CPI24" s="906">
        <v>10000</v>
      </c>
      <c r="CPJ24" s="906">
        <v>10000</v>
      </c>
      <c r="CPK24" s="906">
        <v>10000</v>
      </c>
      <c r="CPL24" s="906">
        <v>10000</v>
      </c>
      <c r="CPM24" s="906">
        <v>10000</v>
      </c>
      <c r="CPN24" s="906">
        <v>10000</v>
      </c>
      <c r="CPO24" s="906">
        <v>10000</v>
      </c>
      <c r="CPP24" s="906">
        <v>10000</v>
      </c>
      <c r="CPQ24" s="906">
        <v>10000</v>
      </c>
      <c r="CPR24" s="906">
        <v>10000</v>
      </c>
      <c r="CPS24" s="906">
        <v>10000</v>
      </c>
      <c r="CPT24" s="906">
        <v>10000</v>
      </c>
      <c r="CPU24" s="906">
        <v>10000</v>
      </c>
      <c r="CPV24" s="906">
        <v>10000</v>
      </c>
      <c r="CPW24" s="906">
        <v>10000</v>
      </c>
      <c r="CPX24" s="906">
        <v>10000</v>
      </c>
      <c r="CPY24" s="906">
        <v>10000</v>
      </c>
      <c r="CPZ24" s="906">
        <v>10000</v>
      </c>
      <c r="CQA24" s="906">
        <v>10000</v>
      </c>
      <c r="CQB24" s="906">
        <v>10000</v>
      </c>
      <c r="CQC24" s="906">
        <v>10000</v>
      </c>
      <c r="CQD24" s="906">
        <v>10000</v>
      </c>
      <c r="CQE24" s="906">
        <v>10000</v>
      </c>
      <c r="CQF24" s="906">
        <v>10000</v>
      </c>
      <c r="CQG24" s="906">
        <v>10000</v>
      </c>
      <c r="CQH24" s="906">
        <v>10000</v>
      </c>
      <c r="CQI24" s="906">
        <v>10000</v>
      </c>
      <c r="CQJ24" s="906">
        <v>10000</v>
      </c>
      <c r="CQK24" s="906">
        <v>10000</v>
      </c>
      <c r="CQL24" s="906">
        <v>10000</v>
      </c>
      <c r="CQM24" s="906">
        <v>10000</v>
      </c>
      <c r="CQN24" s="906">
        <v>10000</v>
      </c>
      <c r="CQO24" s="906">
        <v>10000</v>
      </c>
      <c r="CQP24" s="906">
        <v>10000</v>
      </c>
      <c r="CQQ24" s="906">
        <v>10000</v>
      </c>
      <c r="CQR24" s="906">
        <v>10000</v>
      </c>
      <c r="CQS24" s="906">
        <v>10000</v>
      </c>
      <c r="CQT24" s="906">
        <v>10000</v>
      </c>
      <c r="CQU24" s="906">
        <v>10000</v>
      </c>
      <c r="CQV24" s="906">
        <v>10000</v>
      </c>
      <c r="CQW24" s="906">
        <v>10000</v>
      </c>
      <c r="CQX24" s="906">
        <v>10000</v>
      </c>
      <c r="CQY24" s="906">
        <v>10000</v>
      </c>
      <c r="CQZ24" s="906">
        <v>10000</v>
      </c>
      <c r="CRA24" s="906">
        <v>10000</v>
      </c>
      <c r="CRB24" s="906">
        <v>10000</v>
      </c>
      <c r="CRC24" s="906">
        <v>10000</v>
      </c>
      <c r="CRD24" s="906">
        <v>10000</v>
      </c>
      <c r="CRE24" s="906">
        <v>10000</v>
      </c>
      <c r="CRF24" s="906">
        <v>10000</v>
      </c>
      <c r="CRG24" s="906">
        <v>10000</v>
      </c>
      <c r="CRH24" s="906">
        <v>10000</v>
      </c>
      <c r="CRI24" s="906">
        <v>10000</v>
      </c>
      <c r="CRJ24" s="906">
        <v>10000</v>
      </c>
      <c r="CRK24" s="906">
        <v>10000</v>
      </c>
      <c r="CRL24" s="906">
        <v>10000</v>
      </c>
      <c r="CRM24" s="906">
        <v>10000</v>
      </c>
      <c r="CRN24" s="906">
        <v>10000</v>
      </c>
      <c r="CRO24" s="906">
        <v>10000</v>
      </c>
      <c r="CRP24" s="906">
        <v>10000</v>
      </c>
      <c r="CRQ24" s="906">
        <v>10000</v>
      </c>
      <c r="CRR24" s="906">
        <v>10000</v>
      </c>
      <c r="CRS24" s="906">
        <v>10000</v>
      </c>
      <c r="CRT24" s="906">
        <v>10000</v>
      </c>
      <c r="CRU24" s="906">
        <v>10000</v>
      </c>
      <c r="CRV24" s="906">
        <v>10000</v>
      </c>
      <c r="CRW24" s="906">
        <v>10000</v>
      </c>
      <c r="CRX24" s="906">
        <v>10000</v>
      </c>
      <c r="CRY24" s="906">
        <v>10000</v>
      </c>
      <c r="CRZ24" s="906">
        <v>10000</v>
      </c>
      <c r="CSA24" s="906">
        <v>10000</v>
      </c>
      <c r="CSB24" s="906">
        <v>10000</v>
      </c>
      <c r="CSC24" s="906">
        <v>10000</v>
      </c>
      <c r="CSD24" s="906">
        <v>10000</v>
      </c>
      <c r="CSE24" s="906">
        <v>10000</v>
      </c>
      <c r="CSF24" s="906">
        <v>10000</v>
      </c>
      <c r="CSG24" s="906">
        <v>10000</v>
      </c>
      <c r="CSH24" s="906">
        <v>10000</v>
      </c>
      <c r="CSI24" s="906">
        <v>10000</v>
      </c>
      <c r="CSJ24" s="906">
        <v>10000</v>
      </c>
      <c r="CSK24" s="906">
        <v>10000</v>
      </c>
      <c r="CSL24" s="906">
        <v>10000</v>
      </c>
      <c r="CSM24" s="906">
        <v>10000</v>
      </c>
      <c r="CSN24" s="906">
        <v>10000</v>
      </c>
      <c r="CSO24" s="906">
        <v>10000</v>
      </c>
      <c r="CSP24" s="906">
        <v>10000</v>
      </c>
      <c r="CSQ24" s="906">
        <v>10000</v>
      </c>
      <c r="CSR24" s="906">
        <v>10000</v>
      </c>
      <c r="CSS24" s="906">
        <v>10000</v>
      </c>
      <c r="CST24" s="906">
        <v>10000</v>
      </c>
      <c r="CSU24" s="906">
        <v>10000</v>
      </c>
      <c r="CSV24" s="906">
        <v>10000</v>
      </c>
      <c r="CSW24" s="906">
        <v>10000</v>
      </c>
      <c r="CSX24" s="906">
        <v>10000</v>
      </c>
      <c r="CSY24" s="906">
        <v>10000</v>
      </c>
      <c r="CSZ24" s="906">
        <v>10000</v>
      </c>
      <c r="CTA24" s="906">
        <v>10000</v>
      </c>
      <c r="CTB24" s="906">
        <v>10000</v>
      </c>
      <c r="CTC24" s="906">
        <v>10000</v>
      </c>
      <c r="CTD24" s="906">
        <v>10000</v>
      </c>
      <c r="CTE24" s="906">
        <v>10000</v>
      </c>
      <c r="CTF24" s="906">
        <v>10000</v>
      </c>
      <c r="CTG24" s="906">
        <v>10000</v>
      </c>
      <c r="CTH24" s="906">
        <v>10000</v>
      </c>
      <c r="CTI24" s="906">
        <v>10000</v>
      </c>
      <c r="CTJ24" s="906">
        <v>10000</v>
      </c>
      <c r="CTK24" s="906">
        <v>10000</v>
      </c>
      <c r="CTL24" s="906">
        <v>10000</v>
      </c>
      <c r="CTM24" s="906">
        <v>10000</v>
      </c>
      <c r="CTN24" s="906">
        <v>10000</v>
      </c>
      <c r="CTO24" s="906">
        <v>10000</v>
      </c>
      <c r="CTP24" s="906">
        <v>10000</v>
      </c>
      <c r="CTQ24" s="906">
        <v>10000</v>
      </c>
      <c r="CTR24" s="906">
        <v>10000</v>
      </c>
      <c r="CTS24" s="906">
        <v>10000</v>
      </c>
      <c r="CTT24" s="906">
        <v>10000</v>
      </c>
      <c r="CTU24" s="906">
        <v>10000</v>
      </c>
      <c r="CTV24" s="906">
        <v>10000</v>
      </c>
      <c r="CTW24" s="906">
        <v>10000</v>
      </c>
      <c r="CTX24" s="906">
        <v>10000</v>
      </c>
      <c r="CTY24" s="906">
        <v>10000</v>
      </c>
      <c r="CTZ24" s="906">
        <v>10000</v>
      </c>
      <c r="CUA24" s="906">
        <v>10000</v>
      </c>
      <c r="CUB24" s="906">
        <v>10000</v>
      </c>
      <c r="CUC24" s="906">
        <v>10000</v>
      </c>
      <c r="CUD24" s="906">
        <v>10000</v>
      </c>
      <c r="CUE24" s="906">
        <v>10000</v>
      </c>
      <c r="CUF24" s="906">
        <v>10000</v>
      </c>
      <c r="CUG24" s="906">
        <v>10000</v>
      </c>
      <c r="CUH24" s="906">
        <v>10000</v>
      </c>
      <c r="CUI24" s="906">
        <v>10000</v>
      </c>
      <c r="CUJ24" s="906">
        <v>10000</v>
      </c>
      <c r="CUK24" s="906">
        <v>10000</v>
      </c>
      <c r="CUL24" s="906">
        <v>10000</v>
      </c>
      <c r="CUM24" s="906">
        <v>10000</v>
      </c>
      <c r="CUN24" s="906">
        <v>10000</v>
      </c>
      <c r="CUO24" s="906">
        <v>10000</v>
      </c>
      <c r="CUP24" s="906">
        <v>10000</v>
      </c>
      <c r="CUQ24" s="906">
        <v>10000</v>
      </c>
      <c r="CUR24" s="906">
        <v>10000</v>
      </c>
      <c r="CUS24" s="906">
        <v>10000</v>
      </c>
      <c r="CUT24" s="906">
        <v>10000</v>
      </c>
      <c r="CUU24" s="906">
        <v>10000</v>
      </c>
      <c r="CUV24" s="906">
        <v>10000</v>
      </c>
      <c r="CUW24" s="906">
        <v>10000</v>
      </c>
      <c r="CUX24" s="906">
        <v>10000</v>
      </c>
      <c r="CUY24" s="906">
        <v>10000</v>
      </c>
      <c r="CUZ24" s="906">
        <v>10000</v>
      </c>
      <c r="CVA24" s="906">
        <v>10000</v>
      </c>
      <c r="CVB24" s="906">
        <v>10000</v>
      </c>
      <c r="CVC24" s="906">
        <v>10000</v>
      </c>
      <c r="CVD24" s="906">
        <v>10000</v>
      </c>
      <c r="CVE24" s="906">
        <v>10000</v>
      </c>
      <c r="CVF24" s="906">
        <v>10000</v>
      </c>
      <c r="CVG24" s="906">
        <v>10000</v>
      </c>
      <c r="CVH24" s="906">
        <v>10000</v>
      </c>
      <c r="CVI24" s="906">
        <v>10000</v>
      </c>
      <c r="CVJ24" s="906">
        <v>10000</v>
      </c>
      <c r="CVK24" s="906">
        <v>10000</v>
      </c>
      <c r="CVL24" s="906">
        <v>10000</v>
      </c>
      <c r="CVM24" s="906">
        <v>10000</v>
      </c>
      <c r="CVN24" s="906">
        <v>10000</v>
      </c>
      <c r="CVO24" s="906">
        <v>10000</v>
      </c>
      <c r="CVP24" s="906">
        <v>10000</v>
      </c>
      <c r="CVQ24" s="906">
        <v>10000</v>
      </c>
      <c r="CVR24" s="906">
        <v>10000</v>
      </c>
      <c r="CVS24" s="906">
        <v>10000</v>
      </c>
      <c r="CVT24" s="906">
        <v>10000</v>
      </c>
      <c r="CVU24" s="906">
        <v>10000</v>
      </c>
      <c r="CVV24" s="906">
        <v>10000</v>
      </c>
      <c r="CVW24" s="906">
        <v>10000</v>
      </c>
      <c r="CVX24" s="906">
        <v>10000</v>
      </c>
      <c r="CVY24" s="906">
        <v>10000</v>
      </c>
      <c r="CVZ24" s="906">
        <v>10000</v>
      </c>
      <c r="CWA24" s="906">
        <v>10000</v>
      </c>
      <c r="CWB24" s="906">
        <v>10000</v>
      </c>
      <c r="CWC24" s="906">
        <v>10000</v>
      </c>
      <c r="CWD24" s="906">
        <v>10000</v>
      </c>
      <c r="CWE24" s="906">
        <v>10000</v>
      </c>
      <c r="CWF24" s="906">
        <v>10000</v>
      </c>
      <c r="CWG24" s="906">
        <v>10000</v>
      </c>
      <c r="CWH24" s="906">
        <v>10000</v>
      </c>
      <c r="CWI24" s="906">
        <v>10000</v>
      </c>
      <c r="CWJ24" s="906">
        <v>10000</v>
      </c>
      <c r="CWK24" s="906">
        <v>10000</v>
      </c>
      <c r="CWL24" s="906">
        <v>10000</v>
      </c>
      <c r="CWM24" s="906">
        <v>10000</v>
      </c>
      <c r="CWN24" s="906">
        <v>10000</v>
      </c>
      <c r="CWO24" s="906">
        <v>10000</v>
      </c>
      <c r="CWP24" s="906">
        <v>10000</v>
      </c>
      <c r="CWQ24" s="906">
        <v>10000</v>
      </c>
      <c r="CWR24" s="906">
        <v>10000</v>
      </c>
      <c r="CWS24" s="906">
        <v>10000</v>
      </c>
      <c r="CWT24" s="906">
        <v>10000</v>
      </c>
      <c r="CWU24" s="906">
        <v>10000</v>
      </c>
      <c r="CWV24" s="906">
        <v>10000</v>
      </c>
      <c r="CWW24" s="906">
        <v>10000</v>
      </c>
      <c r="CWX24" s="906">
        <v>10000</v>
      </c>
      <c r="CWY24" s="906">
        <v>10000</v>
      </c>
      <c r="CWZ24" s="906">
        <v>10000</v>
      </c>
      <c r="CXA24" s="906">
        <v>10000</v>
      </c>
      <c r="CXB24" s="906">
        <v>10000</v>
      </c>
      <c r="CXC24" s="906">
        <v>10000</v>
      </c>
      <c r="CXD24" s="906">
        <v>10000</v>
      </c>
      <c r="CXE24" s="906">
        <v>10000</v>
      </c>
      <c r="CXF24" s="906">
        <v>10000</v>
      </c>
      <c r="CXG24" s="906">
        <v>10000</v>
      </c>
      <c r="CXH24" s="906">
        <v>10000</v>
      </c>
      <c r="CXI24" s="906">
        <v>10000</v>
      </c>
      <c r="CXJ24" s="906">
        <v>10000</v>
      </c>
      <c r="CXK24" s="906">
        <v>10000</v>
      </c>
      <c r="CXL24" s="906">
        <v>10000</v>
      </c>
      <c r="CXM24" s="906">
        <v>10000</v>
      </c>
      <c r="CXN24" s="906">
        <v>10000</v>
      </c>
      <c r="CXO24" s="906">
        <v>10000</v>
      </c>
      <c r="CXP24" s="906">
        <v>10000</v>
      </c>
      <c r="CXQ24" s="906">
        <v>10000</v>
      </c>
      <c r="CXR24" s="906">
        <v>10000</v>
      </c>
      <c r="CXS24" s="906">
        <v>10000</v>
      </c>
      <c r="CXT24" s="906">
        <v>10000</v>
      </c>
      <c r="CXU24" s="906">
        <v>10000</v>
      </c>
      <c r="CXV24" s="906">
        <v>10000</v>
      </c>
      <c r="CXW24" s="906">
        <v>10000</v>
      </c>
      <c r="CXX24" s="906">
        <v>10000</v>
      </c>
      <c r="CXY24" s="906">
        <v>10000</v>
      </c>
      <c r="CXZ24" s="906">
        <v>10000</v>
      </c>
      <c r="CYA24" s="906">
        <v>10000</v>
      </c>
      <c r="CYB24" s="906">
        <v>10000</v>
      </c>
      <c r="CYC24" s="906">
        <v>10000</v>
      </c>
      <c r="CYD24" s="906">
        <v>10000</v>
      </c>
      <c r="CYE24" s="906">
        <v>10000</v>
      </c>
      <c r="CYF24" s="906">
        <v>10000</v>
      </c>
      <c r="CYG24" s="906">
        <v>10000</v>
      </c>
      <c r="CYH24" s="906">
        <v>10000</v>
      </c>
      <c r="CYI24" s="906">
        <v>10000</v>
      </c>
      <c r="CYJ24" s="906">
        <v>10000</v>
      </c>
      <c r="CYK24" s="906">
        <v>10000</v>
      </c>
      <c r="CYL24" s="906">
        <v>10000</v>
      </c>
      <c r="CYM24" s="906">
        <v>10000</v>
      </c>
      <c r="CYN24" s="906">
        <v>10000</v>
      </c>
      <c r="CYO24" s="906">
        <v>10000</v>
      </c>
      <c r="CYP24" s="906">
        <v>10000</v>
      </c>
      <c r="CYQ24" s="906">
        <v>10000</v>
      </c>
      <c r="CYR24" s="906">
        <v>10000</v>
      </c>
      <c r="CYS24" s="906">
        <v>10000</v>
      </c>
      <c r="CYT24" s="906">
        <v>10000</v>
      </c>
      <c r="CYU24" s="906">
        <v>10000</v>
      </c>
      <c r="CYV24" s="906">
        <v>10000</v>
      </c>
      <c r="CYW24" s="906">
        <v>10000</v>
      </c>
      <c r="CYX24" s="906">
        <v>10000</v>
      </c>
      <c r="CYY24" s="906">
        <v>10000</v>
      </c>
      <c r="CYZ24" s="906">
        <v>10000</v>
      </c>
      <c r="CZA24" s="906">
        <v>10000</v>
      </c>
      <c r="CZB24" s="906">
        <v>10000</v>
      </c>
      <c r="CZC24" s="906">
        <v>10000</v>
      </c>
      <c r="CZD24" s="906">
        <v>10000</v>
      </c>
      <c r="CZE24" s="906">
        <v>10000</v>
      </c>
      <c r="CZF24" s="906">
        <v>10000</v>
      </c>
      <c r="CZG24" s="906">
        <v>10000</v>
      </c>
      <c r="CZH24" s="906">
        <v>10000</v>
      </c>
      <c r="CZI24" s="906">
        <v>10000</v>
      </c>
      <c r="CZJ24" s="906">
        <v>10000</v>
      </c>
      <c r="CZK24" s="906">
        <v>10000</v>
      </c>
      <c r="CZL24" s="906">
        <v>10000</v>
      </c>
      <c r="CZM24" s="906">
        <v>10000</v>
      </c>
      <c r="CZN24" s="906">
        <v>10000</v>
      </c>
      <c r="CZO24" s="906">
        <v>10000</v>
      </c>
      <c r="CZP24" s="906">
        <v>10000</v>
      </c>
      <c r="CZQ24" s="906">
        <v>10000</v>
      </c>
      <c r="CZR24" s="906">
        <v>10000</v>
      </c>
      <c r="CZS24" s="906">
        <v>10000</v>
      </c>
      <c r="CZT24" s="906">
        <v>10000</v>
      </c>
      <c r="CZU24" s="906">
        <v>10000</v>
      </c>
      <c r="CZV24" s="906">
        <v>10000</v>
      </c>
      <c r="CZW24" s="906">
        <v>10000</v>
      </c>
      <c r="CZX24" s="906">
        <v>10000</v>
      </c>
      <c r="CZY24" s="906">
        <v>10000</v>
      </c>
      <c r="CZZ24" s="906">
        <v>10000</v>
      </c>
      <c r="DAA24" s="906">
        <v>10000</v>
      </c>
      <c r="DAB24" s="906">
        <v>10000</v>
      </c>
      <c r="DAC24" s="906">
        <v>10000</v>
      </c>
      <c r="DAD24" s="906">
        <v>10000</v>
      </c>
      <c r="DAE24" s="906">
        <v>10000</v>
      </c>
      <c r="DAF24" s="906">
        <v>10000</v>
      </c>
      <c r="DAG24" s="906">
        <v>10000</v>
      </c>
      <c r="DAH24" s="906">
        <v>10000</v>
      </c>
      <c r="DAI24" s="906">
        <v>10000</v>
      </c>
      <c r="DAJ24" s="906">
        <v>10000</v>
      </c>
      <c r="DAK24" s="906">
        <v>10000</v>
      </c>
      <c r="DAL24" s="906">
        <v>10000</v>
      </c>
      <c r="DAM24" s="906">
        <v>10000</v>
      </c>
      <c r="DAN24" s="906">
        <v>10000</v>
      </c>
      <c r="DAO24" s="906">
        <v>10000</v>
      </c>
      <c r="DAP24" s="906">
        <v>10000</v>
      </c>
      <c r="DAQ24" s="906">
        <v>10000</v>
      </c>
      <c r="DAR24" s="906">
        <v>10000</v>
      </c>
      <c r="DAS24" s="906">
        <v>10000</v>
      </c>
      <c r="DAT24" s="906">
        <v>10000</v>
      </c>
      <c r="DAU24" s="906">
        <v>10000</v>
      </c>
      <c r="DAV24" s="906">
        <v>10000</v>
      </c>
      <c r="DAW24" s="906">
        <v>10000</v>
      </c>
      <c r="DAX24" s="906">
        <v>10000</v>
      </c>
      <c r="DAY24" s="906">
        <v>10000</v>
      </c>
      <c r="DAZ24" s="906">
        <v>10000</v>
      </c>
      <c r="DBA24" s="906">
        <v>10000</v>
      </c>
      <c r="DBB24" s="906">
        <v>10000</v>
      </c>
      <c r="DBC24" s="906">
        <v>10000</v>
      </c>
      <c r="DBD24" s="906">
        <v>10000</v>
      </c>
      <c r="DBE24" s="906">
        <v>10000</v>
      </c>
      <c r="DBF24" s="906">
        <v>10000</v>
      </c>
      <c r="DBG24" s="906">
        <v>10000</v>
      </c>
      <c r="DBH24" s="906">
        <v>10000</v>
      </c>
      <c r="DBI24" s="906">
        <v>10000</v>
      </c>
      <c r="DBJ24" s="906">
        <v>10000</v>
      </c>
      <c r="DBK24" s="906">
        <v>10000</v>
      </c>
      <c r="DBL24" s="906">
        <v>10000</v>
      </c>
      <c r="DBM24" s="906">
        <v>10000</v>
      </c>
      <c r="DBN24" s="906">
        <v>10000</v>
      </c>
      <c r="DBO24" s="906">
        <v>10000</v>
      </c>
      <c r="DBP24" s="906">
        <v>10000</v>
      </c>
      <c r="DBQ24" s="906">
        <v>10000</v>
      </c>
      <c r="DBR24" s="906">
        <v>10000</v>
      </c>
      <c r="DBS24" s="906">
        <v>10000</v>
      </c>
      <c r="DBT24" s="906">
        <v>10000</v>
      </c>
      <c r="DBU24" s="906">
        <v>10000</v>
      </c>
      <c r="DBV24" s="906">
        <v>10000</v>
      </c>
      <c r="DBW24" s="906">
        <v>10000</v>
      </c>
      <c r="DBX24" s="906">
        <v>10000</v>
      </c>
      <c r="DBY24" s="906">
        <v>10000</v>
      </c>
      <c r="DBZ24" s="906">
        <v>10000</v>
      </c>
      <c r="DCA24" s="906">
        <v>10000</v>
      </c>
      <c r="DCB24" s="906">
        <v>10000</v>
      </c>
      <c r="DCC24" s="906">
        <v>10000</v>
      </c>
      <c r="DCD24" s="906">
        <v>10000</v>
      </c>
      <c r="DCE24" s="906">
        <v>10000</v>
      </c>
      <c r="DCF24" s="906">
        <v>10000</v>
      </c>
      <c r="DCG24" s="906">
        <v>10000</v>
      </c>
      <c r="DCH24" s="906">
        <v>10000</v>
      </c>
      <c r="DCI24" s="906">
        <v>10000</v>
      </c>
      <c r="DCJ24" s="906">
        <v>10000</v>
      </c>
      <c r="DCK24" s="906">
        <v>10000</v>
      </c>
      <c r="DCL24" s="906">
        <v>10000</v>
      </c>
      <c r="DCM24" s="906">
        <v>10000</v>
      </c>
      <c r="DCN24" s="906">
        <v>10000</v>
      </c>
      <c r="DCO24" s="906">
        <v>10000</v>
      </c>
      <c r="DCP24" s="906">
        <v>10000</v>
      </c>
      <c r="DCQ24" s="906">
        <v>10000</v>
      </c>
      <c r="DCR24" s="906">
        <v>10000</v>
      </c>
      <c r="DCS24" s="906">
        <v>10000</v>
      </c>
      <c r="DCT24" s="906">
        <v>10000</v>
      </c>
      <c r="DCU24" s="906">
        <v>10000</v>
      </c>
      <c r="DCV24" s="906">
        <v>10000</v>
      </c>
      <c r="DCW24" s="906">
        <v>10000</v>
      </c>
      <c r="DCX24" s="906">
        <v>10000</v>
      </c>
      <c r="DCY24" s="906">
        <v>10000</v>
      </c>
      <c r="DCZ24" s="906">
        <v>10000</v>
      </c>
      <c r="DDA24" s="906">
        <v>10000</v>
      </c>
      <c r="DDB24" s="906">
        <v>10000</v>
      </c>
      <c r="DDC24" s="906">
        <v>10000</v>
      </c>
      <c r="DDD24" s="906">
        <v>10000</v>
      </c>
      <c r="DDE24" s="906">
        <v>10000</v>
      </c>
      <c r="DDF24" s="906">
        <v>10000</v>
      </c>
      <c r="DDG24" s="906">
        <v>10000</v>
      </c>
      <c r="DDH24" s="906">
        <v>10000</v>
      </c>
      <c r="DDI24" s="906">
        <v>10000</v>
      </c>
      <c r="DDJ24" s="906">
        <v>10000</v>
      </c>
      <c r="DDK24" s="906">
        <v>10000</v>
      </c>
      <c r="DDL24" s="906">
        <v>10000</v>
      </c>
      <c r="DDM24" s="906">
        <v>10000</v>
      </c>
      <c r="DDN24" s="906">
        <v>10000</v>
      </c>
      <c r="DDO24" s="906">
        <v>10000</v>
      </c>
      <c r="DDP24" s="906">
        <v>10000</v>
      </c>
      <c r="DDQ24" s="906">
        <v>10000</v>
      </c>
      <c r="DDR24" s="906">
        <v>10000</v>
      </c>
      <c r="DDS24" s="906">
        <v>10000</v>
      </c>
      <c r="DDT24" s="906">
        <v>10000</v>
      </c>
      <c r="DDU24" s="906">
        <v>10000</v>
      </c>
      <c r="DDV24" s="906">
        <v>10000</v>
      </c>
      <c r="DDW24" s="906">
        <v>10000</v>
      </c>
      <c r="DDX24" s="906">
        <v>10000</v>
      </c>
      <c r="DDY24" s="906">
        <v>10000</v>
      </c>
      <c r="DDZ24" s="906">
        <v>10000</v>
      </c>
      <c r="DEA24" s="906">
        <v>10000</v>
      </c>
      <c r="DEB24" s="906">
        <v>10000</v>
      </c>
      <c r="DEC24" s="906">
        <v>10000</v>
      </c>
      <c r="DED24" s="906">
        <v>10000</v>
      </c>
      <c r="DEE24" s="906">
        <v>10000</v>
      </c>
      <c r="DEF24" s="906">
        <v>10000</v>
      </c>
      <c r="DEG24" s="906">
        <v>10000</v>
      </c>
      <c r="DEH24" s="906">
        <v>10000</v>
      </c>
      <c r="DEI24" s="906">
        <v>10000</v>
      </c>
      <c r="DEJ24" s="906">
        <v>10000</v>
      </c>
      <c r="DEK24" s="906">
        <v>10000</v>
      </c>
      <c r="DEL24" s="906">
        <v>10000</v>
      </c>
      <c r="DEM24" s="906">
        <v>10000</v>
      </c>
      <c r="DEN24" s="906">
        <v>10000</v>
      </c>
      <c r="DEO24" s="906">
        <v>10000</v>
      </c>
      <c r="DEP24" s="906">
        <v>10000</v>
      </c>
      <c r="DEQ24" s="906">
        <v>10000</v>
      </c>
      <c r="DER24" s="906">
        <v>10000</v>
      </c>
      <c r="DES24" s="906">
        <v>10000</v>
      </c>
      <c r="DET24" s="906">
        <v>10000</v>
      </c>
      <c r="DEU24" s="906">
        <v>10000</v>
      </c>
      <c r="DEV24" s="906">
        <v>10000</v>
      </c>
      <c r="DEW24" s="906">
        <v>10000</v>
      </c>
      <c r="DEX24" s="906">
        <v>10000</v>
      </c>
      <c r="DEY24" s="906">
        <v>10000</v>
      </c>
      <c r="DEZ24" s="906">
        <v>10000</v>
      </c>
      <c r="DFA24" s="906">
        <v>10000</v>
      </c>
      <c r="DFB24" s="906">
        <v>10000</v>
      </c>
      <c r="DFC24" s="906">
        <v>10000</v>
      </c>
      <c r="DFD24" s="906">
        <v>10000</v>
      </c>
      <c r="DFE24" s="906">
        <v>10000</v>
      </c>
      <c r="DFF24" s="906">
        <v>10000</v>
      </c>
      <c r="DFG24" s="906">
        <v>10000</v>
      </c>
      <c r="DFH24" s="906">
        <v>10000</v>
      </c>
      <c r="DFI24" s="906">
        <v>10000</v>
      </c>
      <c r="DFJ24" s="906">
        <v>10000</v>
      </c>
      <c r="DFK24" s="906">
        <v>10000</v>
      </c>
      <c r="DFL24" s="906">
        <v>10000</v>
      </c>
      <c r="DFM24" s="906">
        <v>10000</v>
      </c>
      <c r="DFN24" s="906">
        <v>10000</v>
      </c>
      <c r="DFO24" s="906">
        <v>10000</v>
      </c>
      <c r="DFP24" s="906">
        <v>10000</v>
      </c>
      <c r="DFQ24" s="906">
        <v>10000</v>
      </c>
      <c r="DFR24" s="906">
        <v>10000</v>
      </c>
      <c r="DFS24" s="906">
        <v>10000</v>
      </c>
      <c r="DFT24" s="906">
        <v>10000</v>
      </c>
      <c r="DFU24" s="906">
        <v>10000</v>
      </c>
      <c r="DFV24" s="906">
        <v>10000</v>
      </c>
      <c r="DFW24" s="906">
        <v>10000</v>
      </c>
      <c r="DFX24" s="906">
        <v>10000</v>
      </c>
      <c r="DFY24" s="906">
        <v>10000</v>
      </c>
      <c r="DFZ24" s="906">
        <v>10000</v>
      </c>
      <c r="DGA24" s="906">
        <v>10000</v>
      </c>
      <c r="DGB24" s="906">
        <v>10000</v>
      </c>
      <c r="DGC24" s="906">
        <v>10000</v>
      </c>
      <c r="DGD24" s="906">
        <v>10000</v>
      </c>
      <c r="DGE24" s="906">
        <v>10000</v>
      </c>
      <c r="DGF24" s="906">
        <v>10000</v>
      </c>
      <c r="DGG24" s="906">
        <v>10000</v>
      </c>
      <c r="DGH24" s="906">
        <v>10000</v>
      </c>
      <c r="DGI24" s="906">
        <v>10000</v>
      </c>
      <c r="DGJ24" s="906">
        <v>10000</v>
      </c>
      <c r="DGK24" s="906">
        <v>10000</v>
      </c>
      <c r="DGL24" s="906">
        <v>10000</v>
      </c>
      <c r="DGM24" s="906">
        <v>10000</v>
      </c>
      <c r="DGN24" s="906">
        <v>10000</v>
      </c>
      <c r="DGO24" s="906">
        <v>10000</v>
      </c>
      <c r="DGP24" s="906">
        <v>10000</v>
      </c>
      <c r="DGQ24" s="906">
        <v>10000</v>
      </c>
      <c r="DGR24" s="906">
        <v>10000</v>
      </c>
      <c r="DGS24" s="906">
        <v>10000</v>
      </c>
      <c r="DGT24" s="906">
        <v>10000</v>
      </c>
      <c r="DGU24" s="906">
        <v>10000</v>
      </c>
      <c r="DGV24" s="906">
        <v>10000</v>
      </c>
      <c r="DGW24" s="906">
        <v>10000</v>
      </c>
      <c r="DGX24" s="906">
        <v>10000</v>
      </c>
      <c r="DGY24" s="906">
        <v>10000</v>
      </c>
      <c r="DGZ24" s="906">
        <v>10000</v>
      </c>
      <c r="DHA24" s="906">
        <v>10000</v>
      </c>
      <c r="DHB24" s="906">
        <v>10000</v>
      </c>
      <c r="DHC24" s="906">
        <v>10000</v>
      </c>
      <c r="DHD24" s="906">
        <v>10000</v>
      </c>
      <c r="DHE24" s="906">
        <v>10000</v>
      </c>
      <c r="DHF24" s="906">
        <v>10000</v>
      </c>
      <c r="DHG24" s="906">
        <v>10000</v>
      </c>
      <c r="DHH24" s="906">
        <v>10000</v>
      </c>
      <c r="DHI24" s="906">
        <v>10000</v>
      </c>
      <c r="DHJ24" s="906">
        <v>10000</v>
      </c>
      <c r="DHK24" s="906">
        <v>10000</v>
      </c>
      <c r="DHL24" s="906">
        <v>10000</v>
      </c>
      <c r="DHM24" s="906">
        <v>10000</v>
      </c>
      <c r="DHN24" s="906">
        <v>10000</v>
      </c>
      <c r="DHO24" s="906">
        <v>10000</v>
      </c>
      <c r="DHP24" s="906">
        <v>10000</v>
      </c>
      <c r="DHQ24" s="906">
        <v>10000</v>
      </c>
      <c r="DHR24" s="906">
        <v>10000</v>
      </c>
      <c r="DHS24" s="906">
        <v>10000</v>
      </c>
      <c r="DHT24" s="906">
        <v>10000</v>
      </c>
      <c r="DHU24" s="906">
        <v>10000</v>
      </c>
      <c r="DHV24" s="906">
        <v>10000</v>
      </c>
      <c r="DHW24" s="906">
        <v>10000</v>
      </c>
      <c r="DHX24" s="906">
        <v>10000</v>
      </c>
      <c r="DHY24" s="906">
        <v>10000</v>
      </c>
      <c r="DHZ24" s="906">
        <v>10000</v>
      </c>
      <c r="DIA24" s="906">
        <v>10000</v>
      </c>
      <c r="DIB24" s="906">
        <v>10000</v>
      </c>
      <c r="DIC24" s="906">
        <v>10000</v>
      </c>
      <c r="DID24" s="906">
        <v>10000</v>
      </c>
      <c r="DIE24" s="906">
        <v>10000</v>
      </c>
      <c r="DIF24" s="906">
        <v>10000</v>
      </c>
      <c r="DIG24" s="906">
        <v>10000</v>
      </c>
      <c r="DIH24" s="906">
        <v>10000</v>
      </c>
      <c r="DII24" s="906">
        <v>10000</v>
      </c>
      <c r="DIJ24" s="906">
        <v>10000</v>
      </c>
      <c r="DIK24" s="906">
        <v>10000</v>
      </c>
      <c r="DIL24" s="906">
        <v>10000</v>
      </c>
      <c r="DIM24" s="906">
        <v>10000</v>
      </c>
      <c r="DIN24" s="906">
        <v>10000</v>
      </c>
      <c r="DIO24" s="906">
        <v>10000</v>
      </c>
      <c r="DIP24" s="906">
        <v>10000</v>
      </c>
      <c r="DIQ24" s="906">
        <v>10000</v>
      </c>
      <c r="DIR24" s="906">
        <v>10000</v>
      </c>
      <c r="DIS24" s="906">
        <v>10000</v>
      </c>
      <c r="DIT24" s="906">
        <v>10000</v>
      </c>
      <c r="DIU24" s="906">
        <v>10000</v>
      </c>
      <c r="DIV24" s="906">
        <v>10000</v>
      </c>
      <c r="DIW24" s="906">
        <v>10000</v>
      </c>
      <c r="DIX24" s="906">
        <v>10000</v>
      </c>
      <c r="DIY24" s="906">
        <v>10000</v>
      </c>
      <c r="DIZ24" s="906">
        <v>10000</v>
      </c>
      <c r="DJA24" s="906">
        <v>10000</v>
      </c>
      <c r="DJB24" s="906">
        <v>10000</v>
      </c>
      <c r="DJC24" s="906">
        <v>10000</v>
      </c>
      <c r="DJD24" s="906">
        <v>10000</v>
      </c>
      <c r="DJE24" s="906">
        <v>10000</v>
      </c>
      <c r="DJF24" s="906">
        <v>10000</v>
      </c>
      <c r="DJG24" s="906">
        <v>10000</v>
      </c>
      <c r="DJH24" s="906">
        <v>10000</v>
      </c>
      <c r="DJI24" s="906">
        <v>10000</v>
      </c>
      <c r="DJJ24" s="906">
        <v>10000</v>
      </c>
      <c r="DJK24" s="906">
        <v>10000</v>
      </c>
      <c r="DJL24" s="906">
        <v>10000</v>
      </c>
      <c r="DJM24" s="906">
        <v>10000</v>
      </c>
      <c r="DJN24" s="906">
        <v>10000</v>
      </c>
      <c r="DJO24" s="906">
        <v>10000</v>
      </c>
      <c r="DJP24" s="906">
        <v>10000</v>
      </c>
      <c r="DJQ24" s="906">
        <v>10000</v>
      </c>
      <c r="DJR24" s="906">
        <v>10000</v>
      </c>
      <c r="DJS24" s="906">
        <v>10000</v>
      </c>
      <c r="DJT24" s="906">
        <v>10000</v>
      </c>
      <c r="DJU24" s="906">
        <v>10000</v>
      </c>
      <c r="DJV24" s="906">
        <v>10000</v>
      </c>
      <c r="DJW24" s="906">
        <v>10000</v>
      </c>
      <c r="DJX24" s="906">
        <v>10000</v>
      </c>
      <c r="DJY24" s="906">
        <v>10000</v>
      </c>
      <c r="DJZ24" s="906">
        <v>10000</v>
      </c>
      <c r="DKA24" s="906">
        <v>10000</v>
      </c>
      <c r="DKB24" s="906">
        <v>10000</v>
      </c>
      <c r="DKC24" s="906">
        <v>10000</v>
      </c>
      <c r="DKD24" s="906">
        <v>10000</v>
      </c>
      <c r="DKE24" s="906">
        <v>10000</v>
      </c>
      <c r="DKF24" s="906">
        <v>10000</v>
      </c>
      <c r="DKG24" s="906">
        <v>10000</v>
      </c>
      <c r="DKH24" s="906">
        <v>10000</v>
      </c>
      <c r="DKI24" s="906">
        <v>10000</v>
      </c>
      <c r="DKJ24" s="906">
        <v>10000</v>
      </c>
      <c r="DKK24" s="906">
        <v>10000</v>
      </c>
      <c r="DKL24" s="906">
        <v>10000</v>
      </c>
      <c r="DKM24" s="906">
        <v>10000</v>
      </c>
      <c r="DKN24" s="906">
        <v>10000</v>
      </c>
      <c r="DKO24" s="906">
        <v>10000</v>
      </c>
      <c r="DKP24" s="906">
        <v>10000</v>
      </c>
      <c r="DKQ24" s="906">
        <v>10000</v>
      </c>
      <c r="DKR24" s="906">
        <v>10000</v>
      </c>
      <c r="DKS24" s="906">
        <v>10000</v>
      </c>
      <c r="DKT24" s="906">
        <v>10000</v>
      </c>
      <c r="DKU24" s="906">
        <v>10000</v>
      </c>
      <c r="DKV24" s="906">
        <v>10000</v>
      </c>
      <c r="DKW24" s="906">
        <v>10000</v>
      </c>
      <c r="DKX24" s="906">
        <v>10000</v>
      </c>
      <c r="DKY24" s="906">
        <v>10000</v>
      </c>
      <c r="DKZ24" s="906">
        <v>10000</v>
      </c>
      <c r="DLA24" s="906">
        <v>10000</v>
      </c>
      <c r="DLB24" s="906">
        <v>10000</v>
      </c>
      <c r="DLC24" s="906">
        <v>10000</v>
      </c>
      <c r="DLD24" s="906">
        <v>10000</v>
      </c>
      <c r="DLE24" s="906">
        <v>10000</v>
      </c>
      <c r="DLF24" s="906">
        <v>10000</v>
      </c>
      <c r="DLG24" s="906">
        <v>10000</v>
      </c>
      <c r="DLH24" s="906">
        <v>10000</v>
      </c>
      <c r="DLI24" s="906">
        <v>10000</v>
      </c>
      <c r="DLJ24" s="906">
        <v>10000</v>
      </c>
      <c r="DLK24" s="906">
        <v>10000</v>
      </c>
      <c r="DLL24" s="906">
        <v>10000</v>
      </c>
      <c r="DLM24" s="906">
        <v>10000</v>
      </c>
      <c r="DLN24" s="906">
        <v>10000</v>
      </c>
      <c r="DLO24" s="906">
        <v>10000</v>
      </c>
      <c r="DLP24" s="906">
        <v>10000</v>
      </c>
      <c r="DLQ24" s="906">
        <v>10000</v>
      </c>
      <c r="DLR24" s="906">
        <v>10000</v>
      </c>
      <c r="DLS24" s="906">
        <v>10000</v>
      </c>
      <c r="DLT24" s="906">
        <v>10000</v>
      </c>
      <c r="DLU24" s="906">
        <v>10000</v>
      </c>
      <c r="DLV24" s="906">
        <v>10000</v>
      </c>
      <c r="DLW24" s="906">
        <v>10000</v>
      </c>
      <c r="DLX24" s="906">
        <v>10000</v>
      </c>
      <c r="DLY24" s="906">
        <v>10000</v>
      </c>
      <c r="DLZ24" s="906">
        <v>10000</v>
      </c>
      <c r="DMA24" s="906">
        <v>10000</v>
      </c>
      <c r="DMB24" s="906">
        <v>10000</v>
      </c>
      <c r="DMC24" s="906">
        <v>10000</v>
      </c>
      <c r="DMD24" s="906">
        <v>10000</v>
      </c>
      <c r="DME24" s="906">
        <v>10000</v>
      </c>
      <c r="DMF24" s="906">
        <v>10000</v>
      </c>
      <c r="DMG24" s="906">
        <v>10000</v>
      </c>
      <c r="DMH24" s="906">
        <v>10000</v>
      </c>
      <c r="DMI24" s="906">
        <v>10000</v>
      </c>
      <c r="DMJ24" s="906">
        <v>10000</v>
      </c>
      <c r="DMK24" s="906">
        <v>10000</v>
      </c>
      <c r="DML24" s="906">
        <v>10000</v>
      </c>
      <c r="DMM24" s="906">
        <v>10000</v>
      </c>
      <c r="DMN24" s="906">
        <v>10000</v>
      </c>
      <c r="DMO24" s="906">
        <v>10000</v>
      </c>
      <c r="DMP24" s="906">
        <v>10000</v>
      </c>
      <c r="DMQ24" s="906">
        <v>10000</v>
      </c>
      <c r="DMR24" s="906">
        <v>10000</v>
      </c>
      <c r="DMS24" s="906">
        <v>10000</v>
      </c>
      <c r="DMT24" s="906">
        <v>10000</v>
      </c>
      <c r="DMU24" s="906">
        <v>10000</v>
      </c>
      <c r="DMV24" s="906">
        <v>10000</v>
      </c>
      <c r="DMW24" s="906">
        <v>10000</v>
      </c>
      <c r="DMX24" s="906">
        <v>10000</v>
      </c>
      <c r="DMY24" s="906">
        <v>10000</v>
      </c>
      <c r="DMZ24" s="906">
        <v>10000</v>
      </c>
      <c r="DNA24" s="906">
        <v>10000</v>
      </c>
      <c r="DNB24" s="906">
        <v>10000</v>
      </c>
      <c r="DNC24" s="906">
        <v>10000</v>
      </c>
      <c r="DND24" s="906">
        <v>10000</v>
      </c>
      <c r="DNE24" s="906">
        <v>10000</v>
      </c>
      <c r="DNF24" s="906">
        <v>10000</v>
      </c>
      <c r="DNG24" s="906">
        <v>10000</v>
      </c>
      <c r="DNH24" s="906">
        <v>10000</v>
      </c>
      <c r="DNI24" s="906">
        <v>10000</v>
      </c>
      <c r="DNJ24" s="906">
        <v>10000</v>
      </c>
      <c r="DNK24" s="906">
        <v>10000</v>
      </c>
      <c r="DNL24" s="906">
        <v>10000</v>
      </c>
      <c r="DNM24" s="906">
        <v>10000</v>
      </c>
      <c r="DNN24" s="906">
        <v>10000</v>
      </c>
      <c r="DNO24" s="906">
        <v>10000</v>
      </c>
      <c r="DNP24" s="906">
        <v>10000</v>
      </c>
      <c r="DNQ24" s="906">
        <v>10000</v>
      </c>
      <c r="DNR24" s="906">
        <v>10000</v>
      </c>
      <c r="DNS24" s="906">
        <v>10000</v>
      </c>
      <c r="DNT24" s="906">
        <v>10000</v>
      </c>
      <c r="DNU24" s="906">
        <v>10000</v>
      </c>
      <c r="DNV24" s="906">
        <v>10000</v>
      </c>
      <c r="DNW24" s="906">
        <v>10000</v>
      </c>
      <c r="DNX24" s="906">
        <v>10000</v>
      </c>
      <c r="DNY24" s="906">
        <v>10000</v>
      </c>
      <c r="DNZ24" s="906">
        <v>10000</v>
      </c>
      <c r="DOA24" s="906">
        <v>10000</v>
      </c>
      <c r="DOB24" s="906">
        <v>10000</v>
      </c>
      <c r="DOC24" s="906">
        <v>10000</v>
      </c>
      <c r="DOD24" s="906">
        <v>10000</v>
      </c>
      <c r="DOE24" s="906">
        <v>10000</v>
      </c>
      <c r="DOF24" s="906">
        <v>10000</v>
      </c>
      <c r="DOG24" s="906">
        <v>10000</v>
      </c>
      <c r="DOH24" s="906">
        <v>10000</v>
      </c>
      <c r="DOI24" s="906">
        <v>10000</v>
      </c>
      <c r="DOJ24" s="906">
        <v>10000</v>
      </c>
      <c r="DOK24" s="906">
        <v>10000</v>
      </c>
      <c r="DOL24" s="906">
        <v>10000</v>
      </c>
      <c r="DOM24" s="906">
        <v>10000</v>
      </c>
      <c r="DON24" s="906">
        <v>10000</v>
      </c>
      <c r="DOO24" s="906">
        <v>10000</v>
      </c>
      <c r="DOP24" s="906">
        <v>10000</v>
      </c>
      <c r="DOQ24" s="906">
        <v>10000</v>
      </c>
      <c r="DOR24" s="906">
        <v>10000</v>
      </c>
      <c r="DOS24" s="906">
        <v>10000</v>
      </c>
      <c r="DOT24" s="906">
        <v>10000</v>
      </c>
      <c r="DOU24" s="906">
        <v>10000</v>
      </c>
      <c r="DOV24" s="906">
        <v>10000</v>
      </c>
      <c r="DOW24" s="906">
        <v>10000</v>
      </c>
      <c r="DOX24" s="906">
        <v>10000</v>
      </c>
      <c r="DOY24" s="906">
        <v>10000</v>
      </c>
      <c r="DOZ24" s="906">
        <v>10000</v>
      </c>
      <c r="DPA24" s="906">
        <v>10000</v>
      </c>
      <c r="DPB24" s="906">
        <v>10000</v>
      </c>
      <c r="DPC24" s="906">
        <v>10000</v>
      </c>
      <c r="DPD24" s="906">
        <v>10000</v>
      </c>
      <c r="DPE24" s="906">
        <v>10000</v>
      </c>
      <c r="DPF24" s="906">
        <v>10000</v>
      </c>
      <c r="DPG24" s="906">
        <v>10000</v>
      </c>
      <c r="DPH24" s="906">
        <v>10000</v>
      </c>
      <c r="DPI24" s="906">
        <v>10000</v>
      </c>
      <c r="DPJ24" s="906">
        <v>10000</v>
      </c>
      <c r="DPK24" s="906">
        <v>10000</v>
      </c>
      <c r="DPL24" s="906">
        <v>10000</v>
      </c>
      <c r="DPM24" s="906">
        <v>10000</v>
      </c>
      <c r="DPN24" s="906">
        <v>10000</v>
      </c>
      <c r="DPO24" s="906">
        <v>10000</v>
      </c>
      <c r="DPP24" s="906">
        <v>10000</v>
      </c>
      <c r="DPQ24" s="906">
        <v>10000</v>
      </c>
      <c r="DPR24" s="906">
        <v>10000</v>
      </c>
      <c r="DPS24" s="906">
        <v>10000</v>
      </c>
      <c r="DPT24" s="906">
        <v>10000</v>
      </c>
      <c r="DPU24" s="906">
        <v>10000</v>
      </c>
      <c r="DPV24" s="906">
        <v>10000</v>
      </c>
      <c r="DPW24" s="906">
        <v>10000</v>
      </c>
      <c r="DPX24" s="906">
        <v>10000</v>
      </c>
      <c r="DPY24" s="906">
        <v>10000</v>
      </c>
      <c r="DPZ24" s="906">
        <v>10000</v>
      </c>
      <c r="DQA24" s="906">
        <v>10000</v>
      </c>
      <c r="DQB24" s="906">
        <v>10000</v>
      </c>
      <c r="DQC24" s="906">
        <v>10000</v>
      </c>
      <c r="DQD24" s="906">
        <v>10000</v>
      </c>
      <c r="DQE24" s="906">
        <v>10000</v>
      </c>
      <c r="DQF24" s="906">
        <v>10000</v>
      </c>
      <c r="DQG24" s="906">
        <v>10000</v>
      </c>
      <c r="DQH24" s="906">
        <v>10000</v>
      </c>
      <c r="DQI24" s="906">
        <v>10000</v>
      </c>
      <c r="DQJ24" s="906">
        <v>10000</v>
      </c>
      <c r="DQK24" s="906">
        <v>10000</v>
      </c>
      <c r="DQL24" s="906">
        <v>10000</v>
      </c>
      <c r="DQM24" s="906">
        <v>10000</v>
      </c>
      <c r="DQN24" s="906">
        <v>10000</v>
      </c>
      <c r="DQO24" s="906">
        <v>10000</v>
      </c>
      <c r="DQP24" s="906">
        <v>10000</v>
      </c>
      <c r="DQQ24" s="906">
        <v>10000</v>
      </c>
      <c r="DQR24" s="906">
        <v>10000</v>
      </c>
      <c r="DQS24" s="906">
        <v>10000</v>
      </c>
      <c r="DQT24" s="906">
        <v>10000</v>
      </c>
      <c r="DQU24" s="906">
        <v>10000</v>
      </c>
      <c r="DQV24" s="906">
        <v>10000</v>
      </c>
      <c r="DQW24" s="906">
        <v>10000</v>
      </c>
      <c r="DQX24" s="906">
        <v>10000</v>
      </c>
      <c r="DQY24" s="906">
        <v>10000</v>
      </c>
      <c r="DQZ24" s="906">
        <v>10000</v>
      </c>
      <c r="DRA24" s="906">
        <v>10000</v>
      </c>
      <c r="DRB24" s="906">
        <v>10000</v>
      </c>
      <c r="DRC24" s="906">
        <v>10000</v>
      </c>
      <c r="DRD24" s="906">
        <v>10000</v>
      </c>
      <c r="DRE24" s="906">
        <v>10000</v>
      </c>
      <c r="DRF24" s="906">
        <v>10000</v>
      </c>
      <c r="DRG24" s="906">
        <v>10000</v>
      </c>
      <c r="DRH24" s="906">
        <v>10000</v>
      </c>
      <c r="DRI24" s="906">
        <v>10000</v>
      </c>
      <c r="DRJ24" s="906">
        <v>10000</v>
      </c>
      <c r="DRK24" s="906">
        <v>10000</v>
      </c>
      <c r="DRL24" s="906">
        <v>10000</v>
      </c>
      <c r="DRM24" s="906">
        <v>10000</v>
      </c>
      <c r="DRN24" s="906">
        <v>10000</v>
      </c>
      <c r="DRO24" s="906">
        <v>10000</v>
      </c>
      <c r="DRP24" s="906">
        <v>10000</v>
      </c>
      <c r="DRQ24" s="906">
        <v>10000</v>
      </c>
      <c r="DRR24" s="906">
        <v>10000</v>
      </c>
      <c r="DRS24" s="906">
        <v>10000</v>
      </c>
      <c r="DRT24" s="906">
        <v>10000</v>
      </c>
      <c r="DRU24" s="906">
        <v>10000</v>
      </c>
      <c r="DRV24" s="906">
        <v>10000</v>
      </c>
      <c r="DRW24" s="906">
        <v>10000</v>
      </c>
      <c r="DRX24" s="906">
        <v>10000</v>
      </c>
      <c r="DRY24" s="906">
        <v>10000</v>
      </c>
      <c r="DRZ24" s="906">
        <v>10000</v>
      </c>
      <c r="DSA24" s="906">
        <v>10000</v>
      </c>
      <c r="DSB24" s="906">
        <v>10000</v>
      </c>
      <c r="DSC24" s="906">
        <v>10000</v>
      </c>
      <c r="DSD24" s="906">
        <v>10000</v>
      </c>
      <c r="DSE24" s="906">
        <v>10000</v>
      </c>
      <c r="DSF24" s="906">
        <v>10000</v>
      </c>
      <c r="DSG24" s="906">
        <v>10000</v>
      </c>
      <c r="DSH24" s="906">
        <v>10000</v>
      </c>
      <c r="DSI24" s="906">
        <v>10000</v>
      </c>
      <c r="DSJ24" s="906">
        <v>10000</v>
      </c>
      <c r="DSK24" s="906">
        <v>10000</v>
      </c>
      <c r="DSL24" s="906">
        <v>10000</v>
      </c>
      <c r="DSM24" s="906">
        <v>10000</v>
      </c>
      <c r="DSN24" s="906">
        <v>10000</v>
      </c>
      <c r="DSO24" s="906">
        <v>10000</v>
      </c>
      <c r="DSP24" s="906">
        <v>10000</v>
      </c>
      <c r="DSQ24" s="906">
        <v>10000</v>
      </c>
      <c r="DSR24" s="906">
        <v>10000</v>
      </c>
      <c r="DSS24" s="906">
        <v>10000</v>
      </c>
      <c r="DST24" s="906">
        <v>10000</v>
      </c>
      <c r="DSU24" s="906">
        <v>10000</v>
      </c>
      <c r="DSV24" s="906">
        <v>10000</v>
      </c>
      <c r="DSW24" s="906">
        <v>10000</v>
      </c>
      <c r="DSX24" s="906">
        <v>10000</v>
      </c>
      <c r="DSY24" s="906">
        <v>10000</v>
      </c>
      <c r="DSZ24" s="906">
        <v>10000</v>
      </c>
      <c r="DTA24" s="906">
        <v>10000</v>
      </c>
      <c r="DTB24" s="906">
        <v>10000</v>
      </c>
      <c r="DTC24" s="906">
        <v>10000</v>
      </c>
      <c r="DTD24" s="906">
        <v>10000</v>
      </c>
      <c r="DTE24" s="906">
        <v>10000</v>
      </c>
      <c r="DTF24" s="906">
        <v>10000</v>
      </c>
      <c r="DTG24" s="906">
        <v>10000</v>
      </c>
      <c r="DTH24" s="906">
        <v>10000</v>
      </c>
      <c r="DTI24" s="906">
        <v>10000</v>
      </c>
      <c r="DTJ24" s="906">
        <v>10000</v>
      </c>
      <c r="DTK24" s="906">
        <v>10000</v>
      </c>
      <c r="DTL24" s="906">
        <v>10000</v>
      </c>
      <c r="DTM24" s="906">
        <v>10000</v>
      </c>
      <c r="DTN24" s="906">
        <v>10000</v>
      </c>
      <c r="DTO24" s="906">
        <v>10000</v>
      </c>
      <c r="DTP24" s="906">
        <v>10000</v>
      </c>
      <c r="DTQ24" s="906">
        <v>10000</v>
      </c>
      <c r="DTR24" s="906">
        <v>10000</v>
      </c>
      <c r="DTS24" s="906">
        <v>10000</v>
      </c>
      <c r="DTT24" s="906">
        <v>10000</v>
      </c>
      <c r="DTU24" s="906">
        <v>10000</v>
      </c>
      <c r="DTV24" s="906">
        <v>10000</v>
      </c>
      <c r="DTW24" s="906">
        <v>10000</v>
      </c>
      <c r="DTX24" s="906">
        <v>10000</v>
      </c>
      <c r="DTY24" s="906">
        <v>10000</v>
      </c>
      <c r="DTZ24" s="906">
        <v>10000</v>
      </c>
      <c r="DUA24" s="906">
        <v>10000</v>
      </c>
      <c r="DUB24" s="906">
        <v>10000</v>
      </c>
      <c r="DUC24" s="906">
        <v>10000</v>
      </c>
      <c r="DUD24" s="906">
        <v>10000</v>
      </c>
      <c r="DUE24" s="906">
        <v>10000</v>
      </c>
      <c r="DUF24" s="906">
        <v>10000</v>
      </c>
      <c r="DUG24" s="906">
        <v>10000</v>
      </c>
      <c r="DUH24" s="906">
        <v>10000</v>
      </c>
      <c r="DUI24" s="906">
        <v>10000</v>
      </c>
      <c r="DUJ24" s="906">
        <v>10000</v>
      </c>
      <c r="DUK24" s="906">
        <v>10000</v>
      </c>
      <c r="DUL24" s="906">
        <v>10000</v>
      </c>
      <c r="DUM24" s="906">
        <v>10000</v>
      </c>
      <c r="DUN24" s="906">
        <v>10000</v>
      </c>
      <c r="DUO24" s="906">
        <v>10000</v>
      </c>
      <c r="DUP24" s="906">
        <v>10000</v>
      </c>
      <c r="DUQ24" s="906">
        <v>10000</v>
      </c>
      <c r="DUR24" s="906">
        <v>10000</v>
      </c>
      <c r="DUS24" s="906">
        <v>10000</v>
      </c>
      <c r="DUT24" s="906">
        <v>10000</v>
      </c>
      <c r="DUU24" s="906">
        <v>10000</v>
      </c>
      <c r="DUV24" s="906">
        <v>10000</v>
      </c>
      <c r="DUW24" s="906">
        <v>10000</v>
      </c>
      <c r="DUX24" s="906">
        <v>10000</v>
      </c>
      <c r="DUY24" s="906">
        <v>10000</v>
      </c>
      <c r="DUZ24" s="906">
        <v>10000</v>
      </c>
      <c r="DVA24" s="906">
        <v>10000</v>
      </c>
      <c r="DVB24" s="906">
        <v>10000</v>
      </c>
      <c r="DVC24" s="906">
        <v>10000</v>
      </c>
      <c r="DVD24" s="906">
        <v>10000</v>
      </c>
      <c r="DVE24" s="906">
        <v>10000</v>
      </c>
      <c r="DVF24" s="906">
        <v>10000</v>
      </c>
      <c r="DVG24" s="906">
        <v>10000</v>
      </c>
      <c r="DVH24" s="906">
        <v>10000</v>
      </c>
      <c r="DVI24" s="906">
        <v>10000</v>
      </c>
      <c r="DVJ24" s="906">
        <v>10000</v>
      </c>
      <c r="DVK24" s="906">
        <v>10000</v>
      </c>
      <c r="DVL24" s="906">
        <v>10000</v>
      </c>
      <c r="DVM24" s="906">
        <v>10000</v>
      </c>
      <c r="DVN24" s="906">
        <v>10000</v>
      </c>
      <c r="DVO24" s="906">
        <v>10000</v>
      </c>
      <c r="DVP24" s="906">
        <v>10000</v>
      </c>
      <c r="DVQ24" s="906">
        <v>10000</v>
      </c>
      <c r="DVR24" s="906">
        <v>10000</v>
      </c>
      <c r="DVS24" s="906">
        <v>10000</v>
      </c>
      <c r="DVT24" s="906">
        <v>10000</v>
      </c>
      <c r="DVU24" s="906">
        <v>10000</v>
      </c>
      <c r="DVV24" s="906">
        <v>10000</v>
      </c>
      <c r="DVW24" s="906">
        <v>10000</v>
      </c>
      <c r="DVX24" s="906">
        <v>10000</v>
      </c>
      <c r="DVY24" s="906">
        <v>10000</v>
      </c>
      <c r="DVZ24" s="906">
        <v>10000</v>
      </c>
      <c r="DWA24" s="906">
        <v>10000</v>
      </c>
      <c r="DWB24" s="906">
        <v>10000</v>
      </c>
      <c r="DWC24" s="906">
        <v>10000</v>
      </c>
      <c r="DWD24" s="906">
        <v>10000</v>
      </c>
      <c r="DWE24" s="906">
        <v>10000</v>
      </c>
      <c r="DWF24" s="906">
        <v>10000</v>
      </c>
      <c r="DWG24" s="906">
        <v>10000</v>
      </c>
      <c r="DWH24" s="906">
        <v>10000</v>
      </c>
      <c r="DWI24" s="906">
        <v>10000</v>
      </c>
      <c r="DWJ24" s="906">
        <v>10000</v>
      </c>
      <c r="DWK24" s="906">
        <v>10000</v>
      </c>
      <c r="DWL24" s="906">
        <v>10000</v>
      </c>
      <c r="DWM24" s="906">
        <v>10000</v>
      </c>
      <c r="DWN24" s="906">
        <v>10000</v>
      </c>
      <c r="DWO24" s="906">
        <v>10000</v>
      </c>
      <c r="DWP24" s="906">
        <v>10000</v>
      </c>
      <c r="DWQ24" s="906">
        <v>10000</v>
      </c>
      <c r="DWR24" s="906">
        <v>10000</v>
      </c>
      <c r="DWS24" s="906">
        <v>10000</v>
      </c>
      <c r="DWT24" s="906">
        <v>10000</v>
      </c>
      <c r="DWU24" s="906">
        <v>10000</v>
      </c>
      <c r="DWV24" s="906">
        <v>10000</v>
      </c>
      <c r="DWW24" s="906">
        <v>10000</v>
      </c>
      <c r="DWX24" s="906">
        <v>10000</v>
      </c>
      <c r="DWY24" s="906">
        <v>10000</v>
      </c>
      <c r="DWZ24" s="906">
        <v>10000</v>
      </c>
      <c r="DXA24" s="906">
        <v>10000</v>
      </c>
      <c r="DXB24" s="906">
        <v>10000</v>
      </c>
      <c r="DXC24" s="906">
        <v>10000</v>
      </c>
      <c r="DXD24" s="906">
        <v>10000</v>
      </c>
      <c r="DXE24" s="906">
        <v>10000</v>
      </c>
      <c r="DXF24" s="906">
        <v>10000</v>
      </c>
      <c r="DXG24" s="906">
        <v>10000</v>
      </c>
      <c r="DXH24" s="906">
        <v>10000</v>
      </c>
      <c r="DXI24" s="906">
        <v>10000</v>
      </c>
      <c r="DXJ24" s="906">
        <v>10000</v>
      </c>
      <c r="DXK24" s="906">
        <v>10000</v>
      </c>
      <c r="DXL24" s="906">
        <v>10000</v>
      </c>
      <c r="DXM24" s="906">
        <v>10000</v>
      </c>
      <c r="DXN24" s="906">
        <v>10000</v>
      </c>
      <c r="DXO24" s="906">
        <v>10000</v>
      </c>
      <c r="DXP24" s="906">
        <v>10000</v>
      </c>
      <c r="DXQ24" s="906">
        <v>10000</v>
      </c>
      <c r="DXR24" s="906">
        <v>10000</v>
      </c>
      <c r="DXS24" s="906">
        <v>10000</v>
      </c>
      <c r="DXT24" s="906">
        <v>10000</v>
      </c>
      <c r="DXU24" s="906">
        <v>10000</v>
      </c>
      <c r="DXV24" s="906">
        <v>10000</v>
      </c>
      <c r="DXW24" s="906">
        <v>10000</v>
      </c>
      <c r="DXX24" s="906">
        <v>10000</v>
      </c>
      <c r="DXY24" s="906">
        <v>10000</v>
      </c>
      <c r="DXZ24" s="906">
        <v>10000</v>
      </c>
      <c r="DYA24" s="906">
        <v>10000</v>
      </c>
      <c r="DYB24" s="906">
        <v>10000</v>
      </c>
      <c r="DYC24" s="906">
        <v>10000</v>
      </c>
      <c r="DYD24" s="906">
        <v>10000</v>
      </c>
      <c r="DYE24" s="906">
        <v>10000</v>
      </c>
      <c r="DYF24" s="906">
        <v>10000</v>
      </c>
      <c r="DYG24" s="906">
        <v>10000</v>
      </c>
      <c r="DYH24" s="906">
        <v>10000</v>
      </c>
      <c r="DYI24" s="906">
        <v>10000</v>
      </c>
      <c r="DYJ24" s="906">
        <v>10000</v>
      </c>
      <c r="DYK24" s="906">
        <v>10000</v>
      </c>
      <c r="DYL24" s="906">
        <v>10000</v>
      </c>
      <c r="DYM24" s="906">
        <v>10000</v>
      </c>
      <c r="DYN24" s="906">
        <v>10000</v>
      </c>
      <c r="DYO24" s="906">
        <v>10000</v>
      </c>
      <c r="DYP24" s="906">
        <v>10000</v>
      </c>
      <c r="DYQ24" s="906">
        <v>10000</v>
      </c>
      <c r="DYR24" s="906">
        <v>10000</v>
      </c>
      <c r="DYS24" s="906">
        <v>10000</v>
      </c>
      <c r="DYT24" s="906">
        <v>10000</v>
      </c>
      <c r="DYU24" s="906">
        <v>10000</v>
      </c>
      <c r="DYV24" s="906">
        <v>10000</v>
      </c>
      <c r="DYW24" s="906">
        <v>10000</v>
      </c>
      <c r="DYX24" s="906">
        <v>10000</v>
      </c>
      <c r="DYY24" s="906">
        <v>10000</v>
      </c>
      <c r="DYZ24" s="906">
        <v>10000</v>
      </c>
      <c r="DZA24" s="906">
        <v>10000</v>
      </c>
      <c r="DZB24" s="906">
        <v>10000</v>
      </c>
      <c r="DZC24" s="906">
        <v>10000</v>
      </c>
      <c r="DZD24" s="906">
        <v>10000</v>
      </c>
      <c r="DZE24" s="906">
        <v>10000</v>
      </c>
      <c r="DZF24" s="906">
        <v>10000</v>
      </c>
      <c r="DZG24" s="906">
        <v>10000</v>
      </c>
      <c r="DZH24" s="906">
        <v>10000</v>
      </c>
      <c r="DZI24" s="906">
        <v>10000</v>
      </c>
      <c r="DZJ24" s="906">
        <v>10000</v>
      </c>
      <c r="DZK24" s="906">
        <v>10000</v>
      </c>
      <c r="DZL24" s="906">
        <v>10000</v>
      </c>
      <c r="DZM24" s="906">
        <v>10000</v>
      </c>
      <c r="DZN24" s="906">
        <v>10000</v>
      </c>
      <c r="DZO24" s="906">
        <v>10000</v>
      </c>
      <c r="DZP24" s="906">
        <v>10000</v>
      </c>
      <c r="DZQ24" s="906">
        <v>10000</v>
      </c>
      <c r="DZR24" s="906">
        <v>10000</v>
      </c>
      <c r="DZS24" s="906">
        <v>10000</v>
      </c>
      <c r="DZT24" s="906">
        <v>10000</v>
      </c>
      <c r="DZU24" s="906">
        <v>10000</v>
      </c>
      <c r="DZV24" s="906">
        <v>10000</v>
      </c>
      <c r="DZW24" s="906">
        <v>10000</v>
      </c>
      <c r="DZX24" s="906">
        <v>10000</v>
      </c>
      <c r="DZY24" s="906">
        <v>10000</v>
      </c>
      <c r="DZZ24" s="906">
        <v>10000</v>
      </c>
      <c r="EAA24" s="906">
        <v>10000</v>
      </c>
      <c r="EAB24" s="906">
        <v>10000</v>
      </c>
      <c r="EAC24" s="906">
        <v>10000</v>
      </c>
      <c r="EAD24" s="906">
        <v>10000</v>
      </c>
      <c r="EAE24" s="906">
        <v>10000</v>
      </c>
      <c r="EAF24" s="906">
        <v>10000</v>
      </c>
      <c r="EAG24" s="906">
        <v>10000</v>
      </c>
      <c r="EAH24" s="906">
        <v>10000</v>
      </c>
      <c r="EAI24" s="906">
        <v>10000</v>
      </c>
      <c r="EAJ24" s="906">
        <v>10000</v>
      </c>
      <c r="EAK24" s="906">
        <v>10000</v>
      </c>
      <c r="EAL24" s="906">
        <v>10000</v>
      </c>
      <c r="EAM24" s="906">
        <v>10000</v>
      </c>
      <c r="EAN24" s="906">
        <v>10000</v>
      </c>
      <c r="EAO24" s="906">
        <v>10000</v>
      </c>
      <c r="EAP24" s="906">
        <v>10000</v>
      </c>
      <c r="EAQ24" s="906">
        <v>10000</v>
      </c>
      <c r="EAR24" s="906">
        <v>10000</v>
      </c>
      <c r="EAS24" s="906">
        <v>10000</v>
      </c>
      <c r="EAT24" s="906">
        <v>10000</v>
      </c>
      <c r="EAU24" s="906">
        <v>10000</v>
      </c>
      <c r="EAV24" s="906">
        <v>10000</v>
      </c>
      <c r="EAW24" s="906">
        <v>10000</v>
      </c>
      <c r="EAX24" s="906">
        <v>10000</v>
      </c>
      <c r="EAY24" s="906">
        <v>10000</v>
      </c>
      <c r="EAZ24" s="906">
        <v>10000</v>
      </c>
      <c r="EBA24" s="906">
        <v>10000</v>
      </c>
      <c r="EBB24" s="906">
        <v>10000</v>
      </c>
      <c r="EBC24" s="906">
        <v>10000</v>
      </c>
      <c r="EBD24" s="906">
        <v>10000</v>
      </c>
      <c r="EBE24" s="906">
        <v>10000</v>
      </c>
      <c r="EBF24" s="906">
        <v>10000</v>
      </c>
      <c r="EBG24" s="906">
        <v>10000</v>
      </c>
      <c r="EBH24" s="906">
        <v>10000</v>
      </c>
      <c r="EBI24" s="906">
        <v>10000</v>
      </c>
      <c r="EBJ24" s="906">
        <v>10000</v>
      </c>
      <c r="EBK24" s="906">
        <v>10000</v>
      </c>
      <c r="EBL24" s="906">
        <v>10000</v>
      </c>
      <c r="EBM24" s="906">
        <v>10000</v>
      </c>
      <c r="EBN24" s="906">
        <v>10000</v>
      </c>
      <c r="EBO24" s="906">
        <v>10000</v>
      </c>
      <c r="EBP24" s="906">
        <v>10000</v>
      </c>
      <c r="EBQ24" s="906">
        <v>10000</v>
      </c>
      <c r="EBR24" s="906">
        <v>10000</v>
      </c>
      <c r="EBS24" s="906">
        <v>10000</v>
      </c>
      <c r="EBT24" s="906">
        <v>10000</v>
      </c>
      <c r="EBU24" s="906">
        <v>10000</v>
      </c>
      <c r="EBV24" s="906">
        <v>10000</v>
      </c>
      <c r="EBW24" s="906">
        <v>10000</v>
      </c>
      <c r="EBX24" s="906">
        <v>10000</v>
      </c>
      <c r="EBY24" s="906">
        <v>10000</v>
      </c>
      <c r="EBZ24" s="906">
        <v>10000</v>
      </c>
      <c r="ECA24" s="906">
        <v>10000</v>
      </c>
      <c r="ECB24" s="906">
        <v>10000</v>
      </c>
      <c r="ECC24" s="906">
        <v>10000</v>
      </c>
      <c r="ECD24" s="906">
        <v>10000</v>
      </c>
      <c r="ECE24" s="906">
        <v>10000</v>
      </c>
      <c r="ECF24" s="906">
        <v>10000</v>
      </c>
      <c r="ECG24" s="906">
        <v>10000</v>
      </c>
      <c r="ECH24" s="906">
        <v>10000</v>
      </c>
      <c r="ECI24" s="906">
        <v>10000</v>
      </c>
      <c r="ECJ24" s="906">
        <v>10000</v>
      </c>
      <c r="ECK24" s="906">
        <v>10000</v>
      </c>
      <c r="ECL24" s="906">
        <v>10000</v>
      </c>
      <c r="ECM24" s="906">
        <v>10000</v>
      </c>
      <c r="ECN24" s="906">
        <v>10000</v>
      </c>
      <c r="ECO24" s="906">
        <v>10000</v>
      </c>
      <c r="ECP24" s="906">
        <v>10000</v>
      </c>
      <c r="ECQ24" s="906">
        <v>10000</v>
      </c>
      <c r="ECR24" s="906">
        <v>10000</v>
      </c>
      <c r="ECS24" s="906">
        <v>10000</v>
      </c>
      <c r="ECT24" s="906">
        <v>10000</v>
      </c>
      <c r="ECU24" s="906">
        <v>10000</v>
      </c>
      <c r="ECV24" s="906">
        <v>10000</v>
      </c>
      <c r="ECW24" s="906">
        <v>10000</v>
      </c>
      <c r="ECX24" s="906">
        <v>10000</v>
      </c>
      <c r="ECY24" s="906">
        <v>10000</v>
      </c>
      <c r="ECZ24" s="906">
        <v>10000</v>
      </c>
      <c r="EDA24" s="906">
        <v>10000</v>
      </c>
      <c r="EDB24" s="906">
        <v>10000</v>
      </c>
      <c r="EDC24" s="906">
        <v>10000</v>
      </c>
      <c r="EDD24" s="906">
        <v>10000</v>
      </c>
      <c r="EDE24" s="906">
        <v>10000</v>
      </c>
      <c r="EDF24" s="906">
        <v>10000</v>
      </c>
      <c r="EDG24" s="906">
        <v>10000</v>
      </c>
      <c r="EDH24" s="906">
        <v>10000</v>
      </c>
      <c r="EDI24" s="906">
        <v>10000</v>
      </c>
      <c r="EDJ24" s="906">
        <v>10000</v>
      </c>
      <c r="EDK24" s="906">
        <v>10000</v>
      </c>
      <c r="EDL24" s="906">
        <v>10000</v>
      </c>
      <c r="EDM24" s="906">
        <v>10000</v>
      </c>
      <c r="EDN24" s="906">
        <v>10000</v>
      </c>
      <c r="EDO24" s="906">
        <v>10000</v>
      </c>
      <c r="EDP24" s="906">
        <v>10000</v>
      </c>
      <c r="EDQ24" s="906">
        <v>10000</v>
      </c>
      <c r="EDR24" s="906">
        <v>10000</v>
      </c>
      <c r="EDS24" s="906">
        <v>10000</v>
      </c>
      <c r="EDT24" s="906">
        <v>10000</v>
      </c>
      <c r="EDU24" s="906">
        <v>10000</v>
      </c>
      <c r="EDV24" s="906">
        <v>10000</v>
      </c>
      <c r="EDW24" s="906">
        <v>10000</v>
      </c>
      <c r="EDX24" s="906">
        <v>10000</v>
      </c>
      <c r="EDY24" s="906">
        <v>10000</v>
      </c>
      <c r="EDZ24" s="906">
        <v>10000</v>
      </c>
      <c r="EEA24" s="906">
        <v>10000</v>
      </c>
      <c r="EEB24" s="906">
        <v>10000</v>
      </c>
      <c r="EEC24" s="906">
        <v>10000</v>
      </c>
      <c r="EED24" s="906">
        <v>10000</v>
      </c>
      <c r="EEE24" s="906">
        <v>10000</v>
      </c>
      <c r="EEF24" s="906">
        <v>10000</v>
      </c>
      <c r="EEG24" s="906">
        <v>10000</v>
      </c>
      <c r="EEH24" s="906">
        <v>10000</v>
      </c>
      <c r="EEI24" s="906">
        <v>10000</v>
      </c>
      <c r="EEJ24" s="906">
        <v>10000</v>
      </c>
      <c r="EEK24" s="906">
        <v>10000</v>
      </c>
      <c r="EEL24" s="906">
        <v>10000</v>
      </c>
      <c r="EEM24" s="906">
        <v>10000</v>
      </c>
      <c r="EEN24" s="906">
        <v>10000</v>
      </c>
      <c r="EEO24" s="906">
        <v>10000</v>
      </c>
      <c r="EEP24" s="906">
        <v>10000</v>
      </c>
      <c r="EEQ24" s="906">
        <v>10000</v>
      </c>
      <c r="EER24" s="906">
        <v>10000</v>
      </c>
      <c r="EES24" s="906">
        <v>10000</v>
      </c>
      <c r="EET24" s="906">
        <v>10000</v>
      </c>
      <c r="EEU24" s="906">
        <v>10000</v>
      </c>
      <c r="EEV24" s="906">
        <v>10000</v>
      </c>
      <c r="EEW24" s="906">
        <v>10000</v>
      </c>
      <c r="EEX24" s="906">
        <v>10000</v>
      </c>
      <c r="EEY24" s="906">
        <v>10000</v>
      </c>
      <c r="EEZ24" s="906">
        <v>10000</v>
      </c>
      <c r="EFA24" s="906">
        <v>10000</v>
      </c>
      <c r="EFB24" s="906">
        <v>10000</v>
      </c>
      <c r="EFC24" s="906">
        <v>10000</v>
      </c>
      <c r="EFD24" s="906">
        <v>10000</v>
      </c>
      <c r="EFE24" s="906">
        <v>10000</v>
      </c>
      <c r="EFF24" s="906">
        <v>10000</v>
      </c>
      <c r="EFG24" s="906">
        <v>10000</v>
      </c>
      <c r="EFH24" s="906">
        <v>10000</v>
      </c>
      <c r="EFI24" s="906">
        <v>10000</v>
      </c>
      <c r="EFJ24" s="906">
        <v>10000</v>
      </c>
      <c r="EFK24" s="906">
        <v>10000</v>
      </c>
      <c r="EFL24" s="906">
        <v>10000</v>
      </c>
      <c r="EFM24" s="906">
        <v>10000</v>
      </c>
      <c r="EFN24" s="906">
        <v>10000</v>
      </c>
      <c r="EFO24" s="906">
        <v>10000</v>
      </c>
      <c r="EFP24" s="906">
        <v>10000</v>
      </c>
      <c r="EFQ24" s="906">
        <v>10000</v>
      </c>
      <c r="EFR24" s="906">
        <v>10000</v>
      </c>
      <c r="EFS24" s="906">
        <v>10000</v>
      </c>
      <c r="EFT24" s="906">
        <v>10000</v>
      </c>
      <c r="EFU24" s="906">
        <v>10000</v>
      </c>
      <c r="EFV24" s="906">
        <v>10000</v>
      </c>
      <c r="EFW24" s="906">
        <v>10000</v>
      </c>
      <c r="EFX24" s="906">
        <v>10000</v>
      </c>
      <c r="EFY24" s="906">
        <v>10000</v>
      </c>
      <c r="EFZ24" s="906">
        <v>10000</v>
      </c>
      <c r="EGA24" s="906">
        <v>10000</v>
      </c>
      <c r="EGB24" s="906">
        <v>10000</v>
      </c>
      <c r="EGC24" s="906">
        <v>10000</v>
      </c>
      <c r="EGD24" s="906">
        <v>10000</v>
      </c>
      <c r="EGE24" s="906">
        <v>10000</v>
      </c>
      <c r="EGF24" s="906">
        <v>10000</v>
      </c>
      <c r="EGG24" s="906">
        <v>10000</v>
      </c>
      <c r="EGH24" s="906">
        <v>10000</v>
      </c>
      <c r="EGI24" s="906">
        <v>10000</v>
      </c>
      <c r="EGJ24" s="906">
        <v>10000</v>
      </c>
      <c r="EGK24" s="906">
        <v>10000</v>
      </c>
      <c r="EGL24" s="906">
        <v>10000</v>
      </c>
      <c r="EGM24" s="906">
        <v>10000</v>
      </c>
      <c r="EGN24" s="906">
        <v>10000</v>
      </c>
      <c r="EGO24" s="906">
        <v>10000</v>
      </c>
      <c r="EGP24" s="906">
        <v>10000</v>
      </c>
      <c r="EGQ24" s="906">
        <v>10000</v>
      </c>
      <c r="EGR24" s="906">
        <v>10000</v>
      </c>
      <c r="EGS24" s="906">
        <v>10000</v>
      </c>
      <c r="EGT24" s="906">
        <v>10000</v>
      </c>
      <c r="EGU24" s="906">
        <v>10000</v>
      </c>
      <c r="EGV24" s="906">
        <v>10000</v>
      </c>
      <c r="EGW24" s="906">
        <v>10000</v>
      </c>
      <c r="EGX24" s="906">
        <v>10000</v>
      </c>
      <c r="EGY24" s="906">
        <v>10000</v>
      </c>
      <c r="EGZ24" s="906">
        <v>10000</v>
      </c>
      <c r="EHA24" s="906">
        <v>10000</v>
      </c>
      <c r="EHB24" s="906">
        <v>10000</v>
      </c>
      <c r="EHC24" s="906">
        <v>10000</v>
      </c>
      <c r="EHD24" s="906">
        <v>10000</v>
      </c>
      <c r="EHE24" s="906">
        <v>10000</v>
      </c>
      <c r="EHF24" s="906">
        <v>10000</v>
      </c>
      <c r="EHG24" s="906">
        <v>10000</v>
      </c>
      <c r="EHH24" s="906">
        <v>10000</v>
      </c>
      <c r="EHI24" s="906">
        <v>10000</v>
      </c>
      <c r="EHJ24" s="906">
        <v>10000</v>
      </c>
      <c r="EHK24" s="906">
        <v>10000</v>
      </c>
      <c r="EHL24" s="906">
        <v>10000</v>
      </c>
      <c r="EHM24" s="906">
        <v>10000</v>
      </c>
      <c r="EHN24" s="906">
        <v>10000</v>
      </c>
      <c r="EHO24" s="906">
        <v>10000</v>
      </c>
      <c r="EHP24" s="906">
        <v>10000</v>
      </c>
      <c r="EHQ24" s="906">
        <v>10000</v>
      </c>
      <c r="EHR24" s="906">
        <v>10000</v>
      </c>
      <c r="EHS24" s="906">
        <v>10000</v>
      </c>
      <c r="EHT24" s="906">
        <v>10000</v>
      </c>
      <c r="EHU24" s="906">
        <v>10000</v>
      </c>
      <c r="EHV24" s="906">
        <v>10000</v>
      </c>
      <c r="EHW24" s="906">
        <v>10000</v>
      </c>
      <c r="EHX24" s="906">
        <v>10000</v>
      </c>
      <c r="EHY24" s="906">
        <v>10000</v>
      </c>
      <c r="EHZ24" s="906">
        <v>10000</v>
      </c>
      <c r="EIA24" s="906">
        <v>10000</v>
      </c>
      <c r="EIB24" s="906">
        <v>10000</v>
      </c>
      <c r="EIC24" s="906">
        <v>10000</v>
      </c>
      <c r="EID24" s="906">
        <v>10000</v>
      </c>
      <c r="EIE24" s="906">
        <v>10000</v>
      </c>
      <c r="EIF24" s="906">
        <v>10000</v>
      </c>
      <c r="EIG24" s="906">
        <v>10000</v>
      </c>
      <c r="EIH24" s="906">
        <v>10000</v>
      </c>
      <c r="EII24" s="906">
        <v>10000</v>
      </c>
      <c r="EIJ24" s="906">
        <v>10000</v>
      </c>
      <c r="EIK24" s="906">
        <v>10000</v>
      </c>
      <c r="EIL24" s="906">
        <v>10000</v>
      </c>
      <c r="EIM24" s="906">
        <v>10000</v>
      </c>
      <c r="EIN24" s="906">
        <v>10000</v>
      </c>
      <c r="EIO24" s="906">
        <v>10000</v>
      </c>
      <c r="EIP24" s="906">
        <v>10000</v>
      </c>
      <c r="EIQ24" s="906">
        <v>10000</v>
      </c>
      <c r="EIR24" s="906">
        <v>10000</v>
      </c>
      <c r="EIS24" s="906">
        <v>10000</v>
      </c>
      <c r="EIT24" s="906">
        <v>10000</v>
      </c>
      <c r="EIU24" s="906">
        <v>10000</v>
      </c>
      <c r="EIV24" s="906">
        <v>10000</v>
      </c>
      <c r="EIW24" s="906">
        <v>10000</v>
      </c>
      <c r="EIX24" s="906">
        <v>10000</v>
      </c>
      <c r="EIY24" s="906">
        <v>10000</v>
      </c>
      <c r="EIZ24" s="906">
        <v>10000</v>
      </c>
      <c r="EJA24" s="906">
        <v>10000</v>
      </c>
      <c r="EJB24" s="906">
        <v>10000</v>
      </c>
      <c r="EJC24" s="906">
        <v>10000</v>
      </c>
      <c r="EJD24" s="906">
        <v>10000</v>
      </c>
      <c r="EJE24" s="906">
        <v>10000</v>
      </c>
      <c r="EJF24" s="906">
        <v>10000</v>
      </c>
      <c r="EJG24" s="906">
        <v>10000</v>
      </c>
      <c r="EJH24" s="906">
        <v>10000</v>
      </c>
      <c r="EJI24" s="906">
        <v>10000</v>
      </c>
      <c r="EJJ24" s="906">
        <v>10000</v>
      </c>
      <c r="EJK24" s="906">
        <v>10000</v>
      </c>
      <c r="EJL24" s="906">
        <v>10000</v>
      </c>
      <c r="EJM24" s="906">
        <v>10000</v>
      </c>
      <c r="EJN24" s="906">
        <v>10000</v>
      </c>
      <c r="EJO24" s="906">
        <v>10000</v>
      </c>
      <c r="EJP24" s="906">
        <v>10000</v>
      </c>
      <c r="EJQ24" s="906">
        <v>10000</v>
      </c>
      <c r="EJR24" s="906">
        <v>10000</v>
      </c>
      <c r="EJS24" s="906">
        <v>10000</v>
      </c>
      <c r="EJT24" s="906">
        <v>10000</v>
      </c>
      <c r="EJU24" s="906">
        <v>10000</v>
      </c>
      <c r="EJV24" s="906">
        <v>10000</v>
      </c>
      <c r="EJW24" s="906">
        <v>10000</v>
      </c>
      <c r="EJX24" s="906">
        <v>10000</v>
      </c>
      <c r="EJY24" s="906">
        <v>10000</v>
      </c>
      <c r="EJZ24" s="906">
        <v>10000</v>
      </c>
      <c r="EKA24" s="906">
        <v>10000</v>
      </c>
      <c r="EKB24" s="906">
        <v>10000</v>
      </c>
      <c r="EKC24" s="906">
        <v>10000</v>
      </c>
      <c r="EKD24" s="906">
        <v>10000</v>
      </c>
      <c r="EKE24" s="906">
        <v>10000</v>
      </c>
      <c r="EKF24" s="906">
        <v>10000</v>
      </c>
      <c r="EKG24" s="906">
        <v>10000</v>
      </c>
      <c r="EKH24" s="906">
        <v>10000</v>
      </c>
      <c r="EKI24" s="906">
        <v>10000</v>
      </c>
      <c r="EKJ24" s="906">
        <v>10000</v>
      </c>
      <c r="EKK24" s="906">
        <v>10000</v>
      </c>
      <c r="EKL24" s="906">
        <v>10000</v>
      </c>
      <c r="EKM24" s="906">
        <v>10000</v>
      </c>
      <c r="EKN24" s="906">
        <v>10000</v>
      </c>
      <c r="EKO24" s="906">
        <v>10000</v>
      </c>
      <c r="EKP24" s="906">
        <v>10000</v>
      </c>
      <c r="EKQ24" s="906">
        <v>10000</v>
      </c>
      <c r="EKR24" s="906">
        <v>10000</v>
      </c>
      <c r="EKS24" s="906">
        <v>10000</v>
      </c>
      <c r="EKT24" s="906">
        <v>10000</v>
      </c>
      <c r="EKU24" s="906">
        <v>10000</v>
      </c>
      <c r="EKV24" s="906">
        <v>10000</v>
      </c>
      <c r="EKW24" s="906">
        <v>10000</v>
      </c>
      <c r="EKX24" s="906">
        <v>10000</v>
      </c>
      <c r="EKY24" s="906">
        <v>10000</v>
      </c>
      <c r="EKZ24" s="906">
        <v>10000</v>
      </c>
      <c r="ELA24" s="906">
        <v>10000</v>
      </c>
      <c r="ELB24" s="906">
        <v>10000</v>
      </c>
      <c r="ELC24" s="906">
        <v>10000</v>
      </c>
      <c r="ELD24" s="906">
        <v>10000</v>
      </c>
      <c r="ELE24" s="906">
        <v>10000</v>
      </c>
      <c r="ELF24" s="906">
        <v>10000</v>
      </c>
      <c r="ELG24" s="906">
        <v>10000</v>
      </c>
      <c r="ELH24" s="906">
        <v>10000</v>
      </c>
      <c r="ELI24" s="906">
        <v>10000</v>
      </c>
      <c r="ELJ24" s="906">
        <v>10000</v>
      </c>
      <c r="ELK24" s="906">
        <v>10000</v>
      </c>
      <c r="ELL24" s="906">
        <v>10000</v>
      </c>
      <c r="ELM24" s="906">
        <v>10000</v>
      </c>
      <c r="ELN24" s="906">
        <v>10000</v>
      </c>
      <c r="ELO24" s="906">
        <v>10000</v>
      </c>
      <c r="ELP24" s="906">
        <v>10000</v>
      </c>
      <c r="ELQ24" s="906">
        <v>10000</v>
      </c>
      <c r="ELR24" s="906">
        <v>10000</v>
      </c>
      <c r="ELS24" s="906">
        <v>10000</v>
      </c>
      <c r="ELT24" s="906">
        <v>10000</v>
      </c>
      <c r="ELU24" s="906">
        <v>10000</v>
      </c>
      <c r="ELV24" s="906">
        <v>10000</v>
      </c>
      <c r="ELW24" s="906">
        <v>10000</v>
      </c>
      <c r="ELX24" s="906">
        <v>10000</v>
      </c>
      <c r="ELY24" s="906">
        <v>10000</v>
      </c>
      <c r="ELZ24" s="906">
        <v>10000</v>
      </c>
      <c r="EMA24" s="906">
        <v>10000</v>
      </c>
      <c r="EMB24" s="906">
        <v>10000</v>
      </c>
      <c r="EMC24" s="906">
        <v>10000</v>
      </c>
      <c r="EMD24" s="906">
        <v>10000</v>
      </c>
      <c r="EME24" s="906">
        <v>10000</v>
      </c>
      <c r="EMF24" s="906">
        <v>10000</v>
      </c>
      <c r="EMG24" s="906">
        <v>10000</v>
      </c>
      <c r="EMH24" s="906">
        <v>10000</v>
      </c>
      <c r="EMI24" s="906">
        <v>10000</v>
      </c>
      <c r="EMJ24" s="906">
        <v>10000</v>
      </c>
      <c r="EMK24" s="906">
        <v>10000</v>
      </c>
      <c r="EML24" s="906">
        <v>10000</v>
      </c>
      <c r="EMM24" s="906">
        <v>10000</v>
      </c>
      <c r="EMN24" s="906">
        <v>10000</v>
      </c>
      <c r="EMO24" s="906">
        <v>10000</v>
      </c>
      <c r="EMP24" s="906">
        <v>10000</v>
      </c>
      <c r="EMQ24" s="906">
        <v>10000</v>
      </c>
      <c r="EMR24" s="906">
        <v>10000</v>
      </c>
      <c r="EMS24" s="906">
        <v>10000</v>
      </c>
      <c r="EMT24" s="906">
        <v>10000</v>
      </c>
      <c r="EMU24" s="906">
        <v>10000</v>
      </c>
      <c r="EMV24" s="906">
        <v>10000</v>
      </c>
      <c r="EMW24" s="906">
        <v>10000</v>
      </c>
      <c r="EMX24" s="906">
        <v>10000</v>
      </c>
      <c r="EMY24" s="906">
        <v>10000</v>
      </c>
      <c r="EMZ24" s="906">
        <v>10000</v>
      </c>
      <c r="ENA24" s="906">
        <v>10000</v>
      </c>
      <c r="ENB24" s="906">
        <v>10000</v>
      </c>
      <c r="ENC24" s="906">
        <v>10000</v>
      </c>
      <c r="END24" s="906">
        <v>10000</v>
      </c>
      <c r="ENE24" s="906">
        <v>10000</v>
      </c>
      <c r="ENF24" s="906">
        <v>10000</v>
      </c>
      <c r="ENG24" s="906">
        <v>10000</v>
      </c>
      <c r="ENH24" s="906">
        <v>10000</v>
      </c>
      <c r="ENI24" s="906">
        <v>10000</v>
      </c>
      <c r="ENJ24" s="906">
        <v>10000</v>
      </c>
      <c r="ENK24" s="906">
        <v>10000</v>
      </c>
      <c r="ENL24" s="906">
        <v>10000</v>
      </c>
      <c r="ENM24" s="906">
        <v>10000</v>
      </c>
      <c r="ENN24" s="906">
        <v>10000</v>
      </c>
      <c r="ENO24" s="906">
        <v>10000</v>
      </c>
      <c r="ENP24" s="906">
        <v>10000</v>
      </c>
      <c r="ENQ24" s="906">
        <v>10000</v>
      </c>
      <c r="ENR24" s="906">
        <v>10000</v>
      </c>
      <c r="ENS24" s="906">
        <v>10000</v>
      </c>
      <c r="ENT24" s="906">
        <v>10000</v>
      </c>
      <c r="ENU24" s="906">
        <v>10000</v>
      </c>
      <c r="ENV24" s="906">
        <v>10000</v>
      </c>
      <c r="ENW24" s="906">
        <v>10000</v>
      </c>
      <c r="ENX24" s="906">
        <v>10000</v>
      </c>
      <c r="ENY24" s="906">
        <v>10000</v>
      </c>
      <c r="ENZ24" s="906">
        <v>10000</v>
      </c>
      <c r="EOA24" s="906">
        <v>10000</v>
      </c>
      <c r="EOB24" s="906">
        <v>10000</v>
      </c>
      <c r="EOC24" s="906">
        <v>10000</v>
      </c>
      <c r="EOD24" s="906">
        <v>10000</v>
      </c>
      <c r="EOE24" s="906">
        <v>10000</v>
      </c>
      <c r="EOF24" s="906">
        <v>10000</v>
      </c>
      <c r="EOG24" s="906">
        <v>10000</v>
      </c>
      <c r="EOH24" s="906">
        <v>10000</v>
      </c>
      <c r="EOI24" s="906">
        <v>10000</v>
      </c>
      <c r="EOJ24" s="906">
        <v>10000</v>
      </c>
      <c r="EOK24" s="906">
        <v>10000</v>
      </c>
      <c r="EOL24" s="906">
        <v>10000</v>
      </c>
      <c r="EOM24" s="906">
        <v>10000</v>
      </c>
      <c r="EON24" s="906">
        <v>10000</v>
      </c>
      <c r="EOO24" s="906">
        <v>10000</v>
      </c>
      <c r="EOP24" s="906">
        <v>10000</v>
      </c>
      <c r="EOQ24" s="906">
        <v>10000</v>
      </c>
      <c r="EOR24" s="906">
        <v>10000</v>
      </c>
      <c r="EOS24" s="906">
        <v>10000</v>
      </c>
      <c r="EOT24" s="906">
        <v>10000</v>
      </c>
      <c r="EOU24" s="906">
        <v>10000</v>
      </c>
      <c r="EOV24" s="906">
        <v>10000</v>
      </c>
      <c r="EOW24" s="906">
        <v>10000</v>
      </c>
      <c r="EOX24" s="906">
        <v>10000</v>
      </c>
      <c r="EOY24" s="906">
        <v>10000</v>
      </c>
      <c r="EOZ24" s="906">
        <v>10000</v>
      </c>
      <c r="EPA24" s="906">
        <v>10000</v>
      </c>
      <c r="EPB24" s="906">
        <v>10000</v>
      </c>
      <c r="EPC24" s="906">
        <v>10000</v>
      </c>
      <c r="EPD24" s="906">
        <v>10000</v>
      </c>
      <c r="EPE24" s="906">
        <v>10000</v>
      </c>
      <c r="EPF24" s="906">
        <v>10000</v>
      </c>
      <c r="EPG24" s="906">
        <v>10000</v>
      </c>
      <c r="EPH24" s="906">
        <v>10000</v>
      </c>
      <c r="EPI24" s="906">
        <v>10000</v>
      </c>
      <c r="EPJ24" s="906">
        <v>10000</v>
      </c>
      <c r="EPK24" s="906">
        <v>10000</v>
      </c>
      <c r="EPL24" s="906">
        <v>10000</v>
      </c>
      <c r="EPM24" s="906">
        <v>10000</v>
      </c>
      <c r="EPN24" s="906">
        <v>10000</v>
      </c>
      <c r="EPO24" s="906">
        <v>10000</v>
      </c>
      <c r="EPP24" s="906">
        <v>10000</v>
      </c>
      <c r="EPQ24" s="906">
        <v>10000</v>
      </c>
      <c r="EPR24" s="906">
        <v>10000</v>
      </c>
      <c r="EPS24" s="906">
        <v>10000</v>
      </c>
      <c r="EPT24" s="906">
        <v>10000</v>
      </c>
      <c r="EPU24" s="906">
        <v>10000</v>
      </c>
      <c r="EPV24" s="906">
        <v>10000</v>
      </c>
      <c r="EPW24" s="906">
        <v>10000</v>
      </c>
      <c r="EPX24" s="906">
        <v>10000</v>
      </c>
      <c r="EPY24" s="906">
        <v>10000</v>
      </c>
      <c r="EPZ24" s="906">
        <v>10000</v>
      </c>
      <c r="EQA24" s="906">
        <v>10000</v>
      </c>
      <c r="EQB24" s="906">
        <v>10000</v>
      </c>
      <c r="EQC24" s="906">
        <v>10000</v>
      </c>
      <c r="EQD24" s="906">
        <v>10000</v>
      </c>
      <c r="EQE24" s="906">
        <v>10000</v>
      </c>
      <c r="EQF24" s="906">
        <v>10000</v>
      </c>
      <c r="EQG24" s="906">
        <v>10000</v>
      </c>
      <c r="EQH24" s="906">
        <v>10000</v>
      </c>
      <c r="EQI24" s="906">
        <v>10000</v>
      </c>
      <c r="EQJ24" s="906">
        <v>10000</v>
      </c>
      <c r="EQK24" s="906">
        <v>10000</v>
      </c>
      <c r="EQL24" s="906">
        <v>10000</v>
      </c>
      <c r="EQM24" s="906">
        <v>10000</v>
      </c>
      <c r="EQN24" s="906">
        <v>10000</v>
      </c>
      <c r="EQO24" s="906">
        <v>10000</v>
      </c>
      <c r="EQP24" s="906">
        <v>10000</v>
      </c>
      <c r="EQQ24" s="906">
        <v>10000</v>
      </c>
      <c r="EQR24" s="906">
        <v>10000</v>
      </c>
      <c r="EQS24" s="906">
        <v>10000</v>
      </c>
      <c r="EQT24" s="906">
        <v>10000</v>
      </c>
      <c r="EQU24" s="906">
        <v>10000</v>
      </c>
      <c r="EQV24" s="906">
        <v>10000</v>
      </c>
      <c r="EQW24" s="906">
        <v>10000</v>
      </c>
      <c r="EQX24" s="906">
        <v>10000</v>
      </c>
      <c r="EQY24" s="906">
        <v>10000</v>
      </c>
      <c r="EQZ24" s="906">
        <v>10000</v>
      </c>
      <c r="ERA24" s="906">
        <v>10000</v>
      </c>
      <c r="ERB24" s="906">
        <v>10000</v>
      </c>
      <c r="ERC24" s="906">
        <v>10000</v>
      </c>
      <c r="ERD24" s="906">
        <v>10000</v>
      </c>
      <c r="ERE24" s="906">
        <v>10000</v>
      </c>
      <c r="ERF24" s="906">
        <v>10000</v>
      </c>
      <c r="ERG24" s="906">
        <v>10000</v>
      </c>
      <c r="ERH24" s="906">
        <v>10000</v>
      </c>
      <c r="ERI24" s="906">
        <v>10000</v>
      </c>
      <c r="ERJ24" s="906">
        <v>10000</v>
      </c>
      <c r="ERK24" s="906">
        <v>10000</v>
      </c>
      <c r="ERL24" s="906">
        <v>10000</v>
      </c>
      <c r="ERM24" s="906">
        <v>10000</v>
      </c>
      <c r="ERN24" s="906">
        <v>10000</v>
      </c>
      <c r="ERO24" s="906">
        <v>10000</v>
      </c>
      <c r="ERP24" s="906">
        <v>10000</v>
      </c>
      <c r="ERQ24" s="906">
        <v>10000</v>
      </c>
      <c r="ERR24" s="906">
        <v>10000</v>
      </c>
      <c r="ERS24" s="906">
        <v>10000</v>
      </c>
      <c r="ERT24" s="906">
        <v>10000</v>
      </c>
      <c r="ERU24" s="906">
        <v>10000</v>
      </c>
      <c r="ERV24" s="906">
        <v>10000</v>
      </c>
      <c r="ERW24" s="906">
        <v>10000</v>
      </c>
      <c r="ERX24" s="906">
        <v>10000</v>
      </c>
      <c r="ERY24" s="906">
        <v>10000</v>
      </c>
      <c r="ERZ24" s="906">
        <v>10000</v>
      </c>
      <c r="ESA24" s="906">
        <v>10000</v>
      </c>
      <c r="ESB24" s="906">
        <v>10000</v>
      </c>
      <c r="ESC24" s="906">
        <v>10000</v>
      </c>
      <c r="ESD24" s="906">
        <v>10000</v>
      </c>
      <c r="ESE24" s="906">
        <v>10000</v>
      </c>
      <c r="ESF24" s="906">
        <v>10000</v>
      </c>
      <c r="ESG24" s="906">
        <v>10000</v>
      </c>
      <c r="ESH24" s="906">
        <v>10000</v>
      </c>
      <c r="ESI24" s="906">
        <v>10000</v>
      </c>
      <c r="ESJ24" s="906">
        <v>10000</v>
      </c>
      <c r="ESK24" s="906">
        <v>10000</v>
      </c>
      <c r="ESL24" s="906">
        <v>10000</v>
      </c>
      <c r="ESM24" s="906">
        <v>10000</v>
      </c>
      <c r="ESN24" s="906">
        <v>10000</v>
      </c>
      <c r="ESO24" s="906">
        <v>10000</v>
      </c>
      <c r="ESP24" s="906">
        <v>10000</v>
      </c>
      <c r="ESQ24" s="906">
        <v>10000</v>
      </c>
      <c r="ESR24" s="906">
        <v>10000</v>
      </c>
      <c r="ESS24" s="906">
        <v>10000</v>
      </c>
      <c r="EST24" s="906">
        <v>10000</v>
      </c>
      <c r="ESU24" s="906">
        <v>10000</v>
      </c>
      <c r="ESV24" s="906">
        <v>10000</v>
      </c>
      <c r="ESW24" s="906">
        <v>10000</v>
      </c>
      <c r="ESX24" s="906">
        <v>10000</v>
      </c>
      <c r="ESY24" s="906">
        <v>10000</v>
      </c>
      <c r="ESZ24" s="906">
        <v>10000</v>
      </c>
      <c r="ETA24" s="906">
        <v>10000</v>
      </c>
      <c r="ETB24" s="906">
        <v>10000</v>
      </c>
      <c r="ETC24" s="906">
        <v>10000</v>
      </c>
      <c r="ETD24" s="906">
        <v>10000</v>
      </c>
      <c r="ETE24" s="906">
        <v>10000</v>
      </c>
      <c r="ETF24" s="906">
        <v>10000</v>
      </c>
      <c r="ETG24" s="906">
        <v>10000</v>
      </c>
      <c r="ETH24" s="906">
        <v>10000</v>
      </c>
      <c r="ETI24" s="906">
        <v>10000</v>
      </c>
      <c r="ETJ24" s="906">
        <v>10000</v>
      </c>
      <c r="ETK24" s="906">
        <v>10000</v>
      </c>
      <c r="ETL24" s="906">
        <v>10000</v>
      </c>
      <c r="ETM24" s="906">
        <v>10000</v>
      </c>
      <c r="ETN24" s="906">
        <v>10000</v>
      </c>
      <c r="ETO24" s="906">
        <v>10000</v>
      </c>
      <c r="ETP24" s="906">
        <v>10000</v>
      </c>
      <c r="ETQ24" s="906">
        <v>10000</v>
      </c>
      <c r="ETR24" s="906">
        <v>10000</v>
      </c>
      <c r="ETS24" s="906">
        <v>10000</v>
      </c>
      <c r="ETT24" s="906">
        <v>10000</v>
      </c>
      <c r="ETU24" s="906">
        <v>10000</v>
      </c>
      <c r="ETV24" s="906">
        <v>10000</v>
      </c>
      <c r="ETW24" s="906">
        <v>10000</v>
      </c>
      <c r="ETX24" s="906">
        <v>10000</v>
      </c>
      <c r="ETY24" s="906">
        <v>10000</v>
      </c>
      <c r="ETZ24" s="906">
        <v>10000</v>
      </c>
      <c r="EUA24" s="906">
        <v>10000</v>
      </c>
      <c r="EUB24" s="906">
        <v>10000</v>
      </c>
      <c r="EUC24" s="906">
        <v>10000</v>
      </c>
      <c r="EUD24" s="906">
        <v>10000</v>
      </c>
      <c r="EUE24" s="906">
        <v>10000</v>
      </c>
      <c r="EUF24" s="906">
        <v>10000</v>
      </c>
      <c r="EUG24" s="906">
        <v>10000</v>
      </c>
      <c r="EUH24" s="906">
        <v>10000</v>
      </c>
      <c r="EUI24" s="906">
        <v>10000</v>
      </c>
      <c r="EUJ24" s="906">
        <v>10000</v>
      </c>
      <c r="EUK24" s="906">
        <v>10000</v>
      </c>
      <c r="EUL24" s="906">
        <v>10000</v>
      </c>
      <c r="EUM24" s="906">
        <v>10000</v>
      </c>
      <c r="EUN24" s="906">
        <v>10000</v>
      </c>
      <c r="EUO24" s="906">
        <v>10000</v>
      </c>
      <c r="EUP24" s="906">
        <v>10000</v>
      </c>
      <c r="EUQ24" s="906">
        <v>10000</v>
      </c>
      <c r="EUR24" s="906">
        <v>10000</v>
      </c>
      <c r="EUS24" s="906">
        <v>10000</v>
      </c>
      <c r="EUT24" s="906">
        <v>10000</v>
      </c>
      <c r="EUU24" s="906">
        <v>10000</v>
      </c>
      <c r="EUV24" s="906">
        <v>10000</v>
      </c>
      <c r="EUW24" s="906">
        <v>10000</v>
      </c>
      <c r="EUX24" s="906">
        <v>10000</v>
      </c>
      <c r="EUY24" s="906">
        <v>10000</v>
      </c>
      <c r="EUZ24" s="906">
        <v>10000</v>
      </c>
      <c r="EVA24" s="906">
        <v>10000</v>
      </c>
      <c r="EVB24" s="906">
        <v>10000</v>
      </c>
      <c r="EVC24" s="906">
        <v>10000</v>
      </c>
      <c r="EVD24" s="906">
        <v>10000</v>
      </c>
      <c r="EVE24" s="906">
        <v>10000</v>
      </c>
      <c r="EVF24" s="906">
        <v>10000</v>
      </c>
      <c r="EVG24" s="906">
        <v>10000</v>
      </c>
      <c r="EVH24" s="906">
        <v>10000</v>
      </c>
      <c r="EVI24" s="906">
        <v>10000</v>
      </c>
      <c r="EVJ24" s="906">
        <v>10000</v>
      </c>
      <c r="EVK24" s="906">
        <v>10000</v>
      </c>
      <c r="EVL24" s="906">
        <v>10000</v>
      </c>
      <c r="EVM24" s="906">
        <v>10000</v>
      </c>
      <c r="EVN24" s="906">
        <v>10000</v>
      </c>
      <c r="EVO24" s="906">
        <v>10000</v>
      </c>
      <c r="EVP24" s="906">
        <v>10000</v>
      </c>
      <c r="EVQ24" s="906">
        <v>10000</v>
      </c>
      <c r="EVR24" s="906">
        <v>10000</v>
      </c>
      <c r="EVS24" s="906">
        <v>10000</v>
      </c>
      <c r="EVT24" s="906">
        <v>10000</v>
      </c>
      <c r="EVU24" s="906">
        <v>10000</v>
      </c>
      <c r="EVV24" s="906">
        <v>10000</v>
      </c>
      <c r="EVW24" s="906">
        <v>10000</v>
      </c>
      <c r="EVX24" s="906">
        <v>10000</v>
      </c>
      <c r="EVY24" s="906">
        <v>10000</v>
      </c>
      <c r="EVZ24" s="906">
        <v>10000</v>
      </c>
      <c r="EWA24" s="906">
        <v>10000</v>
      </c>
      <c r="EWB24" s="906">
        <v>10000</v>
      </c>
      <c r="EWC24" s="906">
        <v>10000</v>
      </c>
      <c r="EWD24" s="906">
        <v>10000</v>
      </c>
      <c r="EWE24" s="906">
        <v>10000</v>
      </c>
      <c r="EWF24" s="906">
        <v>10000</v>
      </c>
      <c r="EWG24" s="906">
        <v>10000</v>
      </c>
      <c r="EWH24" s="906">
        <v>10000</v>
      </c>
      <c r="EWI24" s="906">
        <v>10000</v>
      </c>
      <c r="EWJ24" s="906">
        <v>10000</v>
      </c>
      <c r="EWK24" s="906">
        <v>10000</v>
      </c>
      <c r="EWL24" s="906">
        <v>10000</v>
      </c>
      <c r="EWM24" s="906">
        <v>10000</v>
      </c>
      <c r="EWN24" s="906">
        <v>10000</v>
      </c>
      <c r="EWO24" s="906">
        <v>10000</v>
      </c>
      <c r="EWP24" s="906">
        <v>10000</v>
      </c>
      <c r="EWQ24" s="906">
        <v>10000</v>
      </c>
      <c r="EWR24" s="906">
        <v>10000</v>
      </c>
      <c r="EWS24" s="906">
        <v>10000</v>
      </c>
      <c r="EWT24" s="906">
        <v>10000</v>
      </c>
      <c r="EWU24" s="906">
        <v>10000</v>
      </c>
      <c r="EWV24" s="906">
        <v>10000</v>
      </c>
      <c r="EWW24" s="906">
        <v>10000</v>
      </c>
      <c r="EWX24" s="906">
        <v>10000</v>
      </c>
      <c r="EWY24" s="906">
        <v>10000</v>
      </c>
      <c r="EWZ24" s="906">
        <v>10000</v>
      </c>
      <c r="EXA24" s="906">
        <v>10000</v>
      </c>
      <c r="EXB24" s="906">
        <v>10000</v>
      </c>
      <c r="EXC24" s="906">
        <v>10000</v>
      </c>
      <c r="EXD24" s="906">
        <v>10000</v>
      </c>
      <c r="EXE24" s="906">
        <v>10000</v>
      </c>
      <c r="EXF24" s="906">
        <v>10000</v>
      </c>
      <c r="EXG24" s="906">
        <v>10000</v>
      </c>
      <c r="EXH24" s="906">
        <v>10000</v>
      </c>
      <c r="EXI24" s="906">
        <v>10000</v>
      </c>
      <c r="EXJ24" s="906">
        <v>10000</v>
      </c>
      <c r="EXK24" s="906">
        <v>10000</v>
      </c>
      <c r="EXL24" s="906">
        <v>10000</v>
      </c>
      <c r="EXM24" s="906">
        <v>10000</v>
      </c>
      <c r="EXN24" s="906">
        <v>10000</v>
      </c>
      <c r="EXO24" s="906">
        <v>10000</v>
      </c>
      <c r="EXP24" s="906">
        <v>10000</v>
      </c>
      <c r="EXQ24" s="906">
        <v>10000</v>
      </c>
      <c r="EXR24" s="906">
        <v>10000</v>
      </c>
      <c r="EXS24" s="906">
        <v>10000</v>
      </c>
      <c r="EXT24" s="906">
        <v>10000</v>
      </c>
      <c r="EXU24" s="906">
        <v>10000</v>
      </c>
      <c r="EXV24" s="906">
        <v>10000</v>
      </c>
      <c r="EXW24" s="906">
        <v>10000</v>
      </c>
      <c r="EXX24" s="906">
        <v>10000</v>
      </c>
      <c r="EXY24" s="906">
        <v>10000</v>
      </c>
      <c r="EXZ24" s="906">
        <v>10000</v>
      </c>
      <c r="EYA24" s="906">
        <v>10000</v>
      </c>
      <c r="EYB24" s="906">
        <v>10000</v>
      </c>
      <c r="EYC24" s="906">
        <v>10000</v>
      </c>
      <c r="EYD24" s="906">
        <v>10000</v>
      </c>
      <c r="EYE24" s="906">
        <v>10000</v>
      </c>
      <c r="EYF24" s="906">
        <v>10000</v>
      </c>
      <c r="EYG24" s="906">
        <v>10000</v>
      </c>
      <c r="EYH24" s="906">
        <v>10000</v>
      </c>
      <c r="EYI24" s="906">
        <v>10000</v>
      </c>
      <c r="EYJ24" s="906">
        <v>10000</v>
      </c>
      <c r="EYK24" s="906">
        <v>10000</v>
      </c>
      <c r="EYL24" s="906">
        <v>10000</v>
      </c>
      <c r="EYM24" s="906">
        <v>10000</v>
      </c>
      <c r="EYN24" s="906">
        <v>10000</v>
      </c>
      <c r="EYO24" s="906">
        <v>10000</v>
      </c>
      <c r="EYP24" s="906">
        <v>10000</v>
      </c>
      <c r="EYQ24" s="906">
        <v>10000</v>
      </c>
      <c r="EYR24" s="906">
        <v>10000</v>
      </c>
      <c r="EYS24" s="906">
        <v>10000</v>
      </c>
      <c r="EYT24" s="906">
        <v>10000</v>
      </c>
      <c r="EYU24" s="906">
        <v>10000</v>
      </c>
      <c r="EYV24" s="906">
        <v>10000</v>
      </c>
      <c r="EYW24" s="906">
        <v>10000</v>
      </c>
      <c r="EYX24" s="906">
        <v>10000</v>
      </c>
      <c r="EYY24" s="906">
        <v>10000</v>
      </c>
      <c r="EYZ24" s="906">
        <v>10000</v>
      </c>
      <c r="EZA24" s="906">
        <v>10000</v>
      </c>
      <c r="EZB24" s="906">
        <v>10000</v>
      </c>
      <c r="EZC24" s="906">
        <v>10000</v>
      </c>
      <c r="EZD24" s="906">
        <v>10000</v>
      </c>
      <c r="EZE24" s="906">
        <v>10000</v>
      </c>
      <c r="EZF24" s="906">
        <v>10000</v>
      </c>
      <c r="EZG24" s="906">
        <v>10000</v>
      </c>
      <c r="EZH24" s="906">
        <v>10000</v>
      </c>
      <c r="EZI24" s="906">
        <v>10000</v>
      </c>
      <c r="EZJ24" s="906">
        <v>10000</v>
      </c>
      <c r="EZK24" s="906">
        <v>10000</v>
      </c>
      <c r="EZL24" s="906">
        <v>10000</v>
      </c>
      <c r="EZM24" s="906">
        <v>10000</v>
      </c>
      <c r="EZN24" s="906">
        <v>10000</v>
      </c>
      <c r="EZO24" s="906">
        <v>10000</v>
      </c>
      <c r="EZP24" s="906">
        <v>10000</v>
      </c>
      <c r="EZQ24" s="906">
        <v>10000</v>
      </c>
      <c r="EZR24" s="906">
        <v>10000</v>
      </c>
      <c r="EZS24" s="906">
        <v>10000</v>
      </c>
      <c r="EZT24" s="906">
        <v>10000</v>
      </c>
      <c r="EZU24" s="906">
        <v>10000</v>
      </c>
      <c r="EZV24" s="906">
        <v>10000</v>
      </c>
      <c r="EZW24" s="906">
        <v>10000</v>
      </c>
      <c r="EZX24" s="906">
        <v>10000</v>
      </c>
      <c r="EZY24" s="906">
        <v>10000</v>
      </c>
      <c r="EZZ24" s="906">
        <v>10000</v>
      </c>
      <c r="FAA24" s="906">
        <v>10000</v>
      </c>
      <c r="FAB24" s="906">
        <v>10000</v>
      </c>
      <c r="FAC24" s="906">
        <v>10000</v>
      </c>
      <c r="FAD24" s="906">
        <v>10000</v>
      </c>
      <c r="FAE24" s="906">
        <v>10000</v>
      </c>
      <c r="FAF24" s="906">
        <v>10000</v>
      </c>
      <c r="FAG24" s="906">
        <v>10000</v>
      </c>
      <c r="FAH24" s="906">
        <v>10000</v>
      </c>
      <c r="FAI24" s="906">
        <v>10000</v>
      </c>
      <c r="FAJ24" s="906">
        <v>10000</v>
      </c>
      <c r="FAK24" s="906">
        <v>10000</v>
      </c>
      <c r="FAL24" s="906">
        <v>10000</v>
      </c>
      <c r="FAM24" s="906">
        <v>10000</v>
      </c>
      <c r="FAN24" s="906">
        <v>10000</v>
      </c>
      <c r="FAO24" s="906">
        <v>10000</v>
      </c>
      <c r="FAP24" s="906">
        <v>10000</v>
      </c>
      <c r="FAQ24" s="906">
        <v>10000</v>
      </c>
      <c r="FAR24" s="906">
        <v>10000</v>
      </c>
      <c r="FAS24" s="906">
        <v>10000</v>
      </c>
      <c r="FAT24" s="906">
        <v>10000</v>
      </c>
      <c r="FAU24" s="906">
        <v>10000</v>
      </c>
      <c r="FAV24" s="906">
        <v>10000</v>
      </c>
      <c r="FAW24" s="906">
        <v>10000</v>
      </c>
      <c r="FAX24" s="906">
        <v>10000</v>
      </c>
      <c r="FAY24" s="906">
        <v>10000</v>
      </c>
      <c r="FAZ24" s="906">
        <v>10000</v>
      </c>
      <c r="FBA24" s="906">
        <v>10000</v>
      </c>
      <c r="FBB24" s="906">
        <v>10000</v>
      </c>
      <c r="FBC24" s="906">
        <v>10000</v>
      </c>
      <c r="FBD24" s="906">
        <v>10000</v>
      </c>
      <c r="FBE24" s="906">
        <v>10000</v>
      </c>
      <c r="FBF24" s="906">
        <v>10000</v>
      </c>
      <c r="FBG24" s="906">
        <v>10000</v>
      </c>
      <c r="FBH24" s="906">
        <v>10000</v>
      </c>
      <c r="FBI24" s="906">
        <v>10000</v>
      </c>
      <c r="FBJ24" s="906">
        <v>10000</v>
      </c>
      <c r="FBK24" s="906">
        <v>10000</v>
      </c>
      <c r="FBL24" s="906">
        <v>10000</v>
      </c>
      <c r="FBM24" s="906">
        <v>10000</v>
      </c>
      <c r="FBN24" s="906">
        <v>10000</v>
      </c>
      <c r="FBO24" s="906">
        <v>10000</v>
      </c>
      <c r="FBP24" s="906">
        <v>10000</v>
      </c>
      <c r="FBQ24" s="906">
        <v>10000</v>
      </c>
      <c r="FBR24" s="906">
        <v>10000</v>
      </c>
      <c r="FBS24" s="906">
        <v>10000</v>
      </c>
      <c r="FBT24" s="906">
        <v>10000</v>
      </c>
      <c r="FBU24" s="906">
        <v>10000</v>
      </c>
      <c r="FBV24" s="906">
        <v>10000</v>
      </c>
      <c r="FBW24" s="906">
        <v>10000</v>
      </c>
      <c r="FBX24" s="906">
        <v>10000</v>
      </c>
      <c r="FBY24" s="906">
        <v>10000</v>
      </c>
      <c r="FBZ24" s="906">
        <v>10000</v>
      </c>
      <c r="FCA24" s="906">
        <v>10000</v>
      </c>
      <c r="FCB24" s="906">
        <v>10000</v>
      </c>
      <c r="FCC24" s="906">
        <v>10000</v>
      </c>
      <c r="FCD24" s="906">
        <v>10000</v>
      </c>
      <c r="FCE24" s="906">
        <v>10000</v>
      </c>
      <c r="FCF24" s="906">
        <v>10000</v>
      </c>
      <c r="FCG24" s="906">
        <v>10000</v>
      </c>
      <c r="FCH24" s="906">
        <v>10000</v>
      </c>
      <c r="FCI24" s="906">
        <v>10000</v>
      </c>
      <c r="FCJ24" s="906">
        <v>10000</v>
      </c>
      <c r="FCK24" s="906">
        <v>10000</v>
      </c>
      <c r="FCL24" s="906">
        <v>10000</v>
      </c>
      <c r="FCM24" s="906">
        <v>10000</v>
      </c>
      <c r="FCN24" s="906">
        <v>10000</v>
      </c>
      <c r="FCO24" s="906">
        <v>10000</v>
      </c>
      <c r="FCP24" s="906">
        <v>10000</v>
      </c>
      <c r="FCQ24" s="906">
        <v>10000</v>
      </c>
      <c r="FCR24" s="906">
        <v>10000</v>
      </c>
      <c r="FCS24" s="906">
        <v>10000</v>
      </c>
      <c r="FCT24" s="906">
        <v>10000</v>
      </c>
      <c r="FCU24" s="906">
        <v>10000</v>
      </c>
      <c r="FCV24" s="906">
        <v>10000</v>
      </c>
      <c r="FCW24" s="906">
        <v>10000</v>
      </c>
      <c r="FCX24" s="906">
        <v>10000</v>
      </c>
      <c r="FCY24" s="906">
        <v>10000</v>
      </c>
      <c r="FCZ24" s="906">
        <v>10000</v>
      </c>
      <c r="FDA24" s="906">
        <v>10000</v>
      </c>
      <c r="FDB24" s="906">
        <v>10000</v>
      </c>
      <c r="FDC24" s="906">
        <v>10000</v>
      </c>
      <c r="FDD24" s="906">
        <v>10000</v>
      </c>
      <c r="FDE24" s="906">
        <v>10000</v>
      </c>
      <c r="FDF24" s="906">
        <v>10000</v>
      </c>
      <c r="FDG24" s="906">
        <v>10000</v>
      </c>
      <c r="FDH24" s="906">
        <v>10000</v>
      </c>
      <c r="FDI24" s="906">
        <v>10000</v>
      </c>
      <c r="FDJ24" s="906">
        <v>10000</v>
      </c>
      <c r="FDK24" s="906">
        <v>10000</v>
      </c>
      <c r="FDL24" s="906">
        <v>10000</v>
      </c>
      <c r="FDM24" s="906">
        <v>10000</v>
      </c>
      <c r="FDN24" s="906">
        <v>10000</v>
      </c>
      <c r="FDO24" s="906">
        <v>10000</v>
      </c>
      <c r="FDP24" s="906">
        <v>10000</v>
      </c>
      <c r="FDQ24" s="906">
        <v>10000</v>
      </c>
      <c r="FDR24" s="906">
        <v>10000</v>
      </c>
      <c r="FDS24" s="906">
        <v>10000</v>
      </c>
      <c r="FDT24" s="906">
        <v>10000</v>
      </c>
      <c r="FDU24" s="906">
        <v>10000</v>
      </c>
      <c r="FDV24" s="906">
        <v>10000</v>
      </c>
      <c r="FDW24" s="906">
        <v>10000</v>
      </c>
      <c r="FDX24" s="906">
        <v>10000</v>
      </c>
      <c r="FDY24" s="906">
        <v>10000</v>
      </c>
      <c r="FDZ24" s="906">
        <v>10000</v>
      </c>
      <c r="FEA24" s="906">
        <v>10000</v>
      </c>
      <c r="FEB24" s="906">
        <v>10000</v>
      </c>
      <c r="FEC24" s="906">
        <v>10000</v>
      </c>
      <c r="FED24" s="906">
        <v>10000</v>
      </c>
      <c r="FEE24" s="906">
        <v>10000</v>
      </c>
      <c r="FEF24" s="906">
        <v>10000</v>
      </c>
      <c r="FEG24" s="906">
        <v>10000</v>
      </c>
      <c r="FEH24" s="906">
        <v>10000</v>
      </c>
      <c r="FEI24" s="906">
        <v>10000</v>
      </c>
      <c r="FEJ24" s="906">
        <v>10000</v>
      </c>
      <c r="FEK24" s="906">
        <v>10000</v>
      </c>
      <c r="FEL24" s="906">
        <v>10000</v>
      </c>
      <c r="FEM24" s="906">
        <v>10000</v>
      </c>
      <c r="FEN24" s="906">
        <v>10000</v>
      </c>
      <c r="FEO24" s="906">
        <v>10000</v>
      </c>
      <c r="FEP24" s="906">
        <v>10000</v>
      </c>
      <c r="FEQ24" s="906">
        <v>10000</v>
      </c>
      <c r="FER24" s="906">
        <v>10000</v>
      </c>
      <c r="FES24" s="906">
        <v>10000</v>
      </c>
      <c r="FET24" s="906">
        <v>10000</v>
      </c>
      <c r="FEU24" s="906">
        <v>10000</v>
      </c>
      <c r="FEV24" s="906">
        <v>10000</v>
      </c>
      <c r="FEW24" s="906">
        <v>10000</v>
      </c>
      <c r="FEX24" s="906">
        <v>10000</v>
      </c>
      <c r="FEY24" s="906">
        <v>10000</v>
      </c>
      <c r="FEZ24" s="906">
        <v>10000</v>
      </c>
      <c r="FFA24" s="906">
        <v>10000</v>
      </c>
      <c r="FFB24" s="906">
        <v>10000</v>
      </c>
      <c r="FFC24" s="906">
        <v>10000</v>
      </c>
      <c r="FFD24" s="906">
        <v>10000</v>
      </c>
      <c r="FFE24" s="906">
        <v>10000</v>
      </c>
      <c r="FFF24" s="906">
        <v>10000</v>
      </c>
      <c r="FFG24" s="906">
        <v>10000</v>
      </c>
      <c r="FFH24" s="906">
        <v>10000</v>
      </c>
      <c r="FFI24" s="906">
        <v>10000</v>
      </c>
      <c r="FFJ24" s="906">
        <v>10000</v>
      </c>
      <c r="FFK24" s="906">
        <v>10000</v>
      </c>
      <c r="FFL24" s="906">
        <v>10000</v>
      </c>
      <c r="FFM24" s="906">
        <v>10000</v>
      </c>
      <c r="FFN24" s="906">
        <v>10000</v>
      </c>
      <c r="FFO24" s="906">
        <v>10000</v>
      </c>
      <c r="FFP24" s="906">
        <v>10000</v>
      </c>
      <c r="FFQ24" s="906">
        <v>10000</v>
      </c>
      <c r="FFR24" s="906">
        <v>10000</v>
      </c>
      <c r="FFS24" s="906">
        <v>10000</v>
      </c>
      <c r="FFT24" s="906">
        <v>10000</v>
      </c>
      <c r="FFU24" s="906">
        <v>10000</v>
      </c>
      <c r="FFV24" s="906">
        <v>10000</v>
      </c>
      <c r="FFW24" s="906">
        <v>10000</v>
      </c>
      <c r="FFX24" s="906">
        <v>10000</v>
      </c>
      <c r="FFY24" s="906">
        <v>10000</v>
      </c>
      <c r="FFZ24" s="906">
        <v>10000</v>
      </c>
      <c r="FGA24" s="906">
        <v>10000</v>
      </c>
      <c r="FGB24" s="906">
        <v>10000</v>
      </c>
      <c r="FGC24" s="906">
        <v>10000</v>
      </c>
      <c r="FGD24" s="906">
        <v>10000</v>
      </c>
      <c r="FGE24" s="906">
        <v>10000</v>
      </c>
      <c r="FGF24" s="906">
        <v>10000</v>
      </c>
      <c r="FGG24" s="906">
        <v>10000</v>
      </c>
      <c r="FGH24" s="906">
        <v>10000</v>
      </c>
      <c r="FGI24" s="906">
        <v>10000</v>
      </c>
      <c r="FGJ24" s="906">
        <v>10000</v>
      </c>
      <c r="FGK24" s="906">
        <v>10000</v>
      </c>
      <c r="FGL24" s="906">
        <v>10000</v>
      </c>
      <c r="FGM24" s="906">
        <v>10000</v>
      </c>
      <c r="FGN24" s="906">
        <v>10000</v>
      </c>
      <c r="FGO24" s="906">
        <v>10000</v>
      </c>
      <c r="FGP24" s="906">
        <v>10000</v>
      </c>
      <c r="FGQ24" s="906">
        <v>10000</v>
      </c>
      <c r="FGR24" s="906">
        <v>10000</v>
      </c>
      <c r="FGS24" s="906">
        <v>10000</v>
      </c>
      <c r="FGT24" s="906">
        <v>10000</v>
      </c>
      <c r="FGU24" s="906">
        <v>10000</v>
      </c>
      <c r="FGV24" s="906">
        <v>10000</v>
      </c>
      <c r="FGW24" s="906">
        <v>10000</v>
      </c>
      <c r="FGX24" s="906">
        <v>10000</v>
      </c>
      <c r="FGY24" s="906">
        <v>10000</v>
      </c>
      <c r="FGZ24" s="906">
        <v>10000</v>
      </c>
      <c r="FHA24" s="906">
        <v>10000</v>
      </c>
      <c r="FHB24" s="906">
        <v>10000</v>
      </c>
      <c r="FHC24" s="906">
        <v>10000</v>
      </c>
      <c r="FHD24" s="906">
        <v>10000</v>
      </c>
      <c r="FHE24" s="906">
        <v>10000</v>
      </c>
      <c r="FHF24" s="906">
        <v>10000</v>
      </c>
      <c r="FHG24" s="906">
        <v>10000</v>
      </c>
      <c r="FHH24" s="906">
        <v>10000</v>
      </c>
      <c r="FHI24" s="906">
        <v>10000</v>
      </c>
      <c r="FHJ24" s="906">
        <v>10000</v>
      </c>
      <c r="FHK24" s="906">
        <v>10000</v>
      </c>
      <c r="FHL24" s="906">
        <v>10000</v>
      </c>
      <c r="FHM24" s="906">
        <v>10000</v>
      </c>
      <c r="FHN24" s="906">
        <v>10000</v>
      </c>
      <c r="FHO24" s="906">
        <v>10000</v>
      </c>
      <c r="FHP24" s="906">
        <v>10000</v>
      </c>
      <c r="FHQ24" s="906">
        <v>10000</v>
      </c>
      <c r="FHR24" s="906">
        <v>10000</v>
      </c>
      <c r="FHS24" s="906">
        <v>10000</v>
      </c>
      <c r="FHT24" s="906">
        <v>10000</v>
      </c>
      <c r="FHU24" s="906">
        <v>10000</v>
      </c>
      <c r="FHV24" s="906">
        <v>10000</v>
      </c>
      <c r="FHW24" s="906">
        <v>10000</v>
      </c>
      <c r="FHX24" s="906">
        <v>10000</v>
      </c>
      <c r="FHY24" s="906">
        <v>10000</v>
      </c>
      <c r="FHZ24" s="906">
        <v>10000</v>
      </c>
      <c r="FIA24" s="906">
        <v>10000</v>
      </c>
      <c r="FIB24" s="906">
        <v>10000</v>
      </c>
      <c r="FIC24" s="906">
        <v>10000</v>
      </c>
      <c r="FID24" s="906">
        <v>10000</v>
      </c>
      <c r="FIE24" s="906">
        <v>10000</v>
      </c>
      <c r="FIF24" s="906">
        <v>10000</v>
      </c>
      <c r="FIG24" s="906">
        <v>10000</v>
      </c>
      <c r="FIH24" s="906">
        <v>10000</v>
      </c>
      <c r="FII24" s="906">
        <v>10000</v>
      </c>
      <c r="FIJ24" s="906">
        <v>10000</v>
      </c>
      <c r="FIK24" s="906">
        <v>10000</v>
      </c>
      <c r="FIL24" s="906">
        <v>10000</v>
      </c>
      <c r="FIM24" s="906">
        <v>10000</v>
      </c>
      <c r="FIN24" s="906">
        <v>10000</v>
      </c>
      <c r="FIO24" s="906">
        <v>10000</v>
      </c>
      <c r="FIP24" s="906">
        <v>10000</v>
      </c>
      <c r="FIQ24" s="906">
        <v>10000</v>
      </c>
      <c r="FIR24" s="906">
        <v>10000</v>
      </c>
      <c r="FIS24" s="906">
        <v>10000</v>
      </c>
      <c r="FIT24" s="906">
        <v>10000</v>
      </c>
      <c r="FIU24" s="906">
        <v>10000</v>
      </c>
      <c r="FIV24" s="906">
        <v>10000</v>
      </c>
      <c r="FIW24" s="906">
        <v>10000</v>
      </c>
      <c r="FIX24" s="906">
        <v>10000</v>
      </c>
      <c r="FIY24" s="906">
        <v>10000</v>
      </c>
      <c r="FIZ24" s="906">
        <v>10000</v>
      </c>
      <c r="FJA24" s="906">
        <v>10000</v>
      </c>
      <c r="FJB24" s="906">
        <v>10000</v>
      </c>
      <c r="FJC24" s="906">
        <v>10000</v>
      </c>
      <c r="FJD24" s="906">
        <v>10000</v>
      </c>
      <c r="FJE24" s="906">
        <v>10000</v>
      </c>
      <c r="FJF24" s="906">
        <v>10000</v>
      </c>
      <c r="FJG24" s="906">
        <v>10000</v>
      </c>
      <c r="FJH24" s="906">
        <v>10000</v>
      </c>
      <c r="FJI24" s="906">
        <v>10000</v>
      </c>
      <c r="FJJ24" s="906">
        <v>10000</v>
      </c>
      <c r="FJK24" s="906">
        <v>10000</v>
      </c>
      <c r="FJL24" s="906">
        <v>10000</v>
      </c>
      <c r="FJM24" s="906">
        <v>10000</v>
      </c>
      <c r="FJN24" s="906">
        <v>10000</v>
      </c>
      <c r="FJO24" s="906">
        <v>10000</v>
      </c>
      <c r="FJP24" s="906">
        <v>10000</v>
      </c>
      <c r="FJQ24" s="906">
        <v>10000</v>
      </c>
      <c r="FJR24" s="906">
        <v>10000</v>
      </c>
      <c r="FJS24" s="906">
        <v>10000</v>
      </c>
      <c r="FJT24" s="906">
        <v>10000</v>
      </c>
      <c r="FJU24" s="906">
        <v>10000</v>
      </c>
      <c r="FJV24" s="906">
        <v>10000</v>
      </c>
      <c r="FJW24" s="906">
        <v>10000</v>
      </c>
      <c r="FJX24" s="906">
        <v>10000</v>
      </c>
      <c r="FJY24" s="906">
        <v>10000</v>
      </c>
      <c r="FJZ24" s="906">
        <v>10000</v>
      </c>
      <c r="FKA24" s="906">
        <v>10000</v>
      </c>
      <c r="FKB24" s="906">
        <v>10000</v>
      </c>
      <c r="FKC24" s="906">
        <v>10000</v>
      </c>
      <c r="FKD24" s="906">
        <v>10000</v>
      </c>
      <c r="FKE24" s="906">
        <v>10000</v>
      </c>
      <c r="FKF24" s="906">
        <v>10000</v>
      </c>
      <c r="FKG24" s="906">
        <v>10000</v>
      </c>
      <c r="FKH24" s="906">
        <v>10000</v>
      </c>
      <c r="FKI24" s="906">
        <v>10000</v>
      </c>
      <c r="FKJ24" s="906">
        <v>10000</v>
      </c>
      <c r="FKK24" s="906">
        <v>10000</v>
      </c>
      <c r="FKL24" s="906">
        <v>10000</v>
      </c>
      <c r="FKM24" s="906">
        <v>10000</v>
      </c>
      <c r="FKN24" s="906">
        <v>10000</v>
      </c>
      <c r="FKO24" s="906">
        <v>10000</v>
      </c>
      <c r="FKP24" s="906">
        <v>10000</v>
      </c>
      <c r="FKQ24" s="906">
        <v>10000</v>
      </c>
      <c r="FKR24" s="906">
        <v>10000</v>
      </c>
      <c r="FKS24" s="906">
        <v>10000</v>
      </c>
      <c r="FKT24" s="906">
        <v>10000</v>
      </c>
      <c r="FKU24" s="906">
        <v>10000</v>
      </c>
      <c r="FKV24" s="906">
        <v>10000</v>
      </c>
      <c r="FKW24" s="906">
        <v>10000</v>
      </c>
      <c r="FKX24" s="906">
        <v>10000</v>
      </c>
      <c r="FKY24" s="906">
        <v>10000</v>
      </c>
      <c r="FKZ24" s="906">
        <v>10000</v>
      </c>
      <c r="FLA24" s="906">
        <v>10000</v>
      </c>
      <c r="FLB24" s="906">
        <v>10000</v>
      </c>
      <c r="FLC24" s="906">
        <v>10000</v>
      </c>
      <c r="FLD24" s="906">
        <v>10000</v>
      </c>
      <c r="FLE24" s="906">
        <v>10000</v>
      </c>
      <c r="FLF24" s="906">
        <v>10000</v>
      </c>
      <c r="FLG24" s="906">
        <v>10000</v>
      </c>
      <c r="FLH24" s="906">
        <v>10000</v>
      </c>
      <c r="FLI24" s="906">
        <v>10000</v>
      </c>
      <c r="FLJ24" s="906">
        <v>10000</v>
      </c>
      <c r="FLK24" s="906">
        <v>10000</v>
      </c>
      <c r="FLL24" s="906">
        <v>10000</v>
      </c>
      <c r="FLM24" s="906">
        <v>10000</v>
      </c>
      <c r="FLN24" s="906">
        <v>10000</v>
      </c>
      <c r="FLO24" s="906">
        <v>10000</v>
      </c>
      <c r="FLP24" s="906">
        <v>10000</v>
      </c>
      <c r="FLQ24" s="906">
        <v>10000</v>
      </c>
      <c r="FLR24" s="906">
        <v>10000</v>
      </c>
      <c r="FLS24" s="906">
        <v>10000</v>
      </c>
      <c r="FLT24" s="906">
        <v>10000</v>
      </c>
      <c r="FLU24" s="906">
        <v>10000</v>
      </c>
      <c r="FLV24" s="906">
        <v>10000</v>
      </c>
      <c r="FLW24" s="906">
        <v>10000</v>
      </c>
      <c r="FLX24" s="906">
        <v>10000</v>
      </c>
      <c r="FLY24" s="906">
        <v>10000</v>
      </c>
      <c r="FLZ24" s="906">
        <v>10000</v>
      </c>
      <c r="FMA24" s="906">
        <v>10000</v>
      </c>
      <c r="FMB24" s="906">
        <v>10000</v>
      </c>
      <c r="FMC24" s="906">
        <v>10000</v>
      </c>
      <c r="FMD24" s="906">
        <v>10000</v>
      </c>
      <c r="FME24" s="906">
        <v>10000</v>
      </c>
      <c r="FMF24" s="906">
        <v>10000</v>
      </c>
      <c r="FMG24" s="906">
        <v>10000</v>
      </c>
      <c r="FMH24" s="906">
        <v>10000</v>
      </c>
      <c r="FMI24" s="906">
        <v>10000</v>
      </c>
      <c r="FMJ24" s="906">
        <v>10000</v>
      </c>
      <c r="FMK24" s="906">
        <v>10000</v>
      </c>
      <c r="FML24" s="906">
        <v>10000</v>
      </c>
      <c r="FMM24" s="906">
        <v>10000</v>
      </c>
      <c r="FMN24" s="906">
        <v>10000</v>
      </c>
      <c r="FMO24" s="906">
        <v>10000</v>
      </c>
      <c r="FMP24" s="906">
        <v>10000</v>
      </c>
      <c r="FMQ24" s="906">
        <v>10000</v>
      </c>
      <c r="FMR24" s="906">
        <v>10000</v>
      </c>
      <c r="FMS24" s="906">
        <v>10000</v>
      </c>
      <c r="FMT24" s="906">
        <v>10000</v>
      </c>
      <c r="FMU24" s="906">
        <v>10000</v>
      </c>
      <c r="FMV24" s="906">
        <v>10000</v>
      </c>
      <c r="FMW24" s="906">
        <v>10000</v>
      </c>
      <c r="FMX24" s="906">
        <v>10000</v>
      </c>
      <c r="FMY24" s="906">
        <v>10000</v>
      </c>
      <c r="FMZ24" s="906">
        <v>10000</v>
      </c>
      <c r="FNA24" s="906">
        <v>10000</v>
      </c>
      <c r="FNB24" s="906">
        <v>10000</v>
      </c>
      <c r="FNC24" s="906">
        <v>10000</v>
      </c>
      <c r="FND24" s="906">
        <v>10000</v>
      </c>
      <c r="FNE24" s="906">
        <v>10000</v>
      </c>
      <c r="FNF24" s="906">
        <v>10000</v>
      </c>
      <c r="FNG24" s="906">
        <v>10000</v>
      </c>
      <c r="FNH24" s="906">
        <v>10000</v>
      </c>
      <c r="FNI24" s="906">
        <v>10000</v>
      </c>
      <c r="FNJ24" s="906">
        <v>10000</v>
      </c>
      <c r="FNK24" s="906">
        <v>10000</v>
      </c>
      <c r="FNL24" s="906">
        <v>10000</v>
      </c>
      <c r="FNM24" s="906">
        <v>10000</v>
      </c>
      <c r="FNN24" s="906">
        <v>10000</v>
      </c>
      <c r="FNO24" s="906">
        <v>10000</v>
      </c>
      <c r="FNP24" s="906">
        <v>10000</v>
      </c>
      <c r="FNQ24" s="906">
        <v>10000</v>
      </c>
      <c r="FNR24" s="906">
        <v>10000</v>
      </c>
      <c r="FNS24" s="906">
        <v>10000</v>
      </c>
      <c r="FNT24" s="906">
        <v>10000</v>
      </c>
      <c r="FNU24" s="906">
        <v>10000</v>
      </c>
      <c r="FNV24" s="906">
        <v>10000</v>
      </c>
      <c r="FNW24" s="906">
        <v>10000</v>
      </c>
      <c r="FNX24" s="906">
        <v>10000</v>
      </c>
      <c r="FNY24" s="906">
        <v>10000</v>
      </c>
      <c r="FNZ24" s="906">
        <v>10000</v>
      </c>
      <c r="FOA24" s="906">
        <v>10000</v>
      </c>
      <c r="FOB24" s="906">
        <v>10000</v>
      </c>
      <c r="FOC24" s="906">
        <v>10000</v>
      </c>
      <c r="FOD24" s="906">
        <v>10000</v>
      </c>
      <c r="FOE24" s="906">
        <v>10000</v>
      </c>
      <c r="FOF24" s="906">
        <v>10000</v>
      </c>
      <c r="FOG24" s="906">
        <v>10000</v>
      </c>
      <c r="FOH24" s="906">
        <v>10000</v>
      </c>
      <c r="FOI24" s="906">
        <v>10000</v>
      </c>
      <c r="FOJ24" s="906">
        <v>10000</v>
      </c>
      <c r="FOK24" s="906">
        <v>10000</v>
      </c>
      <c r="FOL24" s="906">
        <v>10000</v>
      </c>
      <c r="FOM24" s="906">
        <v>10000</v>
      </c>
      <c r="FON24" s="906">
        <v>10000</v>
      </c>
      <c r="FOO24" s="906">
        <v>10000</v>
      </c>
      <c r="FOP24" s="906">
        <v>10000</v>
      </c>
      <c r="FOQ24" s="906">
        <v>10000</v>
      </c>
      <c r="FOR24" s="906">
        <v>10000</v>
      </c>
      <c r="FOS24" s="906">
        <v>10000</v>
      </c>
      <c r="FOT24" s="906">
        <v>10000</v>
      </c>
      <c r="FOU24" s="906">
        <v>10000</v>
      </c>
      <c r="FOV24" s="906">
        <v>10000</v>
      </c>
      <c r="FOW24" s="906">
        <v>10000</v>
      </c>
      <c r="FOX24" s="906">
        <v>10000</v>
      </c>
      <c r="FOY24" s="906">
        <v>10000</v>
      </c>
      <c r="FOZ24" s="906">
        <v>10000</v>
      </c>
      <c r="FPA24" s="906">
        <v>10000</v>
      </c>
      <c r="FPB24" s="906">
        <v>10000</v>
      </c>
      <c r="FPC24" s="906">
        <v>10000</v>
      </c>
      <c r="FPD24" s="906">
        <v>10000</v>
      </c>
      <c r="FPE24" s="906">
        <v>10000</v>
      </c>
      <c r="FPF24" s="906">
        <v>10000</v>
      </c>
      <c r="FPG24" s="906">
        <v>10000</v>
      </c>
      <c r="FPH24" s="906">
        <v>10000</v>
      </c>
      <c r="FPI24" s="906">
        <v>10000</v>
      </c>
      <c r="FPJ24" s="906">
        <v>10000</v>
      </c>
      <c r="FPK24" s="906">
        <v>10000</v>
      </c>
      <c r="FPL24" s="906">
        <v>10000</v>
      </c>
      <c r="FPM24" s="906">
        <v>10000</v>
      </c>
      <c r="FPN24" s="906">
        <v>10000</v>
      </c>
      <c r="FPO24" s="906">
        <v>10000</v>
      </c>
      <c r="FPP24" s="906">
        <v>10000</v>
      </c>
      <c r="FPQ24" s="906">
        <v>10000</v>
      </c>
      <c r="FPR24" s="906">
        <v>10000</v>
      </c>
      <c r="FPS24" s="906">
        <v>10000</v>
      </c>
      <c r="FPT24" s="906">
        <v>10000</v>
      </c>
      <c r="FPU24" s="906">
        <v>10000</v>
      </c>
      <c r="FPV24" s="906">
        <v>10000</v>
      </c>
      <c r="FPW24" s="906">
        <v>10000</v>
      </c>
      <c r="FPX24" s="906">
        <v>10000</v>
      </c>
      <c r="FPY24" s="906">
        <v>10000</v>
      </c>
      <c r="FPZ24" s="906">
        <v>10000</v>
      </c>
      <c r="FQA24" s="906">
        <v>10000</v>
      </c>
      <c r="FQB24" s="906">
        <v>10000</v>
      </c>
      <c r="FQC24" s="906">
        <v>10000</v>
      </c>
      <c r="FQD24" s="906">
        <v>10000</v>
      </c>
      <c r="FQE24" s="906">
        <v>10000</v>
      </c>
      <c r="FQF24" s="906">
        <v>10000</v>
      </c>
      <c r="FQG24" s="906">
        <v>10000</v>
      </c>
      <c r="FQH24" s="906">
        <v>10000</v>
      </c>
      <c r="FQI24" s="906">
        <v>10000</v>
      </c>
      <c r="FQJ24" s="906">
        <v>10000</v>
      </c>
      <c r="FQK24" s="906">
        <v>10000</v>
      </c>
      <c r="FQL24" s="906">
        <v>10000</v>
      </c>
      <c r="FQM24" s="906">
        <v>10000</v>
      </c>
      <c r="FQN24" s="906">
        <v>10000</v>
      </c>
      <c r="FQO24" s="906">
        <v>10000</v>
      </c>
      <c r="FQP24" s="906">
        <v>10000</v>
      </c>
      <c r="FQQ24" s="906">
        <v>10000</v>
      </c>
      <c r="FQR24" s="906">
        <v>10000</v>
      </c>
      <c r="FQS24" s="906">
        <v>10000</v>
      </c>
      <c r="FQT24" s="906">
        <v>10000</v>
      </c>
      <c r="FQU24" s="906">
        <v>10000</v>
      </c>
      <c r="FQV24" s="906">
        <v>10000</v>
      </c>
      <c r="FQW24" s="906">
        <v>10000</v>
      </c>
      <c r="FQX24" s="906">
        <v>10000</v>
      </c>
      <c r="FQY24" s="906">
        <v>10000</v>
      </c>
      <c r="FQZ24" s="906">
        <v>10000</v>
      </c>
      <c r="FRA24" s="906">
        <v>10000</v>
      </c>
      <c r="FRB24" s="906">
        <v>10000</v>
      </c>
      <c r="FRC24" s="906">
        <v>10000</v>
      </c>
      <c r="FRD24" s="906">
        <v>10000</v>
      </c>
      <c r="FRE24" s="906">
        <v>10000</v>
      </c>
      <c r="FRF24" s="906">
        <v>10000</v>
      </c>
      <c r="FRG24" s="906">
        <v>10000</v>
      </c>
      <c r="FRH24" s="906">
        <v>10000</v>
      </c>
      <c r="FRI24" s="906">
        <v>10000</v>
      </c>
      <c r="FRJ24" s="906">
        <v>10000</v>
      </c>
      <c r="FRK24" s="906">
        <v>10000</v>
      </c>
      <c r="FRL24" s="906">
        <v>10000</v>
      </c>
      <c r="FRM24" s="906">
        <v>10000</v>
      </c>
      <c r="FRN24" s="906">
        <v>10000</v>
      </c>
      <c r="FRO24" s="906">
        <v>10000</v>
      </c>
      <c r="FRP24" s="906">
        <v>10000</v>
      </c>
      <c r="FRQ24" s="906">
        <v>10000</v>
      </c>
      <c r="FRR24" s="906">
        <v>10000</v>
      </c>
      <c r="FRS24" s="906">
        <v>10000</v>
      </c>
      <c r="FRT24" s="906">
        <v>10000</v>
      </c>
      <c r="FRU24" s="906">
        <v>10000</v>
      </c>
      <c r="FRV24" s="906">
        <v>10000</v>
      </c>
      <c r="FRW24" s="906">
        <v>10000</v>
      </c>
      <c r="FRX24" s="906">
        <v>10000</v>
      </c>
      <c r="FRY24" s="906">
        <v>10000</v>
      </c>
      <c r="FRZ24" s="906">
        <v>10000</v>
      </c>
      <c r="FSA24" s="906">
        <v>10000</v>
      </c>
      <c r="FSB24" s="906">
        <v>10000</v>
      </c>
      <c r="FSC24" s="906">
        <v>10000</v>
      </c>
      <c r="FSD24" s="906">
        <v>10000</v>
      </c>
      <c r="FSE24" s="906">
        <v>10000</v>
      </c>
      <c r="FSF24" s="906">
        <v>10000</v>
      </c>
      <c r="FSG24" s="906">
        <v>10000</v>
      </c>
      <c r="FSH24" s="906">
        <v>10000</v>
      </c>
      <c r="FSI24" s="906">
        <v>10000</v>
      </c>
      <c r="FSJ24" s="906">
        <v>10000</v>
      </c>
      <c r="FSK24" s="906">
        <v>10000</v>
      </c>
      <c r="FSL24" s="906">
        <v>10000</v>
      </c>
      <c r="FSM24" s="906">
        <v>10000</v>
      </c>
      <c r="FSN24" s="906">
        <v>10000</v>
      </c>
      <c r="FSO24" s="906">
        <v>10000</v>
      </c>
      <c r="FSP24" s="906">
        <v>10000</v>
      </c>
      <c r="FSQ24" s="906">
        <v>10000</v>
      </c>
      <c r="FSR24" s="906">
        <v>10000</v>
      </c>
      <c r="FSS24" s="906">
        <v>10000</v>
      </c>
      <c r="FST24" s="906">
        <v>10000</v>
      </c>
      <c r="FSU24" s="906">
        <v>10000</v>
      </c>
      <c r="FSV24" s="906">
        <v>10000</v>
      </c>
      <c r="FSW24" s="906">
        <v>10000</v>
      </c>
      <c r="FSX24" s="906">
        <v>10000</v>
      </c>
      <c r="FSY24" s="906">
        <v>10000</v>
      </c>
      <c r="FSZ24" s="906">
        <v>10000</v>
      </c>
      <c r="FTA24" s="906">
        <v>10000</v>
      </c>
      <c r="FTB24" s="906">
        <v>10000</v>
      </c>
      <c r="FTC24" s="906">
        <v>10000</v>
      </c>
      <c r="FTD24" s="906">
        <v>10000</v>
      </c>
      <c r="FTE24" s="906">
        <v>10000</v>
      </c>
      <c r="FTF24" s="906">
        <v>10000</v>
      </c>
      <c r="FTG24" s="906">
        <v>10000</v>
      </c>
      <c r="FTH24" s="906">
        <v>10000</v>
      </c>
      <c r="FTI24" s="906">
        <v>10000</v>
      </c>
      <c r="FTJ24" s="906">
        <v>10000</v>
      </c>
      <c r="FTK24" s="906">
        <v>10000</v>
      </c>
      <c r="FTL24" s="906">
        <v>10000</v>
      </c>
      <c r="FTM24" s="906">
        <v>10000</v>
      </c>
      <c r="FTN24" s="906">
        <v>10000</v>
      </c>
      <c r="FTO24" s="906">
        <v>10000</v>
      </c>
      <c r="FTP24" s="906">
        <v>10000</v>
      </c>
      <c r="FTQ24" s="906">
        <v>10000</v>
      </c>
      <c r="FTR24" s="906">
        <v>10000</v>
      </c>
      <c r="FTS24" s="906">
        <v>10000</v>
      </c>
      <c r="FTT24" s="906">
        <v>10000</v>
      </c>
      <c r="FTU24" s="906">
        <v>10000</v>
      </c>
      <c r="FTV24" s="906">
        <v>10000</v>
      </c>
      <c r="FTW24" s="906">
        <v>10000</v>
      </c>
      <c r="FTX24" s="906">
        <v>10000</v>
      </c>
      <c r="FTY24" s="906">
        <v>10000</v>
      </c>
      <c r="FTZ24" s="906">
        <v>10000</v>
      </c>
      <c r="FUA24" s="906">
        <v>10000</v>
      </c>
      <c r="FUB24" s="906">
        <v>10000</v>
      </c>
      <c r="FUC24" s="906">
        <v>10000</v>
      </c>
      <c r="FUD24" s="906">
        <v>10000</v>
      </c>
      <c r="FUE24" s="906">
        <v>10000</v>
      </c>
      <c r="FUF24" s="906">
        <v>10000</v>
      </c>
      <c r="FUG24" s="906">
        <v>10000</v>
      </c>
      <c r="FUH24" s="906">
        <v>10000</v>
      </c>
      <c r="FUI24" s="906">
        <v>10000</v>
      </c>
      <c r="FUJ24" s="906">
        <v>10000</v>
      </c>
      <c r="FUK24" s="906">
        <v>10000</v>
      </c>
      <c r="FUL24" s="906">
        <v>10000</v>
      </c>
      <c r="FUM24" s="906">
        <v>10000</v>
      </c>
      <c r="FUN24" s="906">
        <v>10000</v>
      </c>
      <c r="FUO24" s="906">
        <v>10000</v>
      </c>
      <c r="FUP24" s="906">
        <v>10000</v>
      </c>
      <c r="FUQ24" s="906">
        <v>10000</v>
      </c>
      <c r="FUR24" s="906">
        <v>10000</v>
      </c>
      <c r="FUS24" s="906">
        <v>10000</v>
      </c>
      <c r="FUT24" s="906">
        <v>10000</v>
      </c>
      <c r="FUU24" s="906">
        <v>10000</v>
      </c>
      <c r="FUV24" s="906">
        <v>10000</v>
      </c>
      <c r="FUW24" s="906">
        <v>10000</v>
      </c>
      <c r="FUX24" s="906">
        <v>10000</v>
      </c>
      <c r="FUY24" s="906">
        <v>10000</v>
      </c>
      <c r="FUZ24" s="906">
        <v>10000</v>
      </c>
      <c r="FVA24" s="906">
        <v>10000</v>
      </c>
      <c r="FVB24" s="906">
        <v>10000</v>
      </c>
      <c r="FVC24" s="906">
        <v>10000</v>
      </c>
      <c r="FVD24" s="906">
        <v>10000</v>
      </c>
      <c r="FVE24" s="906">
        <v>10000</v>
      </c>
      <c r="FVF24" s="906">
        <v>10000</v>
      </c>
      <c r="FVG24" s="906">
        <v>10000</v>
      </c>
      <c r="FVH24" s="906">
        <v>10000</v>
      </c>
      <c r="FVI24" s="906">
        <v>10000</v>
      </c>
      <c r="FVJ24" s="906">
        <v>10000</v>
      </c>
      <c r="FVK24" s="906">
        <v>10000</v>
      </c>
      <c r="FVL24" s="906">
        <v>10000</v>
      </c>
      <c r="FVM24" s="906">
        <v>10000</v>
      </c>
      <c r="FVN24" s="906">
        <v>10000</v>
      </c>
      <c r="FVO24" s="906">
        <v>10000</v>
      </c>
      <c r="FVP24" s="906">
        <v>10000</v>
      </c>
      <c r="FVQ24" s="906">
        <v>10000</v>
      </c>
      <c r="FVR24" s="906">
        <v>10000</v>
      </c>
      <c r="FVS24" s="906">
        <v>10000</v>
      </c>
      <c r="FVT24" s="906">
        <v>10000</v>
      </c>
      <c r="FVU24" s="906">
        <v>10000</v>
      </c>
      <c r="FVV24" s="906">
        <v>10000</v>
      </c>
      <c r="FVW24" s="906">
        <v>10000</v>
      </c>
      <c r="FVX24" s="906">
        <v>10000</v>
      </c>
      <c r="FVY24" s="906">
        <v>10000</v>
      </c>
      <c r="FVZ24" s="906">
        <v>10000</v>
      </c>
      <c r="FWA24" s="906">
        <v>10000</v>
      </c>
      <c r="FWB24" s="906">
        <v>10000</v>
      </c>
      <c r="FWC24" s="906">
        <v>10000</v>
      </c>
      <c r="FWD24" s="906">
        <v>10000</v>
      </c>
      <c r="FWE24" s="906">
        <v>10000</v>
      </c>
      <c r="FWF24" s="906">
        <v>10000</v>
      </c>
      <c r="FWG24" s="906">
        <v>10000</v>
      </c>
      <c r="FWH24" s="906">
        <v>10000</v>
      </c>
      <c r="FWI24" s="906">
        <v>10000</v>
      </c>
      <c r="FWJ24" s="906">
        <v>10000</v>
      </c>
      <c r="FWK24" s="906">
        <v>10000</v>
      </c>
      <c r="FWL24" s="906">
        <v>10000</v>
      </c>
      <c r="FWM24" s="906">
        <v>10000</v>
      </c>
      <c r="FWN24" s="906">
        <v>10000</v>
      </c>
      <c r="FWO24" s="906">
        <v>10000</v>
      </c>
      <c r="FWP24" s="906">
        <v>10000</v>
      </c>
      <c r="FWQ24" s="906">
        <v>10000</v>
      </c>
      <c r="FWR24" s="906">
        <v>10000</v>
      </c>
      <c r="FWS24" s="906">
        <v>10000</v>
      </c>
      <c r="FWT24" s="906">
        <v>10000</v>
      </c>
      <c r="FWU24" s="906">
        <v>10000</v>
      </c>
      <c r="FWV24" s="906">
        <v>10000</v>
      </c>
      <c r="FWW24" s="906">
        <v>10000</v>
      </c>
      <c r="FWX24" s="906">
        <v>10000</v>
      </c>
      <c r="FWY24" s="906">
        <v>10000</v>
      </c>
      <c r="FWZ24" s="906">
        <v>10000</v>
      </c>
      <c r="FXA24" s="906">
        <v>10000</v>
      </c>
      <c r="FXB24" s="906">
        <v>10000</v>
      </c>
      <c r="FXC24" s="906">
        <v>10000</v>
      </c>
      <c r="FXD24" s="906">
        <v>10000</v>
      </c>
      <c r="FXE24" s="906">
        <v>10000</v>
      </c>
      <c r="FXF24" s="906">
        <v>10000</v>
      </c>
      <c r="FXG24" s="906">
        <v>10000</v>
      </c>
      <c r="FXH24" s="906">
        <v>10000</v>
      </c>
      <c r="FXI24" s="906">
        <v>10000</v>
      </c>
      <c r="FXJ24" s="906">
        <v>10000</v>
      </c>
      <c r="FXK24" s="906">
        <v>10000</v>
      </c>
      <c r="FXL24" s="906">
        <v>10000</v>
      </c>
      <c r="FXM24" s="906">
        <v>10000</v>
      </c>
      <c r="FXN24" s="906">
        <v>10000</v>
      </c>
      <c r="FXO24" s="906">
        <v>10000</v>
      </c>
      <c r="FXP24" s="906">
        <v>10000</v>
      </c>
      <c r="FXQ24" s="906">
        <v>10000</v>
      </c>
      <c r="FXR24" s="906">
        <v>10000</v>
      </c>
      <c r="FXS24" s="906">
        <v>10000</v>
      </c>
      <c r="FXT24" s="906">
        <v>10000</v>
      </c>
      <c r="FXU24" s="906">
        <v>10000</v>
      </c>
      <c r="FXV24" s="906">
        <v>10000</v>
      </c>
      <c r="FXW24" s="906">
        <v>10000</v>
      </c>
      <c r="FXX24" s="906">
        <v>10000</v>
      </c>
      <c r="FXY24" s="906">
        <v>10000</v>
      </c>
      <c r="FXZ24" s="906">
        <v>10000</v>
      </c>
      <c r="FYA24" s="906">
        <v>10000</v>
      </c>
      <c r="FYB24" s="906">
        <v>10000</v>
      </c>
      <c r="FYC24" s="906">
        <v>10000</v>
      </c>
      <c r="FYD24" s="906">
        <v>10000</v>
      </c>
      <c r="FYE24" s="906">
        <v>10000</v>
      </c>
      <c r="FYF24" s="906">
        <v>10000</v>
      </c>
      <c r="FYG24" s="906">
        <v>10000</v>
      </c>
      <c r="FYH24" s="906">
        <v>10000</v>
      </c>
      <c r="FYI24" s="906">
        <v>10000</v>
      </c>
      <c r="FYJ24" s="906">
        <v>10000</v>
      </c>
      <c r="FYK24" s="906">
        <v>10000</v>
      </c>
      <c r="FYL24" s="906">
        <v>10000</v>
      </c>
      <c r="FYM24" s="906">
        <v>10000</v>
      </c>
      <c r="FYN24" s="906">
        <v>10000</v>
      </c>
      <c r="FYO24" s="906">
        <v>10000</v>
      </c>
      <c r="FYP24" s="906">
        <v>10000</v>
      </c>
      <c r="FYQ24" s="906">
        <v>10000</v>
      </c>
      <c r="FYR24" s="906">
        <v>10000</v>
      </c>
      <c r="FYS24" s="906">
        <v>10000</v>
      </c>
      <c r="FYT24" s="906">
        <v>10000</v>
      </c>
      <c r="FYU24" s="906">
        <v>10000</v>
      </c>
      <c r="FYV24" s="906">
        <v>10000</v>
      </c>
      <c r="FYW24" s="906">
        <v>10000</v>
      </c>
      <c r="FYX24" s="906">
        <v>10000</v>
      </c>
      <c r="FYY24" s="906">
        <v>10000</v>
      </c>
      <c r="FYZ24" s="906">
        <v>10000</v>
      </c>
      <c r="FZA24" s="906">
        <v>10000</v>
      </c>
      <c r="FZB24" s="906">
        <v>10000</v>
      </c>
      <c r="FZC24" s="906">
        <v>10000</v>
      </c>
      <c r="FZD24" s="906">
        <v>10000</v>
      </c>
      <c r="FZE24" s="906">
        <v>10000</v>
      </c>
      <c r="FZF24" s="906">
        <v>10000</v>
      </c>
      <c r="FZG24" s="906">
        <v>10000</v>
      </c>
      <c r="FZH24" s="906">
        <v>10000</v>
      </c>
      <c r="FZI24" s="906">
        <v>10000</v>
      </c>
      <c r="FZJ24" s="906">
        <v>10000</v>
      </c>
      <c r="FZK24" s="906">
        <v>10000</v>
      </c>
      <c r="FZL24" s="906">
        <v>10000</v>
      </c>
      <c r="FZM24" s="906">
        <v>10000</v>
      </c>
      <c r="FZN24" s="906">
        <v>10000</v>
      </c>
      <c r="FZO24" s="906">
        <v>10000</v>
      </c>
      <c r="FZP24" s="906">
        <v>10000</v>
      </c>
      <c r="FZQ24" s="906">
        <v>10000</v>
      </c>
      <c r="FZR24" s="906">
        <v>10000</v>
      </c>
      <c r="FZS24" s="906">
        <v>10000</v>
      </c>
      <c r="FZT24" s="906">
        <v>10000</v>
      </c>
      <c r="FZU24" s="906">
        <v>10000</v>
      </c>
      <c r="FZV24" s="906">
        <v>10000</v>
      </c>
      <c r="FZW24" s="906">
        <v>10000</v>
      </c>
      <c r="FZX24" s="906">
        <v>10000</v>
      </c>
      <c r="FZY24" s="906">
        <v>10000</v>
      </c>
      <c r="FZZ24" s="906">
        <v>10000</v>
      </c>
      <c r="GAA24" s="906">
        <v>10000</v>
      </c>
      <c r="GAB24" s="906">
        <v>10000</v>
      </c>
      <c r="GAC24" s="906">
        <v>10000</v>
      </c>
      <c r="GAD24" s="906">
        <v>10000</v>
      </c>
      <c r="GAE24" s="906">
        <v>10000</v>
      </c>
      <c r="GAF24" s="906">
        <v>10000</v>
      </c>
      <c r="GAG24" s="906">
        <v>10000</v>
      </c>
      <c r="GAH24" s="906">
        <v>10000</v>
      </c>
      <c r="GAI24" s="906">
        <v>10000</v>
      </c>
      <c r="GAJ24" s="906">
        <v>10000</v>
      </c>
      <c r="GAK24" s="906">
        <v>10000</v>
      </c>
      <c r="GAL24" s="906">
        <v>10000</v>
      </c>
      <c r="GAM24" s="906">
        <v>10000</v>
      </c>
      <c r="GAN24" s="906">
        <v>10000</v>
      </c>
      <c r="GAO24" s="906">
        <v>10000</v>
      </c>
      <c r="GAP24" s="906">
        <v>10000</v>
      </c>
      <c r="GAQ24" s="906">
        <v>10000</v>
      </c>
      <c r="GAR24" s="906">
        <v>10000</v>
      </c>
      <c r="GAS24" s="906">
        <v>10000</v>
      </c>
      <c r="GAT24" s="906">
        <v>10000</v>
      </c>
      <c r="GAU24" s="906">
        <v>10000</v>
      </c>
      <c r="GAV24" s="906">
        <v>10000</v>
      </c>
      <c r="GAW24" s="906">
        <v>10000</v>
      </c>
      <c r="GAX24" s="906">
        <v>10000</v>
      </c>
      <c r="GAY24" s="906">
        <v>10000</v>
      </c>
      <c r="GAZ24" s="906">
        <v>10000</v>
      </c>
      <c r="GBA24" s="906">
        <v>10000</v>
      </c>
      <c r="GBB24" s="906">
        <v>10000</v>
      </c>
      <c r="GBC24" s="906">
        <v>10000</v>
      </c>
      <c r="GBD24" s="906">
        <v>10000</v>
      </c>
      <c r="GBE24" s="906">
        <v>10000</v>
      </c>
      <c r="GBF24" s="906">
        <v>10000</v>
      </c>
      <c r="GBG24" s="906">
        <v>10000</v>
      </c>
      <c r="GBH24" s="906">
        <v>10000</v>
      </c>
      <c r="GBI24" s="906">
        <v>10000</v>
      </c>
      <c r="GBJ24" s="906">
        <v>10000</v>
      </c>
      <c r="GBK24" s="906">
        <v>10000</v>
      </c>
      <c r="GBL24" s="906">
        <v>10000</v>
      </c>
      <c r="GBM24" s="906">
        <v>10000</v>
      </c>
      <c r="GBN24" s="906">
        <v>10000</v>
      </c>
      <c r="GBO24" s="906">
        <v>10000</v>
      </c>
      <c r="GBP24" s="906">
        <v>10000</v>
      </c>
      <c r="GBQ24" s="906">
        <v>10000</v>
      </c>
      <c r="GBR24" s="906">
        <v>10000</v>
      </c>
      <c r="GBS24" s="906">
        <v>10000</v>
      </c>
      <c r="GBT24" s="906">
        <v>10000</v>
      </c>
      <c r="GBU24" s="906">
        <v>10000</v>
      </c>
      <c r="GBV24" s="906">
        <v>10000</v>
      </c>
      <c r="GBW24" s="906">
        <v>10000</v>
      </c>
      <c r="GBX24" s="906">
        <v>10000</v>
      </c>
      <c r="GBY24" s="906">
        <v>10000</v>
      </c>
      <c r="GBZ24" s="906">
        <v>10000</v>
      </c>
      <c r="GCA24" s="906">
        <v>10000</v>
      </c>
      <c r="GCB24" s="906">
        <v>10000</v>
      </c>
      <c r="GCC24" s="906">
        <v>10000</v>
      </c>
      <c r="GCD24" s="906">
        <v>10000</v>
      </c>
      <c r="GCE24" s="906">
        <v>10000</v>
      </c>
      <c r="GCF24" s="906">
        <v>10000</v>
      </c>
      <c r="GCG24" s="906">
        <v>10000</v>
      </c>
      <c r="GCH24" s="906">
        <v>10000</v>
      </c>
      <c r="GCI24" s="906">
        <v>10000</v>
      </c>
      <c r="GCJ24" s="906">
        <v>10000</v>
      </c>
      <c r="GCK24" s="906">
        <v>10000</v>
      </c>
      <c r="GCL24" s="906">
        <v>10000</v>
      </c>
      <c r="GCM24" s="906">
        <v>10000</v>
      </c>
      <c r="GCN24" s="906">
        <v>10000</v>
      </c>
      <c r="GCO24" s="906">
        <v>10000</v>
      </c>
      <c r="GCP24" s="906">
        <v>10000</v>
      </c>
      <c r="GCQ24" s="906">
        <v>10000</v>
      </c>
      <c r="GCR24" s="906">
        <v>10000</v>
      </c>
      <c r="GCS24" s="906">
        <v>10000</v>
      </c>
      <c r="GCT24" s="906">
        <v>10000</v>
      </c>
      <c r="GCU24" s="906">
        <v>10000</v>
      </c>
      <c r="GCV24" s="906">
        <v>10000</v>
      </c>
      <c r="GCW24" s="906">
        <v>10000</v>
      </c>
      <c r="GCX24" s="906">
        <v>10000</v>
      </c>
      <c r="GCY24" s="906">
        <v>10000</v>
      </c>
      <c r="GCZ24" s="906">
        <v>10000</v>
      </c>
      <c r="GDA24" s="906">
        <v>10000</v>
      </c>
      <c r="GDB24" s="906">
        <v>10000</v>
      </c>
      <c r="GDC24" s="906">
        <v>10000</v>
      </c>
      <c r="GDD24" s="906">
        <v>10000</v>
      </c>
      <c r="GDE24" s="906">
        <v>10000</v>
      </c>
      <c r="GDF24" s="906">
        <v>10000</v>
      </c>
      <c r="GDG24" s="906">
        <v>10000</v>
      </c>
      <c r="GDH24" s="906">
        <v>10000</v>
      </c>
      <c r="GDI24" s="906">
        <v>10000</v>
      </c>
      <c r="GDJ24" s="906">
        <v>10000</v>
      </c>
      <c r="GDK24" s="906">
        <v>10000</v>
      </c>
      <c r="GDL24" s="906">
        <v>10000</v>
      </c>
      <c r="GDM24" s="906">
        <v>10000</v>
      </c>
      <c r="GDN24" s="906">
        <v>10000</v>
      </c>
      <c r="GDO24" s="906">
        <v>10000</v>
      </c>
      <c r="GDP24" s="906">
        <v>10000</v>
      </c>
      <c r="GDQ24" s="906">
        <v>10000</v>
      </c>
      <c r="GDR24" s="906">
        <v>10000</v>
      </c>
      <c r="GDS24" s="906">
        <v>10000</v>
      </c>
      <c r="GDT24" s="906">
        <v>10000</v>
      </c>
      <c r="GDU24" s="906">
        <v>10000</v>
      </c>
      <c r="GDV24" s="906">
        <v>10000</v>
      </c>
      <c r="GDW24" s="906">
        <v>10000</v>
      </c>
      <c r="GDX24" s="906">
        <v>10000</v>
      </c>
      <c r="GDY24" s="906">
        <v>10000</v>
      </c>
      <c r="GDZ24" s="906">
        <v>10000</v>
      </c>
      <c r="GEA24" s="906">
        <v>10000</v>
      </c>
      <c r="GEB24" s="906">
        <v>10000</v>
      </c>
      <c r="GEC24" s="906">
        <v>10000</v>
      </c>
      <c r="GED24" s="906">
        <v>10000</v>
      </c>
      <c r="GEE24" s="906">
        <v>10000</v>
      </c>
      <c r="GEF24" s="906">
        <v>10000</v>
      </c>
      <c r="GEG24" s="906">
        <v>10000</v>
      </c>
      <c r="GEH24" s="906">
        <v>10000</v>
      </c>
      <c r="GEI24" s="906">
        <v>10000</v>
      </c>
      <c r="GEJ24" s="906">
        <v>10000</v>
      </c>
      <c r="GEK24" s="906">
        <v>10000</v>
      </c>
      <c r="GEL24" s="906">
        <v>10000</v>
      </c>
      <c r="GEM24" s="906">
        <v>10000</v>
      </c>
      <c r="GEN24" s="906">
        <v>10000</v>
      </c>
      <c r="GEO24" s="906">
        <v>10000</v>
      </c>
      <c r="GEP24" s="906">
        <v>10000</v>
      </c>
      <c r="GEQ24" s="906">
        <v>10000</v>
      </c>
      <c r="GER24" s="906">
        <v>10000</v>
      </c>
      <c r="GES24" s="906">
        <v>10000</v>
      </c>
      <c r="GET24" s="906">
        <v>10000</v>
      </c>
      <c r="GEU24" s="906">
        <v>10000</v>
      </c>
      <c r="GEV24" s="906">
        <v>10000</v>
      </c>
      <c r="GEW24" s="906">
        <v>10000</v>
      </c>
      <c r="GEX24" s="906">
        <v>10000</v>
      </c>
      <c r="GEY24" s="906">
        <v>10000</v>
      </c>
      <c r="GEZ24" s="906">
        <v>10000</v>
      </c>
      <c r="GFA24" s="906">
        <v>10000</v>
      </c>
      <c r="GFB24" s="906">
        <v>10000</v>
      </c>
      <c r="GFC24" s="906">
        <v>10000</v>
      </c>
      <c r="GFD24" s="906">
        <v>10000</v>
      </c>
      <c r="GFE24" s="906">
        <v>10000</v>
      </c>
      <c r="GFF24" s="906">
        <v>10000</v>
      </c>
      <c r="GFG24" s="906">
        <v>10000</v>
      </c>
      <c r="GFH24" s="906">
        <v>10000</v>
      </c>
      <c r="GFI24" s="906">
        <v>10000</v>
      </c>
      <c r="GFJ24" s="906">
        <v>10000</v>
      </c>
      <c r="GFK24" s="906">
        <v>10000</v>
      </c>
      <c r="GFL24" s="906">
        <v>10000</v>
      </c>
      <c r="GFM24" s="906">
        <v>10000</v>
      </c>
      <c r="GFN24" s="906">
        <v>10000</v>
      </c>
      <c r="GFO24" s="906">
        <v>10000</v>
      </c>
      <c r="GFP24" s="906">
        <v>10000</v>
      </c>
      <c r="GFQ24" s="906">
        <v>10000</v>
      </c>
      <c r="GFR24" s="906">
        <v>10000</v>
      </c>
      <c r="GFS24" s="906">
        <v>10000</v>
      </c>
      <c r="GFT24" s="906">
        <v>10000</v>
      </c>
      <c r="GFU24" s="906">
        <v>10000</v>
      </c>
      <c r="GFV24" s="906">
        <v>10000</v>
      </c>
      <c r="GFW24" s="906">
        <v>10000</v>
      </c>
      <c r="GFX24" s="906">
        <v>10000</v>
      </c>
      <c r="GFY24" s="906">
        <v>10000</v>
      </c>
      <c r="GFZ24" s="906">
        <v>10000</v>
      </c>
      <c r="GGA24" s="906">
        <v>10000</v>
      </c>
      <c r="GGB24" s="906">
        <v>10000</v>
      </c>
      <c r="GGC24" s="906">
        <v>10000</v>
      </c>
      <c r="GGD24" s="906">
        <v>10000</v>
      </c>
      <c r="GGE24" s="906">
        <v>10000</v>
      </c>
      <c r="GGF24" s="906">
        <v>10000</v>
      </c>
      <c r="GGG24" s="906">
        <v>10000</v>
      </c>
      <c r="GGH24" s="906">
        <v>10000</v>
      </c>
      <c r="GGI24" s="906">
        <v>10000</v>
      </c>
      <c r="GGJ24" s="906">
        <v>10000</v>
      </c>
      <c r="GGK24" s="906">
        <v>10000</v>
      </c>
      <c r="GGL24" s="906">
        <v>10000</v>
      </c>
      <c r="GGM24" s="906">
        <v>10000</v>
      </c>
      <c r="GGN24" s="906">
        <v>10000</v>
      </c>
      <c r="GGO24" s="906">
        <v>10000</v>
      </c>
      <c r="GGP24" s="906">
        <v>10000</v>
      </c>
      <c r="GGQ24" s="906">
        <v>10000</v>
      </c>
      <c r="GGR24" s="906">
        <v>10000</v>
      </c>
      <c r="GGS24" s="906">
        <v>10000</v>
      </c>
      <c r="GGT24" s="906">
        <v>10000</v>
      </c>
      <c r="GGU24" s="906">
        <v>10000</v>
      </c>
      <c r="GGV24" s="906">
        <v>10000</v>
      </c>
      <c r="GGW24" s="906">
        <v>10000</v>
      </c>
      <c r="GGX24" s="906">
        <v>10000</v>
      </c>
      <c r="GGY24" s="906">
        <v>10000</v>
      </c>
      <c r="GGZ24" s="906">
        <v>10000</v>
      </c>
      <c r="GHA24" s="906">
        <v>10000</v>
      </c>
      <c r="GHB24" s="906">
        <v>10000</v>
      </c>
      <c r="GHC24" s="906">
        <v>10000</v>
      </c>
      <c r="GHD24" s="906">
        <v>10000</v>
      </c>
      <c r="GHE24" s="906">
        <v>10000</v>
      </c>
      <c r="GHF24" s="906">
        <v>10000</v>
      </c>
      <c r="GHG24" s="906">
        <v>10000</v>
      </c>
      <c r="GHH24" s="906">
        <v>10000</v>
      </c>
      <c r="GHI24" s="906">
        <v>10000</v>
      </c>
      <c r="GHJ24" s="906">
        <v>10000</v>
      </c>
      <c r="GHK24" s="906">
        <v>10000</v>
      </c>
      <c r="GHL24" s="906">
        <v>10000</v>
      </c>
      <c r="GHM24" s="906">
        <v>10000</v>
      </c>
      <c r="GHN24" s="906">
        <v>10000</v>
      </c>
      <c r="GHO24" s="906">
        <v>10000</v>
      </c>
      <c r="GHP24" s="906">
        <v>10000</v>
      </c>
      <c r="GHQ24" s="906">
        <v>10000</v>
      </c>
      <c r="GHR24" s="906">
        <v>10000</v>
      </c>
      <c r="GHS24" s="906">
        <v>10000</v>
      </c>
      <c r="GHT24" s="906">
        <v>10000</v>
      </c>
      <c r="GHU24" s="906">
        <v>10000</v>
      </c>
      <c r="GHV24" s="906">
        <v>10000</v>
      </c>
      <c r="GHW24" s="906">
        <v>10000</v>
      </c>
      <c r="GHX24" s="906">
        <v>10000</v>
      </c>
      <c r="GHY24" s="906">
        <v>10000</v>
      </c>
      <c r="GHZ24" s="906">
        <v>10000</v>
      </c>
      <c r="GIA24" s="906">
        <v>10000</v>
      </c>
      <c r="GIB24" s="906">
        <v>10000</v>
      </c>
      <c r="GIC24" s="906">
        <v>10000</v>
      </c>
      <c r="GID24" s="906">
        <v>10000</v>
      </c>
      <c r="GIE24" s="906">
        <v>10000</v>
      </c>
      <c r="GIF24" s="906">
        <v>10000</v>
      </c>
      <c r="GIG24" s="906">
        <v>10000</v>
      </c>
      <c r="GIH24" s="906">
        <v>10000</v>
      </c>
      <c r="GII24" s="906">
        <v>10000</v>
      </c>
      <c r="GIJ24" s="906">
        <v>10000</v>
      </c>
      <c r="GIK24" s="906">
        <v>10000</v>
      </c>
      <c r="GIL24" s="906">
        <v>10000</v>
      </c>
      <c r="GIM24" s="906">
        <v>10000</v>
      </c>
      <c r="GIN24" s="906">
        <v>10000</v>
      </c>
      <c r="GIO24" s="906">
        <v>10000</v>
      </c>
      <c r="GIP24" s="906">
        <v>10000</v>
      </c>
      <c r="GIQ24" s="906">
        <v>10000</v>
      </c>
      <c r="GIR24" s="906">
        <v>10000</v>
      </c>
      <c r="GIS24" s="906">
        <v>10000</v>
      </c>
      <c r="GIT24" s="906">
        <v>10000</v>
      </c>
      <c r="GIU24" s="906">
        <v>10000</v>
      </c>
      <c r="GIV24" s="906">
        <v>10000</v>
      </c>
      <c r="GIW24" s="906">
        <v>10000</v>
      </c>
      <c r="GIX24" s="906">
        <v>10000</v>
      </c>
      <c r="GIY24" s="906">
        <v>10000</v>
      </c>
      <c r="GIZ24" s="906">
        <v>10000</v>
      </c>
      <c r="GJA24" s="906">
        <v>10000</v>
      </c>
      <c r="GJB24" s="906">
        <v>10000</v>
      </c>
      <c r="GJC24" s="906">
        <v>10000</v>
      </c>
      <c r="GJD24" s="906">
        <v>10000</v>
      </c>
      <c r="GJE24" s="906">
        <v>10000</v>
      </c>
      <c r="GJF24" s="906">
        <v>10000</v>
      </c>
      <c r="GJG24" s="906">
        <v>10000</v>
      </c>
      <c r="GJH24" s="906">
        <v>10000</v>
      </c>
      <c r="GJI24" s="906">
        <v>10000</v>
      </c>
      <c r="GJJ24" s="906">
        <v>10000</v>
      </c>
      <c r="GJK24" s="906">
        <v>10000</v>
      </c>
      <c r="GJL24" s="906">
        <v>10000</v>
      </c>
      <c r="GJM24" s="906">
        <v>10000</v>
      </c>
      <c r="GJN24" s="906">
        <v>10000</v>
      </c>
      <c r="GJO24" s="906">
        <v>10000</v>
      </c>
      <c r="GJP24" s="906">
        <v>10000</v>
      </c>
      <c r="GJQ24" s="906">
        <v>10000</v>
      </c>
      <c r="GJR24" s="906">
        <v>10000</v>
      </c>
      <c r="GJS24" s="906">
        <v>10000</v>
      </c>
      <c r="GJT24" s="906">
        <v>10000</v>
      </c>
      <c r="GJU24" s="906">
        <v>10000</v>
      </c>
      <c r="GJV24" s="906">
        <v>10000</v>
      </c>
      <c r="GJW24" s="906">
        <v>10000</v>
      </c>
      <c r="GJX24" s="906">
        <v>10000</v>
      </c>
      <c r="GJY24" s="906">
        <v>10000</v>
      </c>
      <c r="GJZ24" s="906">
        <v>10000</v>
      </c>
      <c r="GKA24" s="906">
        <v>10000</v>
      </c>
      <c r="GKB24" s="906">
        <v>10000</v>
      </c>
      <c r="GKC24" s="906">
        <v>10000</v>
      </c>
      <c r="GKD24" s="906">
        <v>10000</v>
      </c>
      <c r="GKE24" s="906">
        <v>10000</v>
      </c>
      <c r="GKF24" s="906">
        <v>10000</v>
      </c>
      <c r="GKG24" s="906">
        <v>10000</v>
      </c>
      <c r="GKH24" s="906">
        <v>10000</v>
      </c>
      <c r="GKI24" s="906">
        <v>10000</v>
      </c>
      <c r="GKJ24" s="906">
        <v>10000</v>
      </c>
      <c r="GKK24" s="906">
        <v>10000</v>
      </c>
      <c r="GKL24" s="906">
        <v>10000</v>
      </c>
      <c r="GKM24" s="906">
        <v>10000</v>
      </c>
      <c r="GKN24" s="906">
        <v>10000</v>
      </c>
      <c r="GKO24" s="906">
        <v>10000</v>
      </c>
      <c r="GKP24" s="906">
        <v>10000</v>
      </c>
      <c r="GKQ24" s="906">
        <v>10000</v>
      </c>
      <c r="GKR24" s="906">
        <v>10000</v>
      </c>
      <c r="GKS24" s="906">
        <v>10000</v>
      </c>
      <c r="GKT24" s="906">
        <v>10000</v>
      </c>
      <c r="GKU24" s="906">
        <v>10000</v>
      </c>
      <c r="GKV24" s="906">
        <v>10000</v>
      </c>
      <c r="GKW24" s="906">
        <v>10000</v>
      </c>
      <c r="GKX24" s="906">
        <v>10000</v>
      </c>
      <c r="GKY24" s="906">
        <v>10000</v>
      </c>
      <c r="GKZ24" s="906">
        <v>10000</v>
      </c>
      <c r="GLA24" s="906">
        <v>10000</v>
      </c>
      <c r="GLB24" s="906">
        <v>10000</v>
      </c>
      <c r="GLC24" s="906">
        <v>10000</v>
      </c>
      <c r="GLD24" s="906">
        <v>10000</v>
      </c>
      <c r="GLE24" s="906">
        <v>10000</v>
      </c>
      <c r="GLF24" s="906">
        <v>10000</v>
      </c>
      <c r="GLG24" s="906">
        <v>10000</v>
      </c>
      <c r="GLH24" s="906">
        <v>10000</v>
      </c>
      <c r="GLI24" s="906">
        <v>10000</v>
      </c>
      <c r="GLJ24" s="906">
        <v>10000</v>
      </c>
      <c r="GLK24" s="906">
        <v>10000</v>
      </c>
      <c r="GLL24" s="906">
        <v>10000</v>
      </c>
      <c r="GLM24" s="906">
        <v>10000</v>
      </c>
      <c r="GLN24" s="906">
        <v>10000</v>
      </c>
      <c r="GLO24" s="906">
        <v>10000</v>
      </c>
      <c r="GLP24" s="906">
        <v>10000</v>
      </c>
      <c r="GLQ24" s="906">
        <v>10000</v>
      </c>
      <c r="GLR24" s="906">
        <v>10000</v>
      </c>
      <c r="GLS24" s="906">
        <v>10000</v>
      </c>
      <c r="GLT24" s="906">
        <v>10000</v>
      </c>
      <c r="GLU24" s="906">
        <v>10000</v>
      </c>
      <c r="GLV24" s="906">
        <v>10000</v>
      </c>
      <c r="GLW24" s="906">
        <v>10000</v>
      </c>
      <c r="GLX24" s="906">
        <v>10000</v>
      </c>
      <c r="GLY24" s="906">
        <v>10000</v>
      </c>
      <c r="GLZ24" s="906">
        <v>10000</v>
      </c>
      <c r="GMA24" s="906">
        <v>10000</v>
      </c>
      <c r="GMB24" s="906">
        <v>10000</v>
      </c>
      <c r="GMC24" s="906">
        <v>10000</v>
      </c>
      <c r="GMD24" s="906">
        <v>10000</v>
      </c>
      <c r="GME24" s="906">
        <v>10000</v>
      </c>
      <c r="GMF24" s="906">
        <v>10000</v>
      </c>
      <c r="GMG24" s="906">
        <v>10000</v>
      </c>
      <c r="GMH24" s="906">
        <v>10000</v>
      </c>
      <c r="GMI24" s="906">
        <v>10000</v>
      </c>
      <c r="GMJ24" s="906">
        <v>10000</v>
      </c>
      <c r="GMK24" s="906">
        <v>10000</v>
      </c>
      <c r="GML24" s="906">
        <v>10000</v>
      </c>
      <c r="GMM24" s="906">
        <v>10000</v>
      </c>
      <c r="GMN24" s="906">
        <v>10000</v>
      </c>
      <c r="GMO24" s="906">
        <v>10000</v>
      </c>
      <c r="GMP24" s="906">
        <v>10000</v>
      </c>
      <c r="GMQ24" s="906">
        <v>10000</v>
      </c>
      <c r="GMR24" s="906">
        <v>10000</v>
      </c>
      <c r="GMS24" s="906">
        <v>10000</v>
      </c>
      <c r="GMT24" s="906">
        <v>10000</v>
      </c>
      <c r="GMU24" s="906">
        <v>10000</v>
      </c>
      <c r="GMV24" s="906">
        <v>10000</v>
      </c>
      <c r="GMW24" s="906">
        <v>10000</v>
      </c>
      <c r="GMX24" s="906">
        <v>10000</v>
      </c>
      <c r="GMY24" s="906">
        <v>10000</v>
      </c>
      <c r="GMZ24" s="906">
        <v>10000</v>
      </c>
      <c r="GNA24" s="906">
        <v>10000</v>
      </c>
      <c r="GNB24" s="906">
        <v>10000</v>
      </c>
      <c r="GNC24" s="906">
        <v>10000</v>
      </c>
      <c r="GND24" s="906">
        <v>10000</v>
      </c>
      <c r="GNE24" s="906">
        <v>10000</v>
      </c>
      <c r="GNF24" s="906">
        <v>10000</v>
      </c>
      <c r="GNG24" s="906">
        <v>10000</v>
      </c>
      <c r="GNH24" s="906">
        <v>10000</v>
      </c>
      <c r="GNI24" s="906">
        <v>10000</v>
      </c>
      <c r="GNJ24" s="906">
        <v>10000</v>
      </c>
      <c r="GNK24" s="906">
        <v>10000</v>
      </c>
      <c r="GNL24" s="906">
        <v>10000</v>
      </c>
      <c r="GNM24" s="906">
        <v>10000</v>
      </c>
      <c r="GNN24" s="906">
        <v>10000</v>
      </c>
      <c r="GNO24" s="906">
        <v>10000</v>
      </c>
      <c r="GNP24" s="906">
        <v>10000</v>
      </c>
      <c r="GNQ24" s="906">
        <v>10000</v>
      </c>
      <c r="GNR24" s="906">
        <v>10000</v>
      </c>
      <c r="GNS24" s="906">
        <v>10000</v>
      </c>
      <c r="GNT24" s="906">
        <v>10000</v>
      </c>
      <c r="GNU24" s="906">
        <v>10000</v>
      </c>
      <c r="GNV24" s="906">
        <v>10000</v>
      </c>
      <c r="GNW24" s="906">
        <v>10000</v>
      </c>
      <c r="GNX24" s="906">
        <v>10000</v>
      </c>
      <c r="GNY24" s="906">
        <v>10000</v>
      </c>
      <c r="GNZ24" s="906">
        <v>10000</v>
      </c>
      <c r="GOA24" s="906">
        <v>10000</v>
      </c>
      <c r="GOB24" s="906">
        <v>10000</v>
      </c>
      <c r="GOC24" s="906">
        <v>10000</v>
      </c>
      <c r="GOD24" s="906">
        <v>10000</v>
      </c>
      <c r="GOE24" s="906">
        <v>10000</v>
      </c>
      <c r="GOF24" s="906">
        <v>10000</v>
      </c>
      <c r="GOG24" s="906">
        <v>10000</v>
      </c>
      <c r="GOH24" s="906">
        <v>10000</v>
      </c>
      <c r="GOI24" s="906">
        <v>10000</v>
      </c>
      <c r="GOJ24" s="906">
        <v>10000</v>
      </c>
      <c r="GOK24" s="906">
        <v>10000</v>
      </c>
      <c r="GOL24" s="906">
        <v>10000</v>
      </c>
      <c r="GOM24" s="906">
        <v>10000</v>
      </c>
      <c r="GON24" s="906">
        <v>10000</v>
      </c>
      <c r="GOO24" s="906">
        <v>10000</v>
      </c>
      <c r="GOP24" s="906">
        <v>10000</v>
      </c>
      <c r="GOQ24" s="906">
        <v>10000</v>
      </c>
      <c r="GOR24" s="906">
        <v>10000</v>
      </c>
      <c r="GOS24" s="906">
        <v>10000</v>
      </c>
      <c r="GOT24" s="906">
        <v>10000</v>
      </c>
      <c r="GOU24" s="906">
        <v>10000</v>
      </c>
      <c r="GOV24" s="906">
        <v>10000</v>
      </c>
      <c r="GOW24" s="906">
        <v>10000</v>
      </c>
      <c r="GOX24" s="906">
        <v>10000</v>
      </c>
      <c r="GOY24" s="906">
        <v>10000</v>
      </c>
      <c r="GOZ24" s="906">
        <v>10000</v>
      </c>
      <c r="GPA24" s="906">
        <v>10000</v>
      </c>
      <c r="GPB24" s="906">
        <v>10000</v>
      </c>
      <c r="GPC24" s="906">
        <v>10000</v>
      </c>
      <c r="GPD24" s="906">
        <v>10000</v>
      </c>
      <c r="GPE24" s="906">
        <v>10000</v>
      </c>
      <c r="GPF24" s="906">
        <v>10000</v>
      </c>
      <c r="GPG24" s="906">
        <v>10000</v>
      </c>
      <c r="GPH24" s="906">
        <v>10000</v>
      </c>
      <c r="GPI24" s="906">
        <v>10000</v>
      </c>
      <c r="GPJ24" s="906">
        <v>10000</v>
      </c>
      <c r="GPK24" s="906">
        <v>10000</v>
      </c>
      <c r="GPL24" s="906">
        <v>10000</v>
      </c>
      <c r="GPM24" s="906">
        <v>10000</v>
      </c>
      <c r="GPN24" s="906">
        <v>10000</v>
      </c>
      <c r="GPO24" s="906">
        <v>10000</v>
      </c>
      <c r="GPP24" s="906">
        <v>10000</v>
      </c>
      <c r="GPQ24" s="906">
        <v>10000</v>
      </c>
      <c r="GPR24" s="906">
        <v>10000</v>
      </c>
      <c r="GPS24" s="906">
        <v>10000</v>
      </c>
      <c r="GPT24" s="906">
        <v>10000</v>
      </c>
      <c r="GPU24" s="906">
        <v>10000</v>
      </c>
      <c r="GPV24" s="906">
        <v>10000</v>
      </c>
      <c r="GPW24" s="906">
        <v>10000</v>
      </c>
      <c r="GPX24" s="906">
        <v>10000</v>
      </c>
      <c r="GPY24" s="906">
        <v>10000</v>
      </c>
      <c r="GPZ24" s="906">
        <v>10000</v>
      </c>
      <c r="GQA24" s="906">
        <v>10000</v>
      </c>
      <c r="GQB24" s="906">
        <v>10000</v>
      </c>
      <c r="GQC24" s="906">
        <v>10000</v>
      </c>
      <c r="GQD24" s="906">
        <v>10000</v>
      </c>
      <c r="GQE24" s="906">
        <v>10000</v>
      </c>
      <c r="GQF24" s="906">
        <v>10000</v>
      </c>
      <c r="GQG24" s="906">
        <v>10000</v>
      </c>
      <c r="GQH24" s="906">
        <v>10000</v>
      </c>
      <c r="GQI24" s="906">
        <v>10000</v>
      </c>
      <c r="GQJ24" s="906">
        <v>10000</v>
      </c>
      <c r="GQK24" s="906">
        <v>10000</v>
      </c>
      <c r="GQL24" s="906">
        <v>10000</v>
      </c>
      <c r="GQM24" s="906">
        <v>10000</v>
      </c>
      <c r="GQN24" s="906">
        <v>10000</v>
      </c>
      <c r="GQO24" s="906">
        <v>10000</v>
      </c>
      <c r="GQP24" s="906">
        <v>10000</v>
      </c>
      <c r="GQQ24" s="906">
        <v>10000</v>
      </c>
      <c r="GQR24" s="906">
        <v>10000</v>
      </c>
      <c r="GQS24" s="906">
        <v>10000</v>
      </c>
      <c r="GQT24" s="906">
        <v>10000</v>
      </c>
      <c r="GQU24" s="906">
        <v>10000</v>
      </c>
      <c r="GQV24" s="906">
        <v>10000</v>
      </c>
      <c r="GQW24" s="906">
        <v>10000</v>
      </c>
      <c r="GQX24" s="906">
        <v>10000</v>
      </c>
      <c r="GQY24" s="906">
        <v>10000</v>
      </c>
      <c r="GQZ24" s="906">
        <v>10000</v>
      </c>
      <c r="GRA24" s="906">
        <v>10000</v>
      </c>
      <c r="GRB24" s="906">
        <v>10000</v>
      </c>
      <c r="GRC24" s="906">
        <v>10000</v>
      </c>
      <c r="GRD24" s="906">
        <v>10000</v>
      </c>
      <c r="GRE24" s="906">
        <v>10000</v>
      </c>
      <c r="GRF24" s="906">
        <v>10000</v>
      </c>
      <c r="GRG24" s="906">
        <v>10000</v>
      </c>
      <c r="GRH24" s="906">
        <v>10000</v>
      </c>
      <c r="GRI24" s="906">
        <v>10000</v>
      </c>
      <c r="GRJ24" s="906">
        <v>10000</v>
      </c>
      <c r="GRK24" s="906">
        <v>10000</v>
      </c>
      <c r="GRL24" s="906">
        <v>10000</v>
      </c>
      <c r="GRM24" s="906">
        <v>10000</v>
      </c>
      <c r="GRN24" s="906">
        <v>10000</v>
      </c>
      <c r="GRO24" s="906">
        <v>10000</v>
      </c>
      <c r="GRP24" s="906">
        <v>10000</v>
      </c>
      <c r="GRQ24" s="906">
        <v>10000</v>
      </c>
      <c r="GRR24" s="906">
        <v>10000</v>
      </c>
      <c r="GRS24" s="906">
        <v>10000</v>
      </c>
      <c r="GRT24" s="906">
        <v>10000</v>
      </c>
      <c r="GRU24" s="906">
        <v>10000</v>
      </c>
      <c r="GRV24" s="906">
        <v>10000</v>
      </c>
      <c r="GRW24" s="906">
        <v>10000</v>
      </c>
      <c r="GRX24" s="906">
        <v>10000</v>
      </c>
      <c r="GRY24" s="906">
        <v>10000</v>
      </c>
      <c r="GRZ24" s="906">
        <v>10000</v>
      </c>
      <c r="GSA24" s="906">
        <v>10000</v>
      </c>
      <c r="GSB24" s="906">
        <v>10000</v>
      </c>
      <c r="GSC24" s="906">
        <v>10000</v>
      </c>
      <c r="GSD24" s="906">
        <v>10000</v>
      </c>
      <c r="GSE24" s="906">
        <v>10000</v>
      </c>
      <c r="GSF24" s="906">
        <v>10000</v>
      </c>
      <c r="GSG24" s="906">
        <v>10000</v>
      </c>
      <c r="GSH24" s="906">
        <v>10000</v>
      </c>
      <c r="GSI24" s="906">
        <v>10000</v>
      </c>
      <c r="GSJ24" s="906">
        <v>10000</v>
      </c>
      <c r="GSK24" s="906">
        <v>10000</v>
      </c>
      <c r="GSL24" s="906">
        <v>10000</v>
      </c>
      <c r="GSM24" s="906">
        <v>10000</v>
      </c>
      <c r="GSN24" s="906">
        <v>10000</v>
      </c>
      <c r="GSO24" s="906">
        <v>10000</v>
      </c>
      <c r="GSP24" s="906">
        <v>10000</v>
      </c>
      <c r="GSQ24" s="906">
        <v>10000</v>
      </c>
      <c r="GSR24" s="906">
        <v>10000</v>
      </c>
      <c r="GSS24" s="906">
        <v>10000</v>
      </c>
      <c r="GST24" s="906">
        <v>10000</v>
      </c>
      <c r="GSU24" s="906">
        <v>10000</v>
      </c>
      <c r="GSV24" s="906">
        <v>10000</v>
      </c>
      <c r="GSW24" s="906">
        <v>10000</v>
      </c>
      <c r="GSX24" s="906">
        <v>10000</v>
      </c>
      <c r="GSY24" s="906">
        <v>10000</v>
      </c>
      <c r="GSZ24" s="906">
        <v>10000</v>
      </c>
      <c r="GTA24" s="906">
        <v>10000</v>
      </c>
      <c r="GTB24" s="906">
        <v>10000</v>
      </c>
      <c r="GTC24" s="906">
        <v>10000</v>
      </c>
      <c r="GTD24" s="906">
        <v>10000</v>
      </c>
      <c r="GTE24" s="906">
        <v>10000</v>
      </c>
      <c r="GTF24" s="906">
        <v>10000</v>
      </c>
      <c r="GTG24" s="906">
        <v>10000</v>
      </c>
      <c r="GTH24" s="906">
        <v>10000</v>
      </c>
      <c r="GTI24" s="906">
        <v>10000</v>
      </c>
      <c r="GTJ24" s="906">
        <v>10000</v>
      </c>
      <c r="GTK24" s="906">
        <v>10000</v>
      </c>
      <c r="GTL24" s="906">
        <v>10000</v>
      </c>
      <c r="GTM24" s="906">
        <v>10000</v>
      </c>
      <c r="GTN24" s="906">
        <v>10000</v>
      </c>
      <c r="GTO24" s="906">
        <v>10000</v>
      </c>
      <c r="GTP24" s="906">
        <v>10000</v>
      </c>
      <c r="GTQ24" s="906">
        <v>10000</v>
      </c>
      <c r="GTR24" s="906">
        <v>10000</v>
      </c>
      <c r="GTS24" s="906">
        <v>10000</v>
      </c>
      <c r="GTT24" s="906">
        <v>10000</v>
      </c>
      <c r="GTU24" s="906">
        <v>10000</v>
      </c>
      <c r="GTV24" s="906">
        <v>10000</v>
      </c>
      <c r="GTW24" s="906">
        <v>10000</v>
      </c>
      <c r="GTX24" s="906">
        <v>10000</v>
      </c>
      <c r="GTY24" s="906">
        <v>10000</v>
      </c>
      <c r="GTZ24" s="906">
        <v>10000</v>
      </c>
      <c r="GUA24" s="906">
        <v>10000</v>
      </c>
      <c r="GUB24" s="906">
        <v>10000</v>
      </c>
      <c r="GUC24" s="906">
        <v>10000</v>
      </c>
      <c r="GUD24" s="906">
        <v>10000</v>
      </c>
      <c r="GUE24" s="906">
        <v>10000</v>
      </c>
      <c r="GUF24" s="906">
        <v>10000</v>
      </c>
      <c r="GUG24" s="906">
        <v>10000</v>
      </c>
      <c r="GUH24" s="906">
        <v>10000</v>
      </c>
      <c r="GUI24" s="906">
        <v>10000</v>
      </c>
      <c r="GUJ24" s="906">
        <v>10000</v>
      </c>
      <c r="GUK24" s="906">
        <v>10000</v>
      </c>
      <c r="GUL24" s="906">
        <v>10000</v>
      </c>
      <c r="GUM24" s="906">
        <v>10000</v>
      </c>
      <c r="GUN24" s="906">
        <v>10000</v>
      </c>
      <c r="GUO24" s="906">
        <v>10000</v>
      </c>
      <c r="GUP24" s="906">
        <v>10000</v>
      </c>
      <c r="GUQ24" s="906">
        <v>10000</v>
      </c>
      <c r="GUR24" s="906">
        <v>10000</v>
      </c>
      <c r="GUS24" s="906">
        <v>10000</v>
      </c>
      <c r="GUT24" s="906">
        <v>10000</v>
      </c>
      <c r="GUU24" s="906">
        <v>10000</v>
      </c>
      <c r="GUV24" s="906">
        <v>10000</v>
      </c>
      <c r="GUW24" s="906">
        <v>10000</v>
      </c>
      <c r="GUX24" s="906">
        <v>10000</v>
      </c>
      <c r="GUY24" s="906">
        <v>10000</v>
      </c>
      <c r="GUZ24" s="906">
        <v>10000</v>
      </c>
      <c r="GVA24" s="906">
        <v>10000</v>
      </c>
      <c r="GVB24" s="906">
        <v>10000</v>
      </c>
      <c r="GVC24" s="906">
        <v>10000</v>
      </c>
      <c r="GVD24" s="906">
        <v>10000</v>
      </c>
      <c r="GVE24" s="906">
        <v>10000</v>
      </c>
      <c r="GVF24" s="906">
        <v>10000</v>
      </c>
      <c r="GVG24" s="906">
        <v>10000</v>
      </c>
      <c r="GVH24" s="906">
        <v>10000</v>
      </c>
      <c r="GVI24" s="906">
        <v>10000</v>
      </c>
      <c r="GVJ24" s="906">
        <v>10000</v>
      </c>
      <c r="GVK24" s="906">
        <v>10000</v>
      </c>
      <c r="GVL24" s="906">
        <v>10000</v>
      </c>
      <c r="GVM24" s="906">
        <v>10000</v>
      </c>
      <c r="GVN24" s="906">
        <v>10000</v>
      </c>
      <c r="GVO24" s="906">
        <v>10000</v>
      </c>
      <c r="GVP24" s="906">
        <v>10000</v>
      </c>
      <c r="GVQ24" s="906">
        <v>10000</v>
      </c>
      <c r="GVR24" s="906">
        <v>10000</v>
      </c>
      <c r="GVS24" s="906">
        <v>10000</v>
      </c>
      <c r="GVT24" s="906">
        <v>10000</v>
      </c>
      <c r="GVU24" s="906">
        <v>10000</v>
      </c>
      <c r="GVV24" s="906">
        <v>10000</v>
      </c>
      <c r="GVW24" s="906">
        <v>10000</v>
      </c>
      <c r="GVX24" s="906">
        <v>10000</v>
      </c>
      <c r="GVY24" s="906">
        <v>10000</v>
      </c>
      <c r="GVZ24" s="906">
        <v>10000</v>
      </c>
      <c r="GWA24" s="906">
        <v>10000</v>
      </c>
      <c r="GWB24" s="906">
        <v>10000</v>
      </c>
      <c r="GWC24" s="906">
        <v>10000</v>
      </c>
      <c r="GWD24" s="906">
        <v>10000</v>
      </c>
      <c r="GWE24" s="906">
        <v>10000</v>
      </c>
      <c r="GWF24" s="906">
        <v>10000</v>
      </c>
      <c r="GWG24" s="906">
        <v>10000</v>
      </c>
      <c r="GWH24" s="906">
        <v>10000</v>
      </c>
      <c r="GWI24" s="906">
        <v>10000</v>
      </c>
      <c r="GWJ24" s="906">
        <v>10000</v>
      </c>
      <c r="GWK24" s="906">
        <v>10000</v>
      </c>
      <c r="GWL24" s="906">
        <v>10000</v>
      </c>
      <c r="GWM24" s="906">
        <v>10000</v>
      </c>
      <c r="GWN24" s="906">
        <v>10000</v>
      </c>
      <c r="GWO24" s="906">
        <v>10000</v>
      </c>
      <c r="GWP24" s="906">
        <v>10000</v>
      </c>
      <c r="GWQ24" s="906">
        <v>10000</v>
      </c>
      <c r="GWR24" s="906">
        <v>10000</v>
      </c>
      <c r="GWS24" s="906">
        <v>10000</v>
      </c>
      <c r="GWT24" s="906">
        <v>10000</v>
      </c>
      <c r="GWU24" s="906">
        <v>10000</v>
      </c>
      <c r="GWV24" s="906">
        <v>10000</v>
      </c>
      <c r="GWW24" s="906">
        <v>10000</v>
      </c>
      <c r="GWX24" s="906">
        <v>10000</v>
      </c>
      <c r="GWY24" s="906">
        <v>10000</v>
      </c>
      <c r="GWZ24" s="906">
        <v>10000</v>
      </c>
      <c r="GXA24" s="906">
        <v>10000</v>
      </c>
      <c r="GXB24" s="906">
        <v>10000</v>
      </c>
      <c r="GXC24" s="906">
        <v>10000</v>
      </c>
      <c r="GXD24" s="906">
        <v>10000</v>
      </c>
      <c r="GXE24" s="906">
        <v>10000</v>
      </c>
      <c r="GXF24" s="906">
        <v>10000</v>
      </c>
      <c r="GXG24" s="906">
        <v>10000</v>
      </c>
      <c r="GXH24" s="906">
        <v>10000</v>
      </c>
      <c r="GXI24" s="906">
        <v>10000</v>
      </c>
      <c r="GXJ24" s="906">
        <v>10000</v>
      </c>
      <c r="GXK24" s="906">
        <v>10000</v>
      </c>
      <c r="GXL24" s="906">
        <v>10000</v>
      </c>
      <c r="GXM24" s="906">
        <v>10000</v>
      </c>
      <c r="GXN24" s="906">
        <v>10000</v>
      </c>
      <c r="GXO24" s="906">
        <v>10000</v>
      </c>
      <c r="GXP24" s="906">
        <v>10000</v>
      </c>
      <c r="GXQ24" s="906">
        <v>10000</v>
      </c>
      <c r="GXR24" s="906">
        <v>10000</v>
      </c>
      <c r="GXS24" s="906">
        <v>10000</v>
      </c>
      <c r="GXT24" s="906">
        <v>10000</v>
      </c>
      <c r="GXU24" s="906">
        <v>10000</v>
      </c>
      <c r="GXV24" s="906">
        <v>10000</v>
      </c>
      <c r="GXW24" s="906">
        <v>10000</v>
      </c>
      <c r="GXX24" s="906">
        <v>10000</v>
      </c>
      <c r="GXY24" s="906">
        <v>10000</v>
      </c>
      <c r="GXZ24" s="906">
        <v>10000</v>
      </c>
      <c r="GYA24" s="906">
        <v>10000</v>
      </c>
      <c r="GYB24" s="906">
        <v>10000</v>
      </c>
      <c r="GYC24" s="906">
        <v>10000</v>
      </c>
      <c r="GYD24" s="906">
        <v>10000</v>
      </c>
      <c r="GYE24" s="906">
        <v>10000</v>
      </c>
      <c r="GYF24" s="906">
        <v>10000</v>
      </c>
      <c r="GYG24" s="906">
        <v>10000</v>
      </c>
      <c r="GYH24" s="906">
        <v>10000</v>
      </c>
      <c r="GYI24" s="906">
        <v>10000</v>
      </c>
      <c r="GYJ24" s="906">
        <v>10000</v>
      </c>
      <c r="GYK24" s="906">
        <v>10000</v>
      </c>
      <c r="GYL24" s="906">
        <v>10000</v>
      </c>
      <c r="GYM24" s="906">
        <v>10000</v>
      </c>
      <c r="GYN24" s="906">
        <v>10000</v>
      </c>
      <c r="GYO24" s="906">
        <v>10000</v>
      </c>
      <c r="GYP24" s="906">
        <v>10000</v>
      </c>
      <c r="GYQ24" s="906">
        <v>10000</v>
      </c>
      <c r="GYR24" s="906">
        <v>10000</v>
      </c>
      <c r="GYS24" s="906">
        <v>10000</v>
      </c>
      <c r="GYT24" s="906">
        <v>10000</v>
      </c>
      <c r="GYU24" s="906">
        <v>10000</v>
      </c>
      <c r="GYV24" s="906">
        <v>10000</v>
      </c>
      <c r="GYW24" s="906">
        <v>10000</v>
      </c>
      <c r="GYX24" s="906">
        <v>10000</v>
      </c>
      <c r="GYY24" s="906">
        <v>10000</v>
      </c>
      <c r="GYZ24" s="906">
        <v>10000</v>
      </c>
      <c r="GZA24" s="906">
        <v>10000</v>
      </c>
      <c r="GZB24" s="906">
        <v>10000</v>
      </c>
      <c r="GZC24" s="906">
        <v>10000</v>
      </c>
      <c r="GZD24" s="906">
        <v>10000</v>
      </c>
      <c r="GZE24" s="906">
        <v>10000</v>
      </c>
      <c r="GZF24" s="906">
        <v>10000</v>
      </c>
      <c r="GZG24" s="906">
        <v>10000</v>
      </c>
      <c r="GZH24" s="906">
        <v>10000</v>
      </c>
      <c r="GZI24" s="906">
        <v>10000</v>
      </c>
      <c r="GZJ24" s="906">
        <v>10000</v>
      </c>
      <c r="GZK24" s="906">
        <v>10000</v>
      </c>
      <c r="GZL24" s="906">
        <v>10000</v>
      </c>
      <c r="GZM24" s="906">
        <v>10000</v>
      </c>
      <c r="GZN24" s="906">
        <v>10000</v>
      </c>
      <c r="GZO24" s="906">
        <v>10000</v>
      </c>
      <c r="GZP24" s="906">
        <v>10000</v>
      </c>
      <c r="GZQ24" s="906">
        <v>10000</v>
      </c>
      <c r="GZR24" s="906">
        <v>10000</v>
      </c>
      <c r="GZS24" s="906">
        <v>10000</v>
      </c>
      <c r="GZT24" s="906">
        <v>10000</v>
      </c>
      <c r="GZU24" s="906">
        <v>10000</v>
      </c>
      <c r="GZV24" s="906">
        <v>10000</v>
      </c>
      <c r="GZW24" s="906">
        <v>10000</v>
      </c>
      <c r="GZX24" s="906">
        <v>10000</v>
      </c>
      <c r="GZY24" s="906">
        <v>10000</v>
      </c>
      <c r="GZZ24" s="906">
        <v>10000</v>
      </c>
      <c r="HAA24" s="906">
        <v>10000</v>
      </c>
      <c r="HAB24" s="906">
        <v>10000</v>
      </c>
      <c r="HAC24" s="906">
        <v>10000</v>
      </c>
      <c r="HAD24" s="906">
        <v>10000</v>
      </c>
      <c r="HAE24" s="906">
        <v>10000</v>
      </c>
      <c r="HAF24" s="906">
        <v>10000</v>
      </c>
      <c r="HAG24" s="906">
        <v>10000</v>
      </c>
      <c r="HAH24" s="906">
        <v>10000</v>
      </c>
      <c r="HAI24" s="906">
        <v>10000</v>
      </c>
      <c r="HAJ24" s="906">
        <v>10000</v>
      </c>
      <c r="HAK24" s="906">
        <v>10000</v>
      </c>
      <c r="HAL24" s="906">
        <v>10000</v>
      </c>
      <c r="HAM24" s="906">
        <v>10000</v>
      </c>
      <c r="HAN24" s="906">
        <v>10000</v>
      </c>
      <c r="HAO24" s="906">
        <v>10000</v>
      </c>
      <c r="HAP24" s="906">
        <v>10000</v>
      </c>
      <c r="HAQ24" s="906">
        <v>10000</v>
      </c>
      <c r="HAR24" s="906">
        <v>10000</v>
      </c>
      <c r="HAS24" s="906">
        <v>10000</v>
      </c>
      <c r="HAT24" s="906">
        <v>10000</v>
      </c>
      <c r="HAU24" s="906">
        <v>10000</v>
      </c>
      <c r="HAV24" s="906">
        <v>10000</v>
      </c>
      <c r="HAW24" s="906">
        <v>10000</v>
      </c>
      <c r="HAX24" s="906">
        <v>10000</v>
      </c>
      <c r="HAY24" s="906">
        <v>10000</v>
      </c>
      <c r="HAZ24" s="906">
        <v>10000</v>
      </c>
      <c r="HBA24" s="906">
        <v>10000</v>
      </c>
      <c r="HBB24" s="906">
        <v>10000</v>
      </c>
      <c r="HBC24" s="906">
        <v>10000</v>
      </c>
      <c r="HBD24" s="906">
        <v>10000</v>
      </c>
      <c r="HBE24" s="906">
        <v>10000</v>
      </c>
      <c r="HBF24" s="906">
        <v>10000</v>
      </c>
      <c r="HBG24" s="906">
        <v>10000</v>
      </c>
      <c r="HBH24" s="906">
        <v>10000</v>
      </c>
      <c r="HBI24" s="906">
        <v>10000</v>
      </c>
      <c r="HBJ24" s="906">
        <v>10000</v>
      </c>
      <c r="HBK24" s="906">
        <v>10000</v>
      </c>
      <c r="HBL24" s="906">
        <v>10000</v>
      </c>
      <c r="HBM24" s="906">
        <v>10000</v>
      </c>
      <c r="HBN24" s="906">
        <v>10000</v>
      </c>
      <c r="HBO24" s="906">
        <v>10000</v>
      </c>
      <c r="HBP24" s="906">
        <v>10000</v>
      </c>
      <c r="HBQ24" s="906">
        <v>10000</v>
      </c>
      <c r="HBR24" s="906">
        <v>10000</v>
      </c>
      <c r="HBS24" s="906">
        <v>10000</v>
      </c>
      <c r="HBT24" s="906">
        <v>10000</v>
      </c>
      <c r="HBU24" s="906">
        <v>10000</v>
      </c>
      <c r="HBV24" s="906">
        <v>10000</v>
      </c>
      <c r="HBW24" s="906">
        <v>10000</v>
      </c>
      <c r="HBX24" s="906">
        <v>10000</v>
      </c>
      <c r="HBY24" s="906">
        <v>10000</v>
      </c>
      <c r="HBZ24" s="906">
        <v>10000</v>
      </c>
      <c r="HCA24" s="906">
        <v>10000</v>
      </c>
      <c r="HCB24" s="906">
        <v>10000</v>
      </c>
      <c r="HCC24" s="906">
        <v>10000</v>
      </c>
      <c r="HCD24" s="906">
        <v>10000</v>
      </c>
      <c r="HCE24" s="906">
        <v>10000</v>
      </c>
      <c r="HCF24" s="906">
        <v>10000</v>
      </c>
      <c r="HCG24" s="906">
        <v>10000</v>
      </c>
      <c r="HCH24" s="906">
        <v>10000</v>
      </c>
      <c r="HCI24" s="906">
        <v>10000</v>
      </c>
      <c r="HCJ24" s="906">
        <v>10000</v>
      </c>
      <c r="HCK24" s="906">
        <v>10000</v>
      </c>
      <c r="HCL24" s="906">
        <v>10000</v>
      </c>
      <c r="HCM24" s="906">
        <v>10000</v>
      </c>
      <c r="HCN24" s="906">
        <v>10000</v>
      </c>
      <c r="HCO24" s="906">
        <v>10000</v>
      </c>
      <c r="HCP24" s="906">
        <v>10000</v>
      </c>
      <c r="HCQ24" s="906">
        <v>10000</v>
      </c>
      <c r="HCR24" s="906">
        <v>10000</v>
      </c>
      <c r="HCS24" s="906">
        <v>10000</v>
      </c>
      <c r="HCT24" s="906">
        <v>10000</v>
      </c>
      <c r="HCU24" s="906">
        <v>10000</v>
      </c>
      <c r="HCV24" s="906">
        <v>10000</v>
      </c>
      <c r="HCW24" s="906">
        <v>10000</v>
      </c>
      <c r="HCX24" s="906">
        <v>10000</v>
      </c>
      <c r="HCY24" s="906">
        <v>10000</v>
      </c>
      <c r="HCZ24" s="906">
        <v>10000</v>
      </c>
      <c r="HDA24" s="906">
        <v>10000</v>
      </c>
      <c r="HDB24" s="906">
        <v>10000</v>
      </c>
      <c r="HDC24" s="906">
        <v>10000</v>
      </c>
      <c r="HDD24" s="906">
        <v>10000</v>
      </c>
      <c r="HDE24" s="906">
        <v>10000</v>
      </c>
      <c r="HDF24" s="906">
        <v>10000</v>
      </c>
      <c r="HDG24" s="906">
        <v>10000</v>
      </c>
      <c r="HDH24" s="906">
        <v>10000</v>
      </c>
      <c r="HDI24" s="906">
        <v>10000</v>
      </c>
      <c r="HDJ24" s="906">
        <v>10000</v>
      </c>
      <c r="HDK24" s="906">
        <v>10000</v>
      </c>
      <c r="HDL24" s="906">
        <v>10000</v>
      </c>
      <c r="HDM24" s="906">
        <v>10000</v>
      </c>
      <c r="HDN24" s="906">
        <v>10000</v>
      </c>
      <c r="HDO24" s="906">
        <v>10000</v>
      </c>
      <c r="HDP24" s="906">
        <v>10000</v>
      </c>
      <c r="HDQ24" s="906">
        <v>10000</v>
      </c>
      <c r="HDR24" s="906">
        <v>10000</v>
      </c>
      <c r="HDS24" s="906">
        <v>10000</v>
      </c>
      <c r="HDT24" s="906">
        <v>10000</v>
      </c>
      <c r="HDU24" s="906">
        <v>10000</v>
      </c>
      <c r="HDV24" s="906">
        <v>10000</v>
      </c>
      <c r="HDW24" s="906">
        <v>10000</v>
      </c>
      <c r="HDX24" s="906">
        <v>10000</v>
      </c>
      <c r="HDY24" s="906">
        <v>10000</v>
      </c>
      <c r="HDZ24" s="906">
        <v>10000</v>
      </c>
      <c r="HEA24" s="906">
        <v>10000</v>
      </c>
      <c r="HEB24" s="906">
        <v>10000</v>
      </c>
      <c r="HEC24" s="906">
        <v>10000</v>
      </c>
      <c r="HED24" s="906">
        <v>10000</v>
      </c>
      <c r="HEE24" s="906">
        <v>10000</v>
      </c>
      <c r="HEF24" s="906">
        <v>10000</v>
      </c>
      <c r="HEG24" s="906">
        <v>10000</v>
      </c>
      <c r="HEH24" s="906">
        <v>10000</v>
      </c>
      <c r="HEI24" s="906">
        <v>10000</v>
      </c>
      <c r="HEJ24" s="906">
        <v>10000</v>
      </c>
      <c r="HEK24" s="906">
        <v>10000</v>
      </c>
      <c r="HEL24" s="906">
        <v>10000</v>
      </c>
      <c r="HEM24" s="906">
        <v>10000</v>
      </c>
      <c r="HEN24" s="906">
        <v>10000</v>
      </c>
      <c r="HEO24" s="906">
        <v>10000</v>
      </c>
      <c r="HEP24" s="906">
        <v>10000</v>
      </c>
      <c r="HEQ24" s="906">
        <v>10000</v>
      </c>
      <c r="HER24" s="906">
        <v>10000</v>
      </c>
      <c r="HES24" s="906">
        <v>10000</v>
      </c>
      <c r="HET24" s="906">
        <v>10000</v>
      </c>
      <c r="HEU24" s="906">
        <v>10000</v>
      </c>
      <c r="HEV24" s="906">
        <v>10000</v>
      </c>
      <c r="HEW24" s="906">
        <v>10000</v>
      </c>
      <c r="HEX24" s="906">
        <v>10000</v>
      </c>
      <c r="HEY24" s="906">
        <v>10000</v>
      </c>
      <c r="HEZ24" s="906">
        <v>10000</v>
      </c>
      <c r="HFA24" s="906">
        <v>10000</v>
      </c>
      <c r="HFB24" s="906">
        <v>10000</v>
      </c>
      <c r="HFC24" s="906">
        <v>10000</v>
      </c>
      <c r="HFD24" s="906">
        <v>10000</v>
      </c>
      <c r="HFE24" s="906">
        <v>10000</v>
      </c>
      <c r="HFF24" s="906">
        <v>10000</v>
      </c>
      <c r="HFG24" s="906">
        <v>10000</v>
      </c>
      <c r="HFH24" s="906">
        <v>10000</v>
      </c>
      <c r="HFI24" s="906">
        <v>10000</v>
      </c>
      <c r="HFJ24" s="906">
        <v>10000</v>
      </c>
      <c r="HFK24" s="906">
        <v>10000</v>
      </c>
      <c r="HFL24" s="906">
        <v>10000</v>
      </c>
      <c r="HFM24" s="906">
        <v>10000</v>
      </c>
      <c r="HFN24" s="906">
        <v>10000</v>
      </c>
      <c r="HFO24" s="906">
        <v>10000</v>
      </c>
      <c r="HFP24" s="906">
        <v>10000</v>
      </c>
      <c r="HFQ24" s="906">
        <v>10000</v>
      </c>
      <c r="HFR24" s="906">
        <v>10000</v>
      </c>
      <c r="HFS24" s="906">
        <v>10000</v>
      </c>
      <c r="HFT24" s="906">
        <v>10000</v>
      </c>
      <c r="HFU24" s="906">
        <v>10000</v>
      </c>
      <c r="HFV24" s="906">
        <v>10000</v>
      </c>
      <c r="HFW24" s="906">
        <v>10000</v>
      </c>
      <c r="HFX24" s="906">
        <v>10000</v>
      </c>
      <c r="HFY24" s="906">
        <v>10000</v>
      </c>
      <c r="HFZ24" s="906">
        <v>10000</v>
      </c>
      <c r="HGA24" s="906">
        <v>10000</v>
      </c>
      <c r="HGB24" s="906">
        <v>10000</v>
      </c>
      <c r="HGC24" s="906">
        <v>10000</v>
      </c>
      <c r="HGD24" s="906">
        <v>10000</v>
      </c>
      <c r="HGE24" s="906">
        <v>10000</v>
      </c>
      <c r="HGF24" s="906">
        <v>10000</v>
      </c>
      <c r="HGG24" s="906">
        <v>10000</v>
      </c>
      <c r="HGH24" s="906">
        <v>10000</v>
      </c>
      <c r="HGI24" s="906">
        <v>10000</v>
      </c>
      <c r="HGJ24" s="906">
        <v>10000</v>
      </c>
      <c r="HGK24" s="906">
        <v>10000</v>
      </c>
      <c r="HGL24" s="906">
        <v>10000</v>
      </c>
      <c r="HGM24" s="906">
        <v>10000</v>
      </c>
      <c r="HGN24" s="906">
        <v>10000</v>
      </c>
      <c r="HGO24" s="906">
        <v>10000</v>
      </c>
      <c r="HGP24" s="906">
        <v>10000</v>
      </c>
      <c r="HGQ24" s="906">
        <v>10000</v>
      </c>
      <c r="HGR24" s="906">
        <v>10000</v>
      </c>
      <c r="HGS24" s="906">
        <v>10000</v>
      </c>
      <c r="HGT24" s="906">
        <v>10000</v>
      </c>
      <c r="HGU24" s="906">
        <v>10000</v>
      </c>
      <c r="HGV24" s="906">
        <v>10000</v>
      </c>
      <c r="HGW24" s="906">
        <v>10000</v>
      </c>
      <c r="HGX24" s="906">
        <v>10000</v>
      </c>
      <c r="HGY24" s="906">
        <v>10000</v>
      </c>
      <c r="HGZ24" s="906">
        <v>10000</v>
      </c>
      <c r="HHA24" s="906">
        <v>10000</v>
      </c>
      <c r="HHB24" s="906">
        <v>10000</v>
      </c>
      <c r="HHC24" s="906">
        <v>10000</v>
      </c>
      <c r="HHD24" s="906">
        <v>10000</v>
      </c>
      <c r="HHE24" s="906">
        <v>10000</v>
      </c>
      <c r="HHF24" s="906">
        <v>10000</v>
      </c>
      <c r="HHG24" s="906">
        <v>10000</v>
      </c>
      <c r="HHH24" s="906">
        <v>10000</v>
      </c>
      <c r="HHI24" s="906">
        <v>10000</v>
      </c>
      <c r="HHJ24" s="906">
        <v>10000</v>
      </c>
      <c r="HHK24" s="906">
        <v>10000</v>
      </c>
      <c r="HHL24" s="906">
        <v>10000</v>
      </c>
      <c r="HHM24" s="906">
        <v>10000</v>
      </c>
      <c r="HHN24" s="906">
        <v>10000</v>
      </c>
      <c r="HHO24" s="906">
        <v>10000</v>
      </c>
      <c r="HHP24" s="906">
        <v>10000</v>
      </c>
      <c r="HHQ24" s="906">
        <v>10000</v>
      </c>
      <c r="HHR24" s="906">
        <v>10000</v>
      </c>
      <c r="HHS24" s="906">
        <v>10000</v>
      </c>
      <c r="HHT24" s="906">
        <v>10000</v>
      </c>
      <c r="HHU24" s="906">
        <v>10000</v>
      </c>
      <c r="HHV24" s="906">
        <v>10000</v>
      </c>
      <c r="HHW24" s="906">
        <v>10000</v>
      </c>
      <c r="HHX24" s="906">
        <v>10000</v>
      </c>
      <c r="HHY24" s="906">
        <v>10000</v>
      </c>
      <c r="HHZ24" s="906">
        <v>10000</v>
      </c>
      <c r="HIA24" s="906">
        <v>10000</v>
      </c>
      <c r="HIB24" s="906">
        <v>10000</v>
      </c>
      <c r="HIC24" s="906">
        <v>10000</v>
      </c>
      <c r="HID24" s="906">
        <v>10000</v>
      </c>
      <c r="HIE24" s="906">
        <v>10000</v>
      </c>
      <c r="HIF24" s="906">
        <v>10000</v>
      </c>
      <c r="HIG24" s="906">
        <v>10000</v>
      </c>
      <c r="HIH24" s="906">
        <v>10000</v>
      </c>
      <c r="HII24" s="906">
        <v>10000</v>
      </c>
      <c r="HIJ24" s="906">
        <v>10000</v>
      </c>
      <c r="HIK24" s="906">
        <v>10000</v>
      </c>
      <c r="HIL24" s="906">
        <v>10000</v>
      </c>
      <c r="HIM24" s="906">
        <v>10000</v>
      </c>
      <c r="HIN24" s="906">
        <v>10000</v>
      </c>
      <c r="HIO24" s="906">
        <v>10000</v>
      </c>
      <c r="HIP24" s="906">
        <v>10000</v>
      </c>
      <c r="HIQ24" s="906">
        <v>10000</v>
      </c>
      <c r="HIR24" s="906">
        <v>10000</v>
      </c>
      <c r="HIS24" s="906">
        <v>10000</v>
      </c>
      <c r="HIT24" s="906">
        <v>10000</v>
      </c>
      <c r="HIU24" s="906">
        <v>10000</v>
      </c>
      <c r="HIV24" s="906">
        <v>10000</v>
      </c>
      <c r="HIW24" s="906">
        <v>10000</v>
      </c>
      <c r="HIX24" s="906">
        <v>10000</v>
      </c>
      <c r="HIY24" s="906">
        <v>10000</v>
      </c>
      <c r="HIZ24" s="906">
        <v>10000</v>
      </c>
      <c r="HJA24" s="906">
        <v>10000</v>
      </c>
      <c r="HJB24" s="906">
        <v>10000</v>
      </c>
      <c r="HJC24" s="906">
        <v>10000</v>
      </c>
      <c r="HJD24" s="906">
        <v>10000</v>
      </c>
      <c r="HJE24" s="906">
        <v>10000</v>
      </c>
      <c r="HJF24" s="906">
        <v>10000</v>
      </c>
      <c r="HJG24" s="906">
        <v>10000</v>
      </c>
      <c r="HJH24" s="906">
        <v>10000</v>
      </c>
      <c r="HJI24" s="906">
        <v>10000</v>
      </c>
      <c r="HJJ24" s="906">
        <v>10000</v>
      </c>
      <c r="HJK24" s="906">
        <v>10000</v>
      </c>
      <c r="HJL24" s="906">
        <v>10000</v>
      </c>
      <c r="HJM24" s="906">
        <v>10000</v>
      </c>
      <c r="HJN24" s="906">
        <v>10000</v>
      </c>
      <c r="HJO24" s="906">
        <v>10000</v>
      </c>
      <c r="HJP24" s="906">
        <v>10000</v>
      </c>
      <c r="HJQ24" s="906">
        <v>10000</v>
      </c>
      <c r="HJR24" s="906">
        <v>10000</v>
      </c>
      <c r="HJS24" s="906">
        <v>10000</v>
      </c>
      <c r="HJT24" s="906">
        <v>10000</v>
      </c>
      <c r="HJU24" s="906">
        <v>10000</v>
      </c>
      <c r="HJV24" s="906">
        <v>10000</v>
      </c>
      <c r="HJW24" s="906">
        <v>10000</v>
      </c>
      <c r="HJX24" s="906">
        <v>10000</v>
      </c>
      <c r="HJY24" s="906">
        <v>10000</v>
      </c>
      <c r="HJZ24" s="906">
        <v>10000</v>
      </c>
      <c r="HKA24" s="906">
        <v>10000</v>
      </c>
      <c r="HKB24" s="906">
        <v>10000</v>
      </c>
      <c r="HKC24" s="906">
        <v>10000</v>
      </c>
      <c r="HKD24" s="906">
        <v>10000</v>
      </c>
      <c r="HKE24" s="906">
        <v>10000</v>
      </c>
      <c r="HKF24" s="906">
        <v>10000</v>
      </c>
      <c r="HKG24" s="906">
        <v>10000</v>
      </c>
      <c r="HKH24" s="906">
        <v>10000</v>
      </c>
      <c r="HKI24" s="906">
        <v>10000</v>
      </c>
      <c r="HKJ24" s="906">
        <v>10000</v>
      </c>
      <c r="HKK24" s="906">
        <v>10000</v>
      </c>
      <c r="HKL24" s="906">
        <v>10000</v>
      </c>
      <c r="HKM24" s="906">
        <v>10000</v>
      </c>
      <c r="HKN24" s="906">
        <v>10000</v>
      </c>
      <c r="HKO24" s="906">
        <v>10000</v>
      </c>
      <c r="HKP24" s="906">
        <v>10000</v>
      </c>
      <c r="HKQ24" s="906">
        <v>10000</v>
      </c>
      <c r="HKR24" s="906">
        <v>10000</v>
      </c>
      <c r="HKS24" s="906">
        <v>10000</v>
      </c>
      <c r="HKT24" s="906">
        <v>10000</v>
      </c>
      <c r="HKU24" s="906">
        <v>10000</v>
      </c>
      <c r="HKV24" s="906">
        <v>10000</v>
      </c>
      <c r="HKW24" s="906">
        <v>10000</v>
      </c>
      <c r="HKX24" s="906">
        <v>10000</v>
      </c>
      <c r="HKY24" s="906">
        <v>10000</v>
      </c>
      <c r="HKZ24" s="906">
        <v>10000</v>
      </c>
      <c r="HLA24" s="906">
        <v>10000</v>
      </c>
      <c r="HLB24" s="906">
        <v>10000</v>
      </c>
      <c r="HLC24" s="906">
        <v>10000</v>
      </c>
      <c r="HLD24" s="906">
        <v>10000</v>
      </c>
      <c r="HLE24" s="906">
        <v>10000</v>
      </c>
      <c r="HLF24" s="906">
        <v>10000</v>
      </c>
      <c r="HLG24" s="906">
        <v>10000</v>
      </c>
      <c r="HLH24" s="906">
        <v>10000</v>
      </c>
      <c r="HLI24" s="906">
        <v>10000</v>
      </c>
      <c r="HLJ24" s="906">
        <v>10000</v>
      </c>
      <c r="HLK24" s="906">
        <v>10000</v>
      </c>
      <c r="HLL24" s="906">
        <v>10000</v>
      </c>
      <c r="HLM24" s="906">
        <v>10000</v>
      </c>
      <c r="HLN24" s="906">
        <v>10000</v>
      </c>
      <c r="HLO24" s="906">
        <v>10000</v>
      </c>
      <c r="HLP24" s="906">
        <v>10000</v>
      </c>
      <c r="HLQ24" s="906">
        <v>10000</v>
      </c>
      <c r="HLR24" s="906">
        <v>10000</v>
      </c>
      <c r="HLS24" s="906">
        <v>10000</v>
      </c>
      <c r="HLT24" s="906">
        <v>10000</v>
      </c>
      <c r="HLU24" s="906">
        <v>10000</v>
      </c>
      <c r="HLV24" s="906">
        <v>10000</v>
      </c>
      <c r="HLW24" s="906">
        <v>10000</v>
      </c>
      <c r="HLX24" s="906">
        <v>10000</v>
      </c>
      <c r="HLY24" s="906">
        <v>10000</v>
      </c>
      <c r="HLZ24" s="906">
        <v>10000</v>
      </c>
      <c r="HMA24" s="906">
        <v>10000</v>
      </c>
      <c r="HMB24" s="906">
        <v>10000</v>
      </c>
      <c r="HMC24" s="906">
        <v>10000</v>
      </c>
      <c r="HMD24" s="906">
        <v>10000</v>
      </c>
      <c r="HME24" s="906">
        <v>10000</v>
      </c>
      <c r="HMF24" s="906">
        <v>10000</v>
      </c>
      <c r="HMG24" s="906">
        <v>10000</v>
      </c>
      <c r="HMH24" s="906">
        <v>10000</v>
      </c>
      <c r="HMI24" s="906">
        <v>10000</v>
      </c>
      <c r="HMJ24" s="906">
        <v>10000</v>
      </c>
      <c r="HMK24" s="906">
        <v>10000</v>
      </c>
      <c r="HML24" s="906">
        <v>10000</v>
      </c>
      <c r="HMM24" s="906">
        <v>10000</v>
      </c>
      <c r="HMN24" s="906">
        <v>10000</v>
      </c>
      <c r="HMO24" s="906">
        <v>10000</v>
      </c>
      <c r="HMP24" s="906">
        <v>10000</v>
      </c>
      <c r="HMQ24" s="906">
        <v>10000</v>
      </c>
      <c r="HMR24" s="906">
        <v>10000</v>
      </c>
      <c r="HMS24" s="906">
        <v>10000</v>
      </c>
      <c r="HMT24" s="906">
        <v>10000</v>
      </c>
      <c r="HMU24" s="906">
        <v>10000</v>
      </c>
      <c r="HMV24" s="906">
        <v>10000</v>
      </c>
      <c r="HMW24" s="906">
        <v>10000</v>
      </c>
      <c r="HMX24" s="906">
        <v>10000</v>
      </c>
      <c r="HMY24" s="906">
        <v>10000</v>
      </c>
      <c r="HMZ24" s="906">
        <v>10000</v>
      </c>
      <c r="HNA24" s="906">
        <v>10000</v>
      </c>
      <c r="HNB24" s="906">
        <v>10000</v>
      </c>
      <c r="HNC24" s="906">
        <v>10000</v>
      </c>
      <c r="HND24" s="906">
        <v>10000</v>
      </c>
      <c r="HNE24" s="906">
        <v>10000</v>
      </c>
      <c r="HNF24" s="906">
        <v>10000</v>
      </c>
      <c r="HNG24" s="906">
        <v>10000</v>
      </c>
      <c r="HNH24" s="906">
        <v>10000</v>
      </c>
      <c r="HNI24" s="906">
        <v>10000</v>
      </c>
      <c r="HNJ24" s="906">
        <v>10000</v>
      </c>
      <c r="HNK24" s="906">
        <v>10000</v>
      </c>
      <c r="HNL24" s="906">
        <v>10000</v>
      </c>
      <c r="HNM24" s="906">
        <v>10000</v>
      </c>
      <c r="HNN24" s="906">
        <v>10000</v>
      </c>
      <c r="HNO24" s="906">
        <v>10000</v>
      </c>
      <c r="HNP24" s="906">
        <v>10000</v>
      </c>
      <c r="HNQ24" s="906">
        <v>10000</v>
      </c>
      <c r="HNR24" s="906">
        <v>10000</v>
      </c>
      <c r="HNS24" s="906">
        <v>10000</v>
      </c>
      <c r="HNT24" s="906">
        <v>10000</v>
      </c>
      <c r="HNU24" s="906">
        <v>10000</v>
      </c>
      <c r="HNV24" s="906">
        <v>10000</v>
      </c>
      <c r="HNW24" s="906">
        <v>10000</v>
      </c>
      <c r="HNX24" s="906">
        <v>10000</v>
      </c>
      <c r="HNY24" s="906">
        <v>10000</v>
      </c>
      <c r="HNZ24" s="906">
        <v>10000</v>
      </c>
      <c r="HOA24" s="906">
        <v>10000</v>
      </c>
      <c r="HOB24" s="906">
        <v>10000</v>
      </c>
      <c r="HOC24" s="906">
        <v>10000</v>
      </c>
      <c r="HOD24" s="906">
        <v>10000</v>
      </c>
      <c r="HOE24" s="906">
        <v>10000</v>
      </c>
      <c r="HOF24" s="906">
        <v>10000</v>
      </c>
      <c r="HOG24" s="906">
        <v>10000</v>
      </c>
      <c r="HOH24" s="906">
        <v>10000</v>
      </c>
      <c r="HOI24" s="906">
        <v>10000</v>
      </c>
      <c r="HOJ24" s="906">
        <v>10000</v>
      </c>
      <c r="HOK24" s="906">
        <v>10000</v>
      </c>
      <c r="HOL24" s="906">
        <v>10000</v>
      </c>
      <c r="HOM24" s="906">
        <v>10000</v>
      </c>
      <c r="HON24" s="906">
        <v>10000</v>
      </c>
      <c r="HOO24" s="906">
        <v>10000</v>
      </c>
      <c r="HOP24" s="906">
        <v>10000</v>
      </c>
      <c r="HOQ24" s="906">
        <v>10000</v>
      </c>
      <c r="HOR24" s="906">
        <v>10000</v>
      </c>
      <c r="HOS24" s="906">
        <v>10000</v>
      </c>
      <c r="HOT24" s="906">
        <v>10000</v>
      </c>
      <c r="HOU24" s="906">
        <v>10000</v>
      </c>
      <c r="HOV24" s="906">
        <v>10000</v>
      </c>
      <c r="HOW24" s="906">
        <v>10000</v>
      </c>
      <c r="HOX24" s="906">
        <v>10000</v>
      </c>
      <c r="HOY24" s="906">
        <v>10000</v>
      </c>
      <c r="HOZ24" s="906">
        <v>10000</v>
      </c>
      <c r="HPA24" s="906">
        <v>10000</v>
      </c>
      <c r="HPB24" s="906">
        <v>10000</v>
      </c>
      <c r="HPC24" s="906">
        <v>10000</v>
      </c>
      <c r="HPD24" s="906">
        <v>10000</v>
      </c>
      <c r="HPE24" s="906">
        <v>10000</v>
      </c>
      <c r="HPF24" s="906">
        <v>10000</v>
      </c>
      <c r="HPG24" s="906">
        <v>10000</v>
      </c>
      <c r="HPH24" s="906">
        <v>10000</v>
      </c>
      <c r="HPI24" s="906">
        <v>10000</v>
      </c>
      <c r="HPJ24" s="906">
        <v>10000</v>
      </c>
      <c r="HPK24" s="906">
        <v>10000</v>
      </c>
      <c r="HPL24" s="906">
        <v>10000</v>
      </c>
      <c r="HPM24" s="906">
        <v>10000</v>
      </c>
      <c r="HPN24" s="906">
        <v>10000</v>
      </c>
      <c r="HPO24" s="906">
        <v>10000</v>
      </c>
      <c r="HPP24" s="906">
        <v>10000</v>
      </c>
      <c r="HPQ24" s="906">
        <v>10000</v>
      </c>
      <c r="HPR24" s="906">
        <v>10000</v>
      </c>
      <c r="HPS24" s="906">
        <v>10000</v>
      </c>
      <c r="HPT24" s="906">
        <v>10000</v>
      </c>
      <c r="HPU24" s="906">
        <v>10000</v>
      </c>
      <c r="HPV24" s="906">
        <v>10000</v>
      </c>
      <c r="HPW24" s="906">
        <v>10000</v>
      </c>
      <c r="HPX24" s="906">
        <v>10000</v>
      </c>
      <c r="HPY24" s="906">
        <v>10000</v>
      </c>
      <c r="HPZ24" s="906">
        <v>10000</v>
      </c>
      <c r="HQA24" s="906">
        <v>10000</v>
      </c>
      <c r="HQB24" s="906">
        <v>10000</v>
      </c>
      <c r="HQC24" s="906">
        <v>10000</v>
      </c>
      <c r="HQD24" s="906">
        <v>10000</v>
      </c>
      <c r="HQE24" s="906">
        <v>10000</v>
      </c>
      <c r="HQF24" s="906">
        <v>10000</v>
      </c>
      <c r="HQG24" s="906">
        <v>10000</v>
      </c>
      <c r="HQH24" s="906">
        <v>10000</v>
      </c>
      <c r="HQI24" s="906">
        <v>10000</v>
      </c>
      <c r="HQJ24" s="906">
        <v>10000</v>
      </c>
      <c r="HQK24" s="906">
        <v>10000</v>
      </c>
      <c r="HQL24" s="906">
        <v>10000</v>
      </c>
      <c r="HQM24" s="906">
        <v>10000</v>
      </c>
      <c r="HQN24" s="906">
        <v>10000</v>
      </c>
      <c r="HQO24" s="906">
        <v>10000</v>
      </c>
      <c r="HQP24" s="906">
        <v>10000</v>
      </c>
      <c r="HQQ24" s="906">
        <v>10000</v>
      </c>
      <c r="HQR24" s="906">
        <v>10000</v>
      </c>
      <c r="HQS24" s="906">
        <v>10000</v>
      </c>
      <c r="HQT24" s="906">
        <v>10000</v>
      </c>
      <c r="HQU24" s="906">
        <v>10000</v>
      </c>
      <c r="HQV24" s="906">
        <v>10000</v>
      </c>
      <c r="HQW24" s="906">
        <v>10000</v>
      </c>
      <c r="HQX24" s="906">
        <v>10000</v>
      </c>
      <c r="HQY24" s="906">
        <v>10000</v>
      </c>
      <c r="HQZ24" s="906">
        <v>10000</v>
      </c>
      <c r="HRA24" s="906">
        <v>10000</v>
      </c>
      <c r="HRB24" s="906">
        <v>10000</v>
      </c>
      <c r="HRC24" s="906">
        <v>10000</v>
      </c>
      <c r="HRD24" s="906">
        <v>10000</v>
      </c>
      <c r="HRE24" s="906">
        <v>10000</v>
      </c>
      <c r="HRF24" s="906">
        <v>10000</v>
      </c>
      <c r="HRG24" s="906">
        <v>10000</v>
      </c>
      <c r="HRH24" s="906">
        <v>10000</v>
      </c>
      <c r="HRI24" s="906">
        <v>10000</v>
      </c>
      <c r="HRJ24" s="906">
        <v>10000</v>
      </c>
      <c r="HRK24" s="906">
        <v>10000</v>
      </c>
      <c r="HRL24" s="906">
        <v>10000</v>
      </c>
      <c r="HRM24" s="906">
        <v>10000</v>
      </c>
      <c r="HRN24" s="906">
        <v>10000</v>
      </c>
      <c r="HRO24" s="906">
        <v>10000</v>
      </c>
      <c r="HRP24" s="906">
        <v>10000</v>
      </c>
      <c r="HRQ24" s="906">
        <v>10000</v>
      </c>
      <c r="HRR24" s="906">
        <v>10000</v>
      </c>
      <c r="HRS24" s="906">
        <v>10000</v>
      </c>
      <c r="HRT24" s="906">
        <v>10000</v>
      </c>
      <c r="HRU24" s="906">
        <v>10000</v>
      </c>
      <c r="HRV24" s="906">
        <v>10000</v>
      </c>
      <c r="HRW24" s="906">
        <v>10000</v>
      </c>
      <c r="HRX24" s="906">
        <v>10000</v>
      </c>
      <c r="HRY24" s="906">
        <v>10000</v>
      </c>
      <c r="HRZ24" s="906">
        <v>10000</v>
      </c>
      <c r="HSA24" s="906">
        <v>10000</v>
      </c>
      <c r="HSB24" s="906">
        <v>10000</v>
      </c>
      <c r="HSC24" s="906">
        <v>10000</v>
      </c>
      <c r="HSD24" s="906">
        <v>10000</v>
      </c>
      <c r="HSE24" s="906">
        <v>10000</v>
      </c>
      <c r="HSF24" s="906">
        <v>10000</v>
      </c>
      <c r="HSG24" s="906">
        <v>10000</v>
      </c>
      <c r="HSH24" s="906">
        <v>10000</v>
      </c>
      <c r="HSI24" s="906">
        <v>10000</v>
      </c>
      <c r="HSJ24" s="906">
        <v>10000</v>
      </c>
      <c r="HSK24" s="906">
        <v>10000</v>
      </c>
      <c r="HSL24" s="906">
        <v>10000</v>
      </c>
      <c r="HSM24" s="906">
        <v>10000</v>
      </c>
      <c r="HSN24" s="906">
        <v>10000</v>
      </c>
      <c r="HSO24" s="906">
        <v>10000</v>
      </c>
      <c r="HSP24" s="906">
        <v>10000</v>
      </c>
      <c r="HSQ24" s="906">
        <v>10000</v>
      </c>
      <c r="HSR24" s="906">
        <v>10000</v>
      </c>
      <c r="HSS24" s="906">
        <v>10000</v>
      </c>
      <c r="HST24" s="906">
        <v>10000</v>
      </c>
      <c r="HSU24" s="906">
        <v>10000</v>
      </c>
      <c r="HSV24" s="906">
        <v>10000</v>
      </c>
      <c r="HSW24" s="906">
        <v>10000</v>
      </c>
      <c r="HSX24" s="906">
        <v>10000</v>
      </c>
      <c r="HSY24" s="906">
        <v>10000</v>
      </c>
      <c r="HSZ24" s="906">
        <v>10000</v>
      </c>
      <c r="HTA24" s="906">
        <v>10000</v>
      </c>
      <c r="HTB24" s="906">
        <v>10000</v>
      </c>
      <c r="HTC24" s="906">
        <v>10000</v>
      </c>
      <c r="HTD24" s="906">
        <v>10000</v>
      </c>
      <c r="HTE24" s="906">
        <v>10000</v>
      </c>
      <c r="HTF24" s="906">
        <v>10000</v>
      </c>
      <c r="HTG24" s="906">
        <v>10000</v>
      </c>
      <c r="HTH24" s="906">
        <v>10000</v>
      </c>
      <c r="HTI24" s="906">
        <v>10000</v>
      </c>
      <c r="HTJ24" s="906">
        <v>10000</v>
      </c>
      <c r="HTK24" s="906">
        <v>10000</v>
      </c>
      <c r="HTL24" s="906">
        <v>10000</v>
      </c>
      <c r="HTM24" s="906">
        <v>10000</v>
      </c>
      <c r="HTN24" s="906">
        <v>10000</v>
      </c>
      <c r="HTO24" s="906">
        <v>10000</v>
      </c>
      <c r="HTP24" s="906">
        <v>10000</v>
      </c>
      <c r="HTQ24" s="906">
        <v>10000</v>
      </c>
      <c r="HTR24" s="906">
        <v>10000</v>
      </c>
      <c r="HTS24" s="906">
        <v>10000</v>
      </c>
      <c r="HTT24" s="906">
        <v>10000</v>
      </c>
      <c r="HTU24" s="906">
        <v>10000</v>
      </c>
      <c r="HTV24" s="906">
        <v>10000</v>
      </c>
      <c r="HTW24" s="906">
        <v>10000</v>
      </c>
      <c r="HTX24" s="906">
        <v>10000</v>
      </c>
      <c r="HTY24" s="906">
        <v>10000</v>
      </c>
      <c r="HTZ24" s="906">
        <v>10000</v>
      </c>
      <c r="HUA24" s="906">
        <v>10000</v>
      </c>
      <c r="HUB24" s="906">
        <v>10000</v>
      </c>
      <c r="HUC24" s="906">
        <v>10000</v>
      </c>
      <c r="HUD24" s="906">
        <v>10000</v>
      </c>
      <c r="HUE24" s="906">
        <v>10000</v>
      </c>
      <c r="HUF24" s="906">
        <v>10000</v>
      </c>
      <c r="HUG24" s="906">
        <v>10000</v>
      </c>
      <c r="HUH24" s="906">
        <v>10000</v>
      </c>
      <c r="HUI24" s="906">
        <v>10000</v>
      </c>
      <c r="HUJ24" s="906">
        <v>10000</v>
      </c>
      <c r="HUK24" s="906">
        <v>10000</v>
      </c>
      <c r="HUL24" s="906">
        <v>10000</v>
      </c>
      <c r="HUM24" s="906">
        <v>10000</v>
      </c>
      <c r="HUN24" s="906">
        <v>10000</v>
      </c>
      <c r="HUO24" s="906">
        <v>10000</v>
      </c>
      <c r="HUP24" s="906">
        <v>10000</v>
      </c>
      <c r="HUQ24" s="906">
        <v>10000</v>
      </c>
      <c r="HUR24" s="906">
        <v>10000</v>
      </c>
      <c r="HUS24" s="906">
        <v>10000</v>
      </c>
      <c r="HUT24" s="906">
        <v>10000</v>
      </c>
      <c r="HUU24" s="906">
        <v>10000</v>
      </c>
      <c r="HUV24" s="906">
        <v>10000</v>
      </c>
      <c r="HUW24" s="906">
        <v>10000</v>
      </c>
      <c r="HUX24" s="906">
        <v>10000</v>
      </c>
      <c r="HUY24" s="906">
        <v>10000</v>
      </c>
      <c r="HUZ24" s="906">
        <v>10000</v>
      </c>
      <c r="HVA24" s="906">
        <v>10000</v>
      </c>
      <c r="HVB24" s="906">
        <v>10000</v>
      </c>
      <c r="HVC24" s="906">
        <v>10000</v>
      </c>
      <c r="HVD24" s="906">
        <v>10000</v>
      </c>
      <c r="HVE24" s="906">
        <v>10000</v>
      </c>
      <c r="HVF24" s="906">
        <v>10000</v>
      </c>
      <c r="HVG24" s="906">
        <v>10000</v>
      </c>
      <c r="HVH24" s="906">
        <v>10000</v>
      </c>
      <c r="HVI24" s="906">
        <v>10000</v>
      </c>
      <c r="HVJ24" s="906">
        <v>10000</v>
      </c>
      <c r="HVK24" s="906">
        <v>10000</v>
      </c>
      <c r="HVL24" s="906">
        <v>10000</v>
      </c>
      <c r="HVM24" s="906">
        <v>10000</v>
      </c>
      <c r="HVN24" s="906">
        <v>10000</v>
      </c>
      <c r="HVO24" s="906">
        <v>10000</v>
      </c>
      <c r="HVP24" s="906">
        <v>10000</v>
      </c>
      <c r="HVQ24" s="906">
        <v>10000</v>
      </c>
      <c r="HVR24" s="906">
        <v>10000</v>
      </c>
      <c r="HVS24" s="906">
        <v>10000</v>
      </c>
      <c r="HVT24" s="906">
        <v>10000</v>
      </c>
      <c r="HVU24" s="906">
        <v>10000</v>
      </c>
      <c r="HVV24" s="906">
        <v>10000</v>
      </c>
      <c r="HVW24" s="906">
        <v>10000</v>
      </c>
      <c r="HVX24" s="906">
        <v>10000</v>
      </c>
      <c r="HVY24" s="906">
        <v>10000</v>
      </c>
      <c r="HVZ24" s="906">
        <v>10000</v>
      </c>
      <c r="HWA24" s="906">
        <v>10000</v>
      </c>
      <c r="HWB24" s="906">
        <v>10000</v>
      </c>
      <c r="HWC24" s="906">
        <v>10000</v>
      </c>
      <c r="HWD24" s="906">
        <v>10000</v>
      </c>
      <c r="HWE24" s="906">
        <v>10000</v>
      </c>
      <c r="HWF24" s="906">
        <v>10000</v>
      </c>
      <c r="HWG24" s="906">
        <v>10000</v>
      </c>
      <c r="HWH24" s="906">
        <v>10000</v>
      </c>
      <c r="HWI24" s="906">
        <v>10000</v>
      </c>
      <c r="HWJ24" s="906">
        <v>10000</v>
      </c>
      <c r="HWK24" s="906">
        <v>10000</v>
      </c>
      <c r="HWL24" s="906">
        <v>10000</v>
      </c>
      <c r="HWM24" s="906">
        <v>10000</v>
      </c>
      <c r="HWN24" s="906">
        <v>10000</v>
      </c>
      <c r="HWO24" s="906">
        <v>10000</v>
      </c>
      <c r="HWP24" s="906">
        <v>10000</v>
      </c>
      <c r="HWQ24" s="906">
        <v>10000</v>
      </c>
      <c r="HWR24" s="906">
        <v>10000</v>
      </c>
      <c r="HWS24" s="906">
        <v>10000</v>
      </c>
      <c r="HWT24" s="906">
        <v>10000</v>
      </c>
      <c r="HWU24" s="906">
        <v>10000</v>
      </c>
      <c r="HWV24" s="906">
        <v>10000</v>
      </c>
      <c r="HWW24" s="906">
        <v>10000</v>
      </c>
      <c r="HWX24" s="906">
        <v>10000</v>
      </c>
      <c r="HWY24" s="906">
        <v>10000</v>
      </c>
      <c r="HWZ24" s="906">
        <v>10000</v>
      </c>
      <c r="HXA24" s="906">
        <v>10000</v>
      </c>
      <c r="HXB24" s="906">
        <v>10000</v>
      </c>
      <c r="HXC24" s="906">
        <v>10000</v>
      </c>
      <c r="HXD24" s="906">
        <v>10000</v>
      </c>
      <c r="HXE24" s="906">
        <v>10000</v>
      </c>
      <c r="HXF24" s="906">
        <v>10000</v>
      </c>
      <c r="HXG24" s="906">
        <v>10000</v>
      </c>
      <c r="HXH24" s="906">
        <v>10000</v>
      </c>
      <c r="HXI24" s="906">
        <v>10000</v>
      </c>
      <c r="HXJ24" s="906">
        <v>10000</v>
      </c>
      <c r="HXK24" s="906">
        <v>10000</v>
      </c>
      <c r="HXL24" s="906">
        <v>10000</v>
      </c>
      <c r="HXM24" s="906">
        <v>10000</v>
      </c>
      <c r="HXN24" s="906">
        <v>10000</v>
      </c>
      <c r="HXO24" s="906">
        <v>10000</v>
      </c>
      <c r="HXP24" s="906">
        <v>10000</v>
      </c>
      <c r="HXQ24" s="906">
        <v>10000</v>
      </c>
      <c r="HXR24" s="906">
        <v>10000</v>
      </c>
      <c r="HXS24" s="906">
        <v>10000</v>
      </c>
      <c r="HXT24" s="906">
        <v>10000</v>
      </c>
      <c r="HXU24" s="906">
        <v>10000</v>
      </c>
      <c r="HXV24" s="906">
        <v>10000</v>
      </c>
      <c r="HXW24" s="906">
        <v>10000</v>
      </c>
      <c r="HXX24" s="906">
        <v>10000</v>
      </c>
      <c r="HXY24" s="906">
        <v>10000</v>
      </c>
      <c r="HXZ24" s="906">
        <v>10000</v>
      </c>
      <c r="HYA24" s="906">
        <v>10000</v>
      </c>
      <c r="HYB24" s="906">
        <v>10000</v>
      </c>
      <c r="HYC24" s="906">
        <v>10000</v>
      </c>
      <c r="HYD24" s="906">
        <v>10000</v>
      </c>
      <c r="HYE24" s="906">
        <v>10000</v>
      </c>
      <c r="HYF24" s="906">
        <v>10000</v>
      </c>
      <c r="HYG24" s="906">
        <v>10000</v>
      </c>
      <c r="HYH24" s="906">
        <v>10000</v>
      </c>
      <c r="HYI24" s="906">
        <v>10000</v>
      </c>
      <c r="HYJ24" s="906">
        <v>10000</v>
      </c>
      <c r="HYK24" s="906">
        <v>10000</v>
      </c>
      <c r="HYL24" s="906">
        <v>10000</v>
      </c>
      <c r="HYM24" s="906">
        <v>10000</v>
      </c>
      <c r="HYN24" s="906">
        <v>10000</v>
      </c>
      <c r="HYO24" s="906">
        <v>10000</v>
      </c>
      <c r="HYP24" s="906">
        <v>10000</v>
      </c>
      <c r="HYQ24" s="906">
        <v>10000</v>
      </c>
      <c r="HYR24" s="906">
        <v>10000</v>
      </c>
      <c r="HYS24" s="906">
        <v>10000</v>
      </c>
      <c r="HYT24" s="906">
        <v>10000</v>
      </c>
      <c r="HYU24" s="906">
        <v>10000</v>
      </c>
      <c r="HYV24" s="906">
        <v>10000</v>
      </c>
      <c r="HYW24" s="906">
        <v>10000</v>
      </c>
      <c r="HYX24" s="906">
        <v>10000</v>
      </c>
      <c r="HYY24" s="906">
        <v>10000</v>
      </c>
      <c r="HYZ24" s="906">
        <v>10000</v>
      </c>
      <c r="HZA24" s="906">
        <v>10000</v>
      </c>
      <c r="HZB24" s="906">
        <v>10000</v>
      </c>
      <c r="HZC24" s="906">
        <v>10000</v>
      </c>
      <c r="HZD24" s="906">
        <v>10000</v>
      </c>
      <c r="HZE24" s="906">
        <v>10000</v>
      </c>
      <c r="HZF24" s="906">
        <v>10000</v>
      </c>
      <c r="HZG24" s="906">
        <v>10000</v>
      </c>
      <c r="HZH24" s="906">
        <v>10000</v>
      </c>
      <c r="HZI24" s="906">
        <v>10000</v>
      </c>
      <c r="HZJ24" s="906">
        <v>10000</v>
      </c>
      <c r="HZK24" s="906">
        <v>10000</v>
      </c>
      <c r="HZL24" s="906">
        <v>10000</v>
      </c>
      <c r="HZM24" s="906">
        <v>10000</v>
      </c>
      <c r="HZN24" s="906">
        <v>10000</v>
      </c>
      <c r="HZO24" s="906">
        <v>10000</v>
      </c>
      <c r="HZP24" s="906">
        <v>10000</v>
      </c>
      <c r="HZQ24" s="906">
        <v>10000</v>
      </c>
      <c r="HZR24" s="906">
        <v>10000</v>
      </c>
      <c r="HZS24" s="906">
        <v>10000</v>
      </c>
      <c r="HZT24" s="906">
        <v>10000</v>
      </c>
      <c r="HZU24" s="906">
        <v>10000</v>
      </c>
      <c r="HZV24" s="906">
        <v>10000</v>
      </c>
      <c r="HZW24" s="906">
        <v>10000</v>
      </c>
      <c r="HZX24" s="906">
        <v>10000</v>
      </c>
      <c r="HZY24" s="906">
        <v>10000</v>
      </c>
      <c r="HZZ24" s="906">
        <v>10000</v>
      </c>
      <c r="IAA24" s="906">
        <v>10000</v>
      </c>
      <c r="IAB24" s="906">
        <v>10000</v>
      </c>
      <c r="IAC24" s="906">
        <v>10000</v>
      </c>
      <c r="IAD24" s="906">
        <v>10000</v>
      </c>
      <c r="IAE24" s="906">
        <v>10000</v>
      </c>
      <c r="IAF24" s="906">
        <v>10000</v>
      </c>
      <c r="IAG24" s="906">
        <v>10000</v>
      </c>
      <c r="IAH24" s="906">
        <v>10000</v>
      </c>
      <c r="IAI24" s="906">
        <v>10000</v>
      </c>
      <c r="IAJ24" s="906">
        <v>10000</v>
      </c>
      <c r="IAK24" s="906">
        <v>10000</v>
      </c>
      <c r="IAL24" s="906">
        <v>10000</v>
      </c>
      <c r="IAM24" s="906">
        <v>10000</v>
      </c>
      <c r="IAN24" s="906">
        <v>10000</v>
      </c>
      <c r="IAO24" s="906">
        <v>10000</v>
      </c>
      <c r="IAP24" s="906">
        <v>10000</v>
      </c>
      <c r="IAQ24" s="906">
        <v>10000</v>
      </c>
      <c r="IAR24" s="906">
        <v>10000</v>
      </c>
      <c r="IAS24" s="906">
        <v>10000</v>
      </c>
      <c r="IAT24" s="906">
        <v>10000</v>
      </c>
      <c r="IAU24" s="906">
        <v>10000</v>
      </c>
      <c r="IAV24" s="906">
        <v>10000</v>
      </c>
      <c r="IAW24" s="906">
        <v>10000</v>
      </c>
      <c r="IAX24" s="906">
        <v>10000</v>
      </c>
      <c r="IAY24" s="906">
        <v>10000</v>
      </c>
      <c r="IAZ24" s="906">
        <v>10000</v>
      </c>
      <c r="IBA24" s="906">
        <v>10000</v>
      </c>
      <c r="IBB24" s="906">
        <v>10000</v>
      </c>
      <c r="IBC24" s="906">
        <v>10000</v>
      </c>
      <c r="IBD24" s="906">
        <v>10000</v>
      </c>
      <c r="IBE24" s="906">
        <v>10000</v>
      </c>
      <c r="IBF24" s="906">
        <v>10000</v>
      </c>
      <c r="IBG24" s="906">
        <v>10000</v>
      </c>
      <c r="IBH24" s="906">
        <v>10000</v>
      </c>
      <c r="IBI24" s="906">
        <v>10000</v>
      </c>
      <c r="IBJ24" s="906">
        <v>10000</v>
      </c>
      <c r="IBK24" s="906">
        <v>10000</v>
      </c>
      <c r="IBL24" s="906">
        <v>10000</v>
      </c>
      <c r="IBM24" s="906">
        <v>10000</v>
      </c>
      <c r="IBN24" s="906">
        <v>10000</v>
      </c>
      <c r="IBO24" s="906">
        <v>10000</v>
      </c>
      <c r="IBP24" s="906">
        <v>10000</v>
      </c>
      <c r="IBQ24" s="906">
        <v>10000</v>
      </c>
      <c r="IBR24" s="906">
        <v>10000</v>
      </c>
      <c r="IBS24" s="906">
        <v>10000</v>
      </c>
      <c r="IBT24" s="906">
        <v>10000</v>
      </c>
      <c r="IBU24" s="906">
        <v>10000</v>
      </c>
      <c r="IBV24" s="906">
        <v>10000</v>
      </c>
      <c r="IBW24" s="906">
        <v>10000</v>
      </c>
      <c r="IBX24" s="906">
        <v>10000</v>
      </c>
      <c r="IBY24" s="906">
        <v>10000</v>
      </c>
      <c r="IBZ24" s="906">
        <v>10000</v>
      </c>
      <c r="ICA24" s="906">
        <v>10000</v>
      </c>
      <c r="ICB24" s="906">
        <v>10000</v>
      </c>
      <c r="ICC24" s="906">
        <v>10000</v>
      </c>
      <c r="ICD24" s="906">
        <v>10000</v>
      </c>
      <c r="ICE24" s="906">
        <v>10000</v>
      </c>
      <c r="ICF24" s="906">
        <v>10000</v>
      </c>
      <c r="ICG24" s="906">
        <v>10000</v>
      </c>
      <c r="ICH24" s="906">
        <v>10000</v>
      </c>
      <c r="ICI24" s="906">
        <v>10000</v>
      </c>
      <c r="ICJ24" s="906">
        <v>10000</v>
      </c>
      <c r="ICK24" s="906">
        <v>10000</v>
      </c>
      <c r="ICL24" s="906">
        <v>10000</v>
      </c>
      <c r="ICM24" s="906">
        <v>10000</v>
      </c>
      <c r="ICN24" s="906">
        <v>10000</v>
      </c>
      <c r="ICO24" s="906">
        <v>10000</v>
      </c>
      <c r="ICP24" s="906">
        <v>10000</v>
      </c>
      <c r="ICQ24" s="906">
        <v>10000</v>
      </c>
      <c r="ICR24" s="906">
        <v>10000</v>
      </c>
      <c r="ICS24" s="906">
        <v>10000</v>
      </c>
      <c r="ICT24" s="906">
        <v>10000</v>
      </c>
      <c r="ICU24" s="906">
        <v>10000</v>
      </c>
      <c r="ICV24" s="906">
        <v>10000</v>
      </c>
      <c r="ICW24" s="906">
        <v>10000</v>
      </c>
      <c r="ICX24" s="906">
        <v>10000</v>
      </c>
      <c r="ICY24" s="906">
        <v>10000</v>
      </c>
      <c r="ICZ24" s="906">
        <v>10000</v>
      </c>
      <c r="IDA24" s="906">
        <v>10000</v>
      </c>
      <c r="IDB24" s="906">
        <v>10000</v>
      </c>
      <c r="IDC24" s="906">
        <v>10000</v>
      </c>
      <c r="IDD24" s="906">
        <v>10000</v>
      </c>
      <c r="IDE24" s="906">
        <v>10000</v>
      </c>
      <c r="IDF24" s="906">
        <v>10000</v>
      </c>
      <c r="IDG24" s="906">
        <v>10000</v>
      </c>
      <c r="IDH24" s="906">
        <v>10000</v>
      </c>
      <c r="IDI24" s="906">
        <v>10000</v>
      </c>
      <c r="IDJ24" s="906">
        <v>10000</v>
      </c>
      <c r="IDK24" s="906">
        <v>10000</v>
      </c>
      <c r="IDL24" s="906">
        <v>10000</v>
      </c>
      <c r="IDM24" s="906">
        <v>10000</v>
      </c>
      <c r="IDN24" s="906">
        <v>10000</v>
      </c>
      <c r="IDO24" s="906">
        <v>10000</v>
      </c>
      <c r="IDP24" s="906">
        <v>10000</v>
      </c>
      <c r="IDQ24" s="906">
        <v>10000</v>
      </c>
      <c r="IDR24" s="906">
        <v>10000</v>
      </c>
      <c r="IDS24" s="906">
        <v>10000</v>
      </c>
      <c r="IDT24" s="906">
        <v>10000</v>
      </c>
      <c r="IDU24" s="906">
        <v>10000</v>
      </c>
      <c r="IDV24" s="906">
        <v>10000</v>
      </c>
      <c r="IDW24" s="906">
        <v>10000</v>
      </c>
      <c r="IDX24" s="906">
        <v>10000</v>
      </c>
      <c r="IDY24" s="906">
        <v>10000</v>
      </c>
      <c r="IDZ24" s="906">
        <v>10000</v>
      </c>
      <c r="IEA24" s="906">
        <v>10000</v>
      </c>
      <c r="IEB24" s="906">
        <v>10000</v>
      </c>
      <c r="IEC24" s="906">
        <v>10000</v>
      </c>
      <c r="IED24" s="906">
        <v>10000</v>
      </c>
      <c r="IEE24" s="906">
        <v>10000</v>
      </c>
      <c r="IEF24" s="906">
        <v>10000</v>
      </c>
      <c r="IEG24" s="906">
        <v>10000</v>
      </c>
      <c r="IEH24" s="906">
        <v>10000</v>
      </c>
      <c r="IEI24" s="906">
        <v>10000</v>
      </c>
      <c r="IEJ24" s="906">
        <v>10000</v>
      </c>
      <c r="IEK24" s="906">
        <v>10000</v>
      </c>
      <c r="IEL24" s="906">
        <v>10000</v>
      </c>
      <c r="IEM24" s="906">
        <v>10000</v>
      </c>
      <c r="IEN24" s="906">
        <v>10000</v>
      </c>
      <c r="IEO24" s="906">
        <v>10000</v>
      </c>
      <c r="IEP24" s="906">
        <v>10000</v>
      </c>
      <c r="IEQ24" s="906">
        <v>10000</v>
      </c>
      <c r="IER24" s="906">
        <v>10000</v>
      </c>
      <c r="IES24" s="906">
        <v>10000</v>
      </c>
      <c r="IET24" s="906">
        <v>10000</v>
      </c>
      <c r="IEU24" s="906">
        <v>10000</v>
      </c>
      <c r="IEV24" s="906">
        <v>10000</v>
      </c>
      <c r="IEW24" s="906">
        <v>10000</v>
      </c>
      <c r="IEX24" s="906">
        <v>10000</v>
      </c>
      <c r="IEY24" s="906">
        <v>10000</v>
      </c>
      <c r="IEZ24" s="906">
        <v>10000</v>
      </c>
      <c r="IFA24" s="906">
        <v>10000</v>
      </c>
      <c r="IFB24" s="906">
        <v>10000</v>
      </c>
      <c r="IFC24" s="906">
        <v>10000</v>
      </c>
      <c r="IFD24" s="906">
        <v>10000</v>
      </c>
      <c r="IFE24" s="906">
        <v>10000</v>
      </c>
      <c r="IFF24" s="906">
        <v>10000</v>
      </c>
      <c r="IFG24" s="906">
        <v>10000</v>
      </c>
      <c r="IFH24" s="906">
        <v>10000</v>
      </c>
      <c r="IFI24" s="906">
        <v>10000</v>
      </c>
      <c r="IFJ24" s="906">
        <v>10000</v>
      </c>
      <c r="IFK24" s="906">
        <v>10000</v>
      </c>
      <c r="IFL24" s="906">
        <v>10000</v>
      </c>
      <c r="IFM24" s="906">
        <v>10000</v>
      </c>
      <c r="IFN24" s="906">
        <v>10000</v>
      </c>
      <c r="IFO24" s="906">
        <v>10000</v>
      </c>
      <c r="IFP24" s="906">
        <v>10000</v>
      </c>
      <c r="IFQ24" s="906">
        <v>10000</v>
      </c>
      <c r="IFR24" s="906">
        <v>10000</v>
      </c>
      <c r="IFS24" s="906">
        <v>10000</v>
      </c>
      <c r="IFT24" s="906">
        <v>10000</v>
      </c>
      <c r="IFU24" s="906">
        <v>10000</v>
      </c>
      <c r="IFV24" s="906">
        <v>10000</v>
      </c>
      <c r="IFW24" s="906">
        <v>10000</v>
      </c>
      <c r="IFX24" s="906">
        <v>10000</v>
      </c>
      <c r="IFY24" s="906">
        <v>10000</v>
      </c>
      <c r="IFZ24" s="906">
        <v>10000</v>
      </c>
      <c r="IGA24" s="906">
        <v>10000</v>
      </c>
      <c r="IGB24" s="906">
        <v>10000</v>
      </c>
      <c r="IGC24" s="906">
        <v>10000</v>
      </c>
      <c r="IGD24" s="906">
        <v>10000</v>
      </c>
      <c r="IGE24" s="906">
        <v>10000</v>
      </c>
      <c r="IGF24" s="906">
        <v>10000</v>
      </c>
      <c r="IGG24" s="906">
        <v>10000</v>
      </c>
      <c r="IGH24" s="906">
        <v>10000</v>
      </c>
      <c r="IGI24" s="906">
        <v>10000</v>
      </c>
      <c r="IGJ24" s="906">
        <v>10000</v>
      </c>
      <c r="IGK24" s="906">
        <v>10000</v>
      </c>
      <c r="IGL24" s="906">
        <v>10000</v>
      </c>
      <c r="IGM24" s="906">
        <v>10000</v>
      </c>
      <c r="IGN24" s="906">
        <v>10000</v>
      </c>
      <c r="IGO24" s="906">
        <v>10000</v>
      </c>
      <c r="IGP24" s="906">
        <v>10000</v>
      </c>
      <c r="IGQ24" s="906">
        <v>10000</v>
      </c>
      <c r="IGR24" s="906">
        <v>10000</v>
      </c>
      <c r="IGS24" s="906">
        <v>10000</v>
      </c>
      <c r="IGT24" s="906">
        <v>10000</v>
      </c>
      <c r="IGU24" s="906">
        <v>10000</v>
      </c>
      <c r="IGV24" s="906">
        <v>10000</v>
      </c>
      <c r="IGW24" s="906">
        <v>10000</v>
      </c>
      <c r="IGX24" s="906">
        <v>10000</v>
      </c>
      <c r="IGY24" s="906">
        <v>10000</v>
      </c>
      <c r="IGZ24" s="906">
        <v>10000</v>
      </c>
      <c r="IHA24" s="906">
        <v>10000</v>
      </c>
      <c r="IHB24" s="906">
        <v>10000</v>
      </c>
      <c r="IHC24" s="906">
        <v>10000</v>
      </c>
      <c r="IHD24" s="906">
        <v>10000</v>
      </c>
      <c r="IHE24" s="906">
        <v>10000</v>
      </c>
      <c r="IHF24" s="906">
        <v>10000</v>
      </c>
      <c r="IHG24" s="906">
        <v>10000</v>
      </c>
      <c r="IHH24" s="906">
        <v>10000</v>
      </c>
      <c r="IHI24" s="906">
        <v>10000</v>
      </c>
      <c r="IHJ24" s="906">
        <v>10000</v>
      </c>
      <c r="IHK24" s="906">
        <v>10000</v>
      </c>
      <c r="IHL24" s="906">
        <v>10000</v>
      </c>
      <c r="IHM24" s="906">
        <v>10000</v>
      </c>
      <c r="IHN24" s="906">
        <v>10000</v>
      </c>
      <c r="IHO24" s="906">
        <v>10000</v>
      </c>
      <c r="IHP24" s="906">
        <v>10000</v>
      </c>
      <c r="IHQ24" s="906">
        <v>10000</v>
      </c>
      <c r="IHR24" s="906">
        <v>10000</v>
      </c>
      <c r="IHS24" s="906">
        <v>10000</v>
      </c>
      <c r="IHT24" s="906">
        <v>10000</v>
      </c>
      <c r="IHU24" s="906">
        <v>10000</v>
      </c>
      <c r="IHV24" s="906">
        <v>10000</v>
      </c>
      <c r="IHW24" s="906">
        <v>10000</v>
      </c>
      <c r="IHX24" s="906">
        <v>10000</v>
      </c>
      <c r="IHY24" s="906">
        <v>10000</v>
      </c>
      <c r="IHZ24" s="906">
        <v>10000</v>
      </c>
      <c r="IIA24" s="906">
        <v>10000</v>
      </c>
      <c r="IIB24" s="906">
        <v>10000</v>
      </c>
      <c r="IIC24" s="906">
        <v>10000</v>
      </c>
      <c r="IID24" s="906">
        <v>10000</v>
      </c>
      <c r="IIE24" s="906">
        <v>10000</v>
      </c>
      <c r="IIF24" s="906">
        <v>10000</v>
      </c>
      <c r="IIG24" s="906">
        <v>10000</v>
      </c>
      <c r="IIH24" s="906">
        <v>10000</v>
      </c>
      <c r="III24" s="906">
        <v>10000</v>
      </c>
      <c r="IIJ24" s="906">
        <v>10000</v>
      </c>
      <c r="IIK24" s="906">
        <v>10000</v>
      </c>
      <c r="IIL24" s="906">
        <v>10000</v>
      </c>
      <c r="IIM24" s="906">
        <v>10000</v>
      </c>
      <c r="IIN24" s="906">
        <v>10000</v>
      </c>
      <c r="IIO24" s="906">
        <v>10000</v>
      </c>
      <c r="IIP24" s="906">
        <v>10000</v>
      </c>
      <c r="IIQ24" s="906">
        <v>10000</v>
      </c>
      <c r="IIR24" s="906">
        <v>10000</v>
      </c>
      <c r="IIS24" s="906">
        <v>10000</v>
      </c>
      <c r="IIT24" s="906">
        <v>10000</v>
      </c>
      <c r="IIU24" s="906">
        <v>10000</v>
      </c>
      <c r="IIV24" s="906">
        <v>10000</v>
      </c>
      <c r="IIW24" s="906">
        <v>10000</v>
      </c>
      <c r="IIX24" s="906">
        <v>10000</v>
      </c>
      <c r="IIY24" s="906">
        <v>10000</v>
      </c>
      <c r="IIZ24" s="906">
        <v>10000</v>
      </c>
      <c r="IJA24" s="906">
        <v>10000</v>
      </c>
      <c r="IJB24" s="906">
        <v>10000</v>
      </c>
      <c r="IJC24" s="906">
        <v>10000</v>
      </c>
      <c r="IJD24" s="906">
        <v>10000</v>
      </c>
      <c r="IJE24" s="906">
        <v>10000</v>
      </c>
      <c r="IJF24" s="906">
        <v>10000</v>
      </c>
      <c r="IJG24" s="906">
        <v>10000</v>
      </c>
      <c r="IJH24" s="906">
        <v>10000</v>
      </c>
      <c r="IJI24" s="906">
        <v>10000</v>
      </c>
      <c r="IJJ24" s="906">
        <v>10000</v>
      </c>
      <c r="IJK24" s="906">
        <v>10000</v>
      </c>
      <c r="IJL24" s="906">
        <v>10000</v>
      </c>
      <c r="IJM24" s="906">
        <v>10000</v>
      </c>
      <c r="IJN24" s="906">
        <v>10000</v>
      </c>
      <c r="IJO24" s="906">
        <v>10000</v>
      </c>
      <c r="IJP24" s="906">
        <v>10000</v>
      </c>
      <c r="IJQ24" s="906">
        <v>10000</v>
      </c>
      <c r="IJR24" s="906">
        <v>10000</v>
      </c>
      <c r="IJS24" s="906">
        <v>10000</v>
      </c>
      <c r="IJT24" s="906">
        <v>10000</v>
      </c>
      <c r="IJU24" s="906">
        <v>10000</v>
      </c>
      <c r="IJV24" s="906">
        <v>10000</v>
      </c>
      <c r="IJW24" s="906">
        <v>10000</v>
      </c>
      <c r="IJX24" s="906">
        <v>10000</v>
      </c>
      <c r="IJY24" s="906">
        <v>10000</v>
      </c>
      <c r="IJZ24" s="906">
        <v>10000</v>
      </c>
      <c r="IKA24" s="906">
        <v>10000</v>
      </c>
      <c r="IKB24" s="906">
        <v>10000</v>
      </c>
      <c r="IKC24" s="906">
        <v>10000</v>
      </c>
      <c r="IKD24" s="906">
        <v>10000</v>
      </c>
      <c r="IKE24" s="906">
        <v>10000</v>
      </c>
      <c r="IKF24" s="906">
        <v>10000</v>
      </c>
      <c r="IKG24" s="906">
        <v>10000</v>
      </c>
      <c r="IKH24" s="906">
        <v>10000</v>
      </c>
      <c r="IKI24" s="906">
        <v>10000</v>
      </c>
      <c r="IKJ24" s="906">
        <v>10000</v>
      </c>
      <c r="IKK24" s="906">
        <v>10000</v>
      </c>
      <c r="IKL24" s="906">
        <v>10000</v>
      </c>
      <c r="IKM24" s="906">
        <v>10000</v>
      </c>
      <c r="IKN24" s="906">
        <v>10000</v>
      </c>
      <c r="IKO24" s="906">
        <v>10000</v>
      </c>
      <c r="IKP24" s="906">
        <v>10000</v>
      </c>
      <c r="IKQ24" s="906">
        <v>10000</v>
      </c>
      <c r="IKR24" s="906">
        <v>10000</v>
      </c>
      <c r="IKS24" s="906">
        <v>10000</v>
      </c>
      <c r="IKT24" s="906">
        <v>10000</v>
      </c>
      <c r="IKU24" s="906">
        <v>10000</v>
      </c>
      <c r="IKV24" s="906">
        <v>10000</v>
      </c>
      <c r="IKW24" s="906">
        <v>10000</v>
      </c>
      <c r="IKX24" s="906">
        <v>10000</v>
      </c>
      <c r="IKY24" s="906">
        <v>10000</v>
      </c>
      <c r="IKZ24" s="906">
        <v>10000</v>
      </c>
      <c r="ILA24" s="906">
        <v>10000</v>
      </c>
      <c r="ILB24" s="906">
        <v>10000</v>
      </c>
      <c r="ILC24" s="906">
        <v>10000</v>
      </c>
      <c r="ILD24" s="906">
        <v>10000</v>
      </c>
      <c r="ILE24" s="906">
        <v>10000</v>
      </c>
      <c r="ILF24" s="906">
        <v>10000</v>
      </c>
      <c r="ILG24" s="906">
        <v>10000</v>
      </c>
      <c r="ILH24" s="906">
        <v>10000</v>
      </c>
      <c r="ILI24" s="906">
        <v>10000</v>
      </c>
      <c r="ILJ24" s="906">
        <v>10000</v>
      </c>
      <c r="ILK24" s="906">
        <v>10000</v>
      </c>
      <c r="ILL24" s="906">
        <v>10000</v>
      </c>
      <c r="ILM24" s="906">
        <v>10000</v>
      </c>
      <c r="ILN24" s="906">
        <v>10000</v>
      </c>
      <c r="ILO24" s="906">
        <v>10000</v>
      </c>
      <c r="ILP24" s="906">
        <v>10000</v>
      </c>
      <c r="ILQ24" s="906">
        <v>10000</v>
      </c>
      <c r="ILR24" s="906">
        <v>10000</v>
      </c>
      <c r="ILS24" s="906">
        <v>10000</v>
      </c>
      <c r="ILT24" s="906">
        <v>10000</v>
      </c>
      <c r="ILU24" s="906">
        <v>10000</v>
      </c>
      <c r="ILV24" s="906">
        <v>10000</v>
      </c>
      <c r="ILW24" s="906">
        <v>10000</v>
      </c>
      <c r="ILX24" s="906">
        <v>10000</v>
      </c>
      <c r="ILY24" s="906">
        <v>10000</v>
      </c>
      <c r="ILZ24" s="906">
        <v>10000</v>
      </c>
      <c r="IMA24" s="906">
        <v>10000</v>
      </c>
      <c r="IMB24" s="906">
        <v>10000</v>
      </c>
      <c r="IMC24" s="906">
        <v>10000</v>
      </c>
      <c r="IMD24" s="906">
        <v>10000</v>
      </c>
      <c r="IME24" s="906">
        <v>10000</v>
      </c>
      <c r="IMF24" s="906">
        <v>10000</v>
      </c>
      <c r="IMG24" s="906">
        <v>10000</v>
      </c>
      <c r="IMH24" s="906">
        <v>10000</v>
      </c>
      <c r="IMI24" s="906">
        <v>10000</v>
      </c>
      <c r="IMJ24" s="906">
        <v>10000</v>
      </c>
      <c r="IMK24" s="906">
        <v>10000</v>
      </c>
      <c r="IML24" s="906">
        <v>10000</v>
      </c>
      <c r="IMM24" s="906">
        <v>10000</v>
      </c>
      <c r="IMN24" s="906">
        <v>10000</v>
      </c>
      <c r="IMO24" s="906">
        <v>10000</v>
      </c>
      <c r="IMP24" s="906">
        <v>10000</v>
      </c>
      <c r="IMQ24" s="906">
        <v>10000</v>
      </c>
      <c r="IMR24" s="906">
        <v>10000</v>
      </c>
      <c r="IMS24" s="906">
        <v>10000</v>
      </c>
      <c r="IMT24" s="906">
        <v>10000</v>
      </c>
      <c r="IMU24" s="906">
        <v>10000</v>
      </c>
      <c r="IMV24" s="906">
        <v>10000</v>
      </c>
      <c r="IMW24" s="906">
        <v>10000</v>
      </c>
      <c r="IMX24" s="906">
        <v>10000</v>
      </c>
      <c r="IMY24" s="906">
        <v>10000</v>
      </c>
      <c r="IMZ24" s="906">
        <v>10000</v>
      </c>
      <c r="INA24" s="906">
        <v>10000</v>
      </c>
      <c r="INB24" s="906">
        <v>10000</v>
      </c>
      <c r="INC24" s="906">
        <v>10000</v>
      </c>
      <c r="IND24" s="906">
        <v>10000</v>
      </c>
      <c r="INE24" s="906">
        <v>10000</v>
      </c>
      <c r="INF24" s="906">
        <v>10000</v>
      </c>
      <c r="ING24" s="906">
        <v>10000</v>
      </c>
      <c r="INH24" s="906">
        <v>10000</v>
      </c>
      <c r="INI24" s="906">
        <v>10000</v>
      </c>
      <c r="INJ24" s="906">
        <v>10000</v>
      </c>
      <c r="INK24" s="906">
        <v>10000</v>
      </c>
      <c r="INL24" s="906">
        <v>10000</v>
      </c>
      <c r="INM24" s="906">
        <v>10000</v>
      </c>
      <c r="INN24" s="906">
        <v>10000</v>
      </c>
      <c r="INO24" s="906">
        <v>10000</v>
      </c>
      <c r="INP24" s="906">
        <v>10000</v>
      </c>
      <c r="INQ24" s="906">
        <v>10000</v>
      </c>
      <c r="INR24" s="906">
        <v>10000</v>
      </c>
      <c r="INS24" s="906">
        <v>10000</v>
      </c>
      <c r="INT24" s="906">
        <v>10000</v>
      </c>
      <c r="INU24" s="906">
        <v>10000</v>
      </c>
      <c r="INV24" s="906">
        <v>10000</v>
      </c>
      <c r="INW24" s="906">
        <v>10000</v>
      </c>
      <c r="INX24" s="906">
        <v>10000</v>
      </c>
      <c r="INY24" s="906">
        <v>10000</v>
      </c>
      <c r="INZ24" s="906">
        <v>10000</v>
      </c>
      <c r="IOA24" s="906">
        <v>10000</v>
      </c>
      <c r="IOB24" s="906">
        <v>10000</v>
      </c>
      <c r="IOC24" s="906">
        <v>10000</v>
      </c>
      <c r="IOD24" s="906">
        <v>10000</v>
      </c>
      <c r="IOE24" s="906">
        <v>10000</v>
      </c>
      <c r="IOF24" s="906">
        <v>10000</v>
      </c>
      <c r="IOG24" s="906">
        <v>10000</v>
      </c>
      <c r="IOH24" s="906">
        <v>10000</v>
      </c>
      <c r="IOI24" s="906">
        <v>10000</v>
      </c>
      <c r="IOJ24" s="906">
        <v>10000</v>
      </c>
      <c r="IOK24" s="906">
        <v>10000</v>
      </c>
      <c r="IOL24" s="906">
        <v>10000</v>
      </c>
      <c r="IOM24" s="906">
        <v>10000</v>
      </c>
      <c r="ION24" s="906">
        <v>10000</v>
      </c>
      <c r="IOO24" s="906">
        <v>10000</v>
      </c>
      <c r="IOP24" s="906">
        <v>10000</v>
      </c>
      <c r="IOQ24" s="906">
        <v>10000</v>
      </c>
      <c r="IOR24" s="906">
        <v>10000</v>
      </c>
      <c r="IOS24" s="906">
        <v>10000</v>
      </c>
      <c r="IOT24" s="906">
        <v>10000</v>
      </c>
      <c r="IOU24" s="906">
        <v>10000</v>
      </c>
      <c r="IOV24" s="906">
        <v>10000</v>
      </c>
      <c r="IOW24" s="906">
        <v>10000</v>
      </c>
      <c r="IOX24" s="906">
        <v>10000</v>
      </c>
      <c r="IOY24" s="906">
        <v>10000</v>
      </c>
      <c r="IOZ24" s="906">
        <v>10000</v>
      </c>
      <c r="IPA24" s="906">
        <v>10000</v>
      </c>
      <c r="IPB24" s="906">
        <v>10000</v>
      </c>
      <c r="IPC24" s="906">
        <v>10000</v>
      </c>
      <c r="IPD24" s="906">
        <v>10000</v>
      </c>
      <c r="IPE24" s="906">
        <v>10000</v>
      </c>
      <c r="IPF24" s="906">
        <v>10000</v>
      </c>
      <c r="IPG24" s="906">
        <v>10000</v>
      </c>
      <c r="IPH24" s="906">
        <v>10000</v>
      </c>
      <c r="IPI24" s="906">
        <v>10000</v>
      </c>
      <c r="IPJ24" s="906">
        <v>10000</v>
      </c>
      <c r="IPK24" s="906">
        <v>10000</v>
      </c>
      <c r="IPL24" s="906">
        <v>10000</v>
      </c>
      <c r="IPM24" s="906">
        <v>10000</v>
      </c>
      <c r="IPN24" s="906">
        <v>10000</v>
      </c>
      <c r="IPO24" s="906">
        <v>10000</v>
      </c>
      <c r="IPP24" s="906">
        <v>10000</v>
      </c>
      <c r="IPQ24" s="906">
        <v>10000</v>
      </c>
      <c r="IPR24" s="906">
        <v>10000</v>
      </c>
      <c r="IPS24" s="906">
        <v>10000</v>
      </c>
      <c r="IPT24" s="906">
        <v>10000</v>
      </c>
      <c r="IPU24" s="906">
        <v>10000</v>
      </c>
      <c r="IPV24" s="906">
        <v>10000</v>
      </c>
      <c r="IPW24" s="906">
        <v>10000</v>
      </c>
      <c r="IPX24" s="906">
        <v>10000</v>
      </c>
      <c r="IPY24" s="906">
        <v>10000</v>
      </c>
      <c r="IPZ24" s="906">
        <v>10000</v>
      </c>
      <c r="IQA24" s="906">
        <v>10000</v>
      </c>
      <c r="IQB24" s="906">
        <v>10000</v>
      </c>
      <c r="IQC24" s="906">
        <v>10000</v>
      </c>
      <c r="IQD24" s="906">
        <v>10000</v>
      </c>
      <c r="IQE24" s="906">
        <v>10000</v>
      </c>
      <c r="IQF24" s="906">
        <v>10000</v>
      </c>
      <c r="IQG24" s="906">
        <v>10000</v>
      </c>
      <c r="IQH24" s="906">
        <v>10000</v>
      </c>
      <c r="IQI24" s="906">
        <v>10000</v>
      </c>
      <c r="IQJ24" s="906">
        <v>10000</v>
      </c>
      <c r="IQK24" s="906">
        <v>10000</v>
      </c>
      <c r="IQL24" s="906">
        <v>10000</v>
      </c>
      <c r="IQM24" s="906">
        <v>10000</v>
      </c>
      <c r="IQN24" s="906">
        <v>10000</v>
      </c>
      <c r="IQO24" s="906">
        <v>10000</v>
      </c>
      <c r="IQP24" s="906">
        <v>10000</v>
      </c>
      <c r="IQQ24" s="906">
        <v>10000</v>
      </c>
      <c r="IQR24" s="906">
        <v>10000</v>
      </c>
      <c r="IQS24" s="906">
        <v>10000</v>
      </c>
      <c r="IQT24" s="906">
        <v>10000</v>
      </c>
      <c r="IQU24" s="906">
        <v>10000</v>
      </c>
      <c r="IQV24" s="906">
        <v>10000</v>
      </c>
      <c r="IQW24" s="906">
        <v>10000</v>
      </c>
      <c r="IQX24" s="906">
        <v>10000</v>
      </c>
      <c r="IQY24" s="906">
        <v>10000</v>
      </c>
      <c r="IQZ24" s="906">
        <v>10000</v>
      </c>
      <c r="IRA24" s="906">
        <v>10000</v>
      </c>
      <c r="IRB24" s="906">
        <v>10000</v>
      </c>
      <c r="IRC24" s="906">
        <v>10000</v>
      </c>
      <c r="IRD24" s="906">
        <v>10000</v>
      </c>
      <c r="IRE24" s="906">
        <v>10000</v>
      </c>
      <c r="IRF24" s="906">
        <v>10000</v>
      </c>
      <c r="IRG24" s="906">
        <v>10000</v>
      </c>
      <c r="IRH24" s="906">
        <v>10000</v>
      </c>
      <c r="IRI24" s="906">
        <v>10000</v>
      </c>
      <c r="IRJ24" s="906">
        <v>10000</v>
      </c>
      <c r="IRK24" s="906">
        <v>10000</v>
      </c>
      <c r="IRL24" s="906">
        <v>10000</v>
      </c>
      <c r="IRM24" s="906">
        <v>10000</v>
      </c>
      <c r="IRN24" s="906">
        <v>10000</v>
      </c>
      <c r="IRO24" s="906">
        <v>10000</v>
      </c>
      <c r="IRP24" s="906">
        <v>10000</v>
      </c>
      <c r="IRQ24" s="906">
        <v>10000</v>
      </c>
      <c r="IRR24" s="906">
        <v>10000</v>
      </c>
      <c r="IRS24" s="906">
        <v>10000</v>
      </c>
      <c r="IRT24" s="906">
        <v>10000</v>
      </c>
      <c r="IRU24" s="906">
        <v>10000</v>
      </c>
      <c r="IRV24" s="906">
        <v>10000</v>
      </c>
      <c r="IRW24" s="906">
        <v>10000</v>
      </c>
      <c r="IRX24" s="906">
        <v>10000</v>
      </c>
      <c r="IRY24" s="906">
        <v>10000</v>
      </c>
      <c r="IRZ24" s="906">
        <v>10000</v>
      </c>
      <c r="ISA24" s="906">
        <v>10000</v>
      </c>
      <c r="ISB24" s="906">
        <v>10000</v>
      </c>
      <c r="ISC24" s="906">
        <v>10000</v>
      </c>
      <c r="ISD24" s="906">
        <v>10000</v>
      </c>
      <c r="ISE24" s="906">
        <v>10000</v>
      </c>
      <c r="ISF24" s="906">
        <v>10000</v>
      </c>
      <c r="ISG24" s="906">
        <v>10000</v>
      </c>
      <c r="ISH24" s="906">
        <v>10000</v>
      </c>
      <c r="ISI24" s="906">
        <v>10000</v>
      </c>
      <c r="ISJ24" s="906">
        <v>10000</v>
      </c>
      <c r="ISK24" s="906">
        <v>10000</v>
      </c>
      <c r="ISL24" s="906">
        <v>10000</v>
      </c>
      <c r="ISM24" s="906">
        <v>10000</v>
      </c>
      <c r="ISN24" s="906">
        <v>10000</v>
      </c>
      <c r="ISO24" s="906">
        <v>10000</v>
      </c>
      <c r="ISP24" s="906">
        <v>10000</v>
      </c>
      <c r="ISQ24" s="906">
        <v>10000</v>
      </c>
      <c r="ISR24" s="906">
        <v>10000</v>
      </c>
      <c r="ISS24" s="906">
        <v>10000</v>
      </c>
      <c r="IST24" s="906">
        <v>10000</v>
      </c>
      <c r="ISU24" s="906">
        <v>10000</v>
      </c>
      <c r="ISV24" s="906">
        <v>10000</v>
      </c>
      <c r="ISW24" s="906">
        <v>10000</v>
      </c>
      <c r="ISX24" s="906">
        <v>10000</v>
      </c>
      <c r="ISY24" s="906">
        <v>10000</v>
      </c>
      <c r="ISZ24" s="906">
        <v>10000</v>
      </c>
      <c r="ITA24" s="906">
        <v>10000</v>
      </c>
      <c r="ITB24" s="906">
        <v>10000</v>
      </c>
      <c r="ITC24" s="906">
        <v>10000</v>
      </c>
      <c r="ITD24" s="906">
        <v>10000</v>
      </c>
      <c r="ITE24" s="906">
        <v>10000</v>
      </c>
      <c r="ITF24" s="906">
        <v>10000</v>
      </c>
      <c r="ITG24" s="906">
        <v>10000</v>
      </c>
      <c r="ITH24" s="906">
        <v>10000</v>
      </c>
      <c r="ITI24" s="906">
        <v>10000</v>
      </c>
      <c r="ITJ24" s="906">
        <v>10000</v>
      </c>
      <c r="ITK24" s="906">
        <v>10000</v>
      </c>
      <c r="ITL24" s="906">
        <v>10000</v>
      </c>
      <c r="ITM24" s="906">
        <v>10000</v>
      </c>
      <c r="ITN24" s="906">
        <v>10000</v>
      </c>
      <c r="ITO24" s="906">
        <v>10000</v>
      </c>
      <c r="ITP24" s="906">
        <v>10000</v>
      </c>
      <c r="ITQ24" s="906">
        <v>10000</v>
      </c>
      <c r="ITR24" s="906">
        <v>10000</v>
      </c>
      <c r="ITS24" s="906">
        <v>10000</v>
      </c>
      <c r="ITT24" s="906">
        <v>10000</v>
      </c>
      <c r="ITU24" s="906">
        <v>10000</v>
      </c>
      <c r="ITV24" s="906">
        <v>10000</v>
      </c>
      <c r="ITW24" s="906">
        <v>10000</v>
      </c>
      <c r="ITX24" s="906">
        <v>10000</v>
      </c>
      <c r="ITY24" s="906">
        <v>10000</v>
      </c>
      <c r="ITZ24" s="906">
        <v>10000</v>
      </c>
      <c r="IUA24" s="906">
        <v>10000</v>
      </c>
      <c r="IUB24" s="906">
        <v>10000</v>
      </c>
      <c r="IUC24" s="906">
        <v>10000</v>
      </c>
      <c r="IUD24" s="906">
        <v>10000</v>
      </c>
      <c r="IUE24" s="906">
        <v>10000</v>
      </c>
      <c r="IUF24" s="906">
        <v>10000</v>
      </c>
      <c r="IUG24" s="906">
        <v>10000</v>
      </c>
      <c r="IUH24" s="906">
        <v>10000</v>
      </c>
      <c r="IUI24" s="906">
        <v>10000</v>
      </c>
      <c r="IUJ24" s="906">
        <v>10000</v>
      </c>
      <c r="IUK24" s="906">
        <v>10000</v>
      </c>
      <c r="IUL24" s="906">
        <v>10000</v>
      </c>
      <c r="IUM24" s="906">
        <v>10000</v>
      </c>
      <c r="IUN24" s="906">
        <v>10000</v>
      </c>
      <c r="IUO24" s="906">
        <v>10000</v>
      </c>
      <c r="IUP24" s="906">
        <v>10000</v>
      </c>
      <c r="IUQ24" s="906">
        <v>10000</v>
      </c>
      <c r="IUR24" s="906">
        <v>10000</v>
      </c>
      <c r="IUS24" s="906">
        <v>10000</v>
      </c>
      <c r="IUT24" s="906">
        <v>10000</v>
      </c>
      <c r="IUU24" s="906">
        <v>10000</v>
      </c>
      <c r="IUV24" s="906">
        <v>10000</v>
      </c>
      <c r="IUW24" s="906">
        <v>10000</v>
      </c>
      <c r="IUX24" s="906">
        <v>10000</v>
      </c>
      <c r="IUY24" s="906">
        <v>10000</v>
      </c>
      <c r="IUZ24" s="906">
        <v>10000</v>
      </c>
      <c r="IVA24" s="906">
        <v>10000</v>
      </c>
      <c r="IVB24" s="906">
        <v>10000</v>
      </c>
      <c r="IVC24" s="906">
        <v>10000</v>
      </c>
      <c r="IVD24" s="906">
        <v>10000</v>
      </c>
      <c r="IVE24" s="906">
        <v>10000</v>
      </c>
      <c r="IVF24" s="906">
        <v>10000</v>
      </c>
      <c r="IVG24" s="906">
        <v>10000</v>
      </c>
      <c r="IVH24" s="906">
        <v>10000</v>
      </c>
      <c r="IVI24" s="906">
        <v>10000</v>
      </c>
      <c r="IVJ24" s="906">
        <v>10000</v>
      </c>
      <c r="IVK24" s="906">
        <v>10000</v>
      </c>
      <c r="IVL24" s="906">
        <v>10000</v>
      </c>
      <c r="IVM24" s="906">
        <v>10000</v>
      </c>
      <c r="IVN24" s="906">
        <v>10000</v>
      </c>
      <c r="IVO24" s="906">
        <v>10000</v>
      </c>
      <c r="IVP24" s="906">
        <v>10000</v>
      </c>
      <c r="IVQ24" s="906">
        <v>10000</v>
      </c>
      <c r="IVR24" s="906">
        <v>10000</v>
      </c>
      <c r="IVS24" s="906">
        <v>10000</v>
      </c>
      <c r="IVT24" s="906">
        <v>10000</v>
      </c>
      <c r="IVU24" s="906">
        <v>10000</v>
      </c>
      <c r="IVV24" s="906">
        <v>10000</v>
      </c>
      <c r="IVW24" s="906">
        <v>10000</v>
      </c>
      <c r="IVX24" s="906">
        <v>10000</v>
      </c>
      <c r="IVY24" s="906">
        <v>10000</v>
      </c>
      <c r="IVZ24" s="906">
        <v>10000</v>
      </c>
      <c r="IWA24" s="906">
        <v>10000</v>
      </c>
      <c r="IWB24" s="906">
        <v>10000</v>
      </c>
      <c r="IWC24" s="906">
        <v>10000</v>
      </c>
      <c r="IWD24" s="906">
        <v>10000</v>
      </c>
      <c r="IWE24" s="906">
        <v>10000</v>
      </c>
      <c r="IWF24" s="906">
        <v>10000</v>
      </c>
      <c r="IWG24" s="906">
        <v>10000</v>
      </c>
      <c r="IWH24" s="906">
        <v>10000</v>
      </c>
      <c r="IWI24" s="906">
        <v>10000</v>
      </c>
      <c r="IWJ24" s="906">
        <v>10000</v>
      </c>
      <c r="IWK24" s="906">
        <v>10000</v>
      </c>
      <c r="IWL24" s="906">
        <v>10000</v>
      </c>
      <c r="IWM24" s="906">
        <v>10000</v>
      </c>
      <c r="IWN24" s="906">
        <v>10000</v>
      </c>
      <c r="IWO24" s="906">
        <v>10000</v>
      </c>
      <c r="IWP24" s="906">
        <v>10000</v>
      </c>
      <c r="IWQ24" s="906">
        <v>10000</v>
      </c>
      <c r="IWR24" s="906">
        <v>10000</v>
      </c>
      <c r="IWS24" s="906">
        <v>10000</v>
      </c>
      <c r="IWT24" s="906">
        <v>10000</v>
      </c>
      <c r="IWU24" s="906">
        <v>10000</v>
      </c>
      <c r="IWV24" s="906">
        <v>10000</v>
      </c>
      <c r="IWW24" s="906">
        <v>10000</v>
      </c>
      <c r="IWX24" s="906">
        <v>10000</v>
      </c>
      <c r="IWY24" s="906">
        <v>10000</v>
      </c>
      <c r="IWZ24" s="906">
        <v>10000</v>
      </c>
      <c r="IXA24" s="906">
        <v>10000</v>
      </c>
      <c r="IXB24" s="906">
        <v>10000</v>
      </c>
      <c r="IXC24" s="906">
        <v>10000</v>
      </c>
      <c r="IXD24" s="906">
        <v>10000</v>
      </c>
      <c r="IXE24" s="906">
        <v>10000</v>
      </c>
      <c r="IXF24" s="906">
        <v>10000</v>
      </c>
      <c r="IXG24" s="906">
        <v>10000</v>
      </c>
      <c r="IXH24" s="906">
        <v>10000</v>
      </c>
      <c r="IXI24" s="906">
        <v>10000</v>
      </c>
      <c r="IXJ24" s="906">
        <v>10000</v>
      </c>
      <c r="IXK24" s="906">
        <v>10000</v>
      </c>
      <c r="IXL24" s="906">
        <v>10000</v>
      </c>
      <c r="IXM24" s="906">
        <v>10000</v>
      </c>
      <c r="IXN24" s="906">
        <v>10000</v>
      </c>
      <c r="IXO24" s="906">
        <v>10000</v>
      </c>
      <c r="IXP24" s="906">
        <v>10000</v>
      </c>
      <c r="IXQ24" s="906">
        <v>10000</v>
      </c>
      <c r="IXR24" s="906">
        <v>10000</v>
      </c>
      <c r="IXS24" s="906">
        <v>10000</v>
      </c>
      <c r="IXT24" s="906">
        <v>10000</v>
      </c>
      <c r="IXU24" s="906">
        <v>10000</v>
      </c>
      <c r="IXV24" s="906">
        <v>10000</v>
      </c>
      <c r="IXW24" s="906">
        <v>10000</v>
      </c>
      <c r="IXX24" s="906">
        <v>10000</v>
      </c>
      <c r="IXY24" s="906">
        <v>10000</v>
      </c>
      <c r="IXZ24" s="906">
        <v>10000</v>
      </c>
      <c r="IYA24" s="906">
        <v>10000</v>
      </c>
      <c r="IYB24" s="906">
        <v>10000</v>
      </c>
      <c r="IYC24" s="906">
        <v>10000</v>
      </c>
      <c r="IYD24" s="906">
        <v>10000</v>
      </c>
      <c r="IYE24" s="906">
        <v>10000</v>
      </c>
      <c r="IYF24" s="906">
        <v>10000</v>
      </c>
      <c r="IYG24" s="906">
        <v>10000</v>
      </c>
      <c r="IYH24" s="906">
        <v>10000</v>
      </c>
      <c r="IYI24" s="906">
        <v>10000</v>
      </c>
      <c r="IYJ24" s="906">
        <v>10000</v>
      </c>
      <c r="IYK24" s="906">
        <v>10000</v>
      </c>
      <c r="IYL24" s="906">
        <v>10000</v>
      </c>
      <c r="IYM24" s="906">
        <v>10000</v>
      </c>
      <c r="IYN24" s="906">
        <v>10000</v>
      </c>
      <c r="IYO24" s="906">
        <v>10000</v>
      </c>
      <c r="IYP24" s="906">
        <v>10000</v>
      </c>
      <c r="IYQ24" s="906">
        <v>10000</v>
      </c>
      <c r="IYR24" s="906">
        <v>10000</v>
      </c>
      <c r="IYS24" s="906">
        <v>10000</v>
      </c>
      <c r="IYT24" s="906">
        <v>10000</v>
      </c>
      <c r="IYU24" s="906">
        <v>10000</v>
      </c>
      <c r="IYV24" s="906">
        <v>10000</v>
      </c>
      <c r="IYW24" s="906">
        <v>10000</v>
      </c>
      <c r="IYX24" s="906">
        <v>10000</v>
      </c>
      <c r="IYY24" s="906">
        <v>10000</v>
      </c>
      <c r="IYZ24" s="906">
        <v>10000</v>
      </c>
      <c r="IZA24" s="906">
        <v>10000</v>
      </c>
      <c r="IZB24" s="906">
        <v>10000</v>
      </c>
      <c r="IZC24" s="906">
        <v>10000</v>
      </c>
      <c r="IZD24" s="906">
        <v>10000</v>
      </c>
      <c r="IZE24" s="906">
        <v>10000</v>
      </c>
      <c r="IZF24" s="906">
        <v>10000</v>
      </c>
      <c r="IZG24" s="906">
        <v>10000</v>
      </c>
      <c r="IZH24" s="906">
        <v>10000</v>
      </c>
      <c r="IZI24" s="906">
        <v>10000</v>
      </c>
      <c r="IZJ24" s="906">
        <v>10000</v>
      </c>
      <c r="IZK24" s="906">
        <v>10000</v>
      </c>
      <c r="IZL24" s="906">
        <v>10000</v>
      </c>
      <c r="IZM24" s="906">
        <v>10000</v>
      </c>
      <c r="IZN24" s="906">
        <v>10000</v>
      </c>
      <c r="IZO24" s="906">
        <v>10000</v>
      </c>
      <c r="IZP24" s="906">
        <v>10000</v>
      </c>
      <c r="IZQ24" s="906">
        <v>10000</v>
      </c>
      <c r="IZR24" s="906">
        <v>10000</v>
      </c>
      <c r="IZS24" s="906">
        <v>10000</v>
      </c>
      <c r="IZT24" s="906">
        <v>10000</v>
      </c>
      <c r="IZU24" s="906">
        <v>10000</v>
      </c>
      <c r="IZV24" s="906">
        <v>10000</v>
      </c>
      <c r="IZW24" s="906">
        <v>10000</v>
      </c>
      <c r="IZX24" s="906">
        <v>10000</v>
      </c>
      <c r="IZY24" s="906">
        <v>10000</v>
      </c>
      <c r="IZZ24" s="906">
        <v>10000</v>
      </c>
      <c r="JAA24" s="906">
        <v>10000</v>
      </c>
      <c r="JAB24" s="906">
        <v>10000</v>
      </c>
      <c r="JAC24" s="906">
        <v>10000</v>
      </c>
      <c r="JAD24" s="906">
        <v>10000</v>
      </c>
      <c r="JAE24" s="906">
        <v>10000</v>
      </c>
      <c r="JAF24" s="906">
        <v>10000</v>
      </c>
      <c r="JAG24" s="906">
        <v>10000</v>
      </c>
      <c r="JAH24" s="906">
        <v>10000</v>
      </c>
      <c r="JAI24" s="906">
        <v>10000</v>
      </c>
      <c r="JAJ24" s="906">
        <v>10000</v>
      </c>
      <c r="JAK24" s="906">
        <v>10000</v>
      </c>
      <c r="JAL24" s="906">
        <v>10000</v>
      </c>
      <c r="JAM24" s="906">
        <v>10000</v>
      </c>
      <c r="JAN24" s="906">
        <v>10000</v>
      </c>
      <c r="JAO24" s="906">
        <v>10000</v>
      </c>
      <c r="JAP24" s="906">
        <v>10000</v>
      </c>
      <c r="JAQ24" s="906">
        <v>10000</v>
      </c>
      <c r="JAR24" s="906">
        <v>10000</v>
      </c>
      <c r="JAS24" s="906">
        <v>10000</v>
      </c>
      <c r="JAT24" s="906">
        <v>10000</v>
      </c>
      <c r="JAU24" s="906">
        <v>10000</v>
      </c>
      <c r="JAV24" s="906">
        <v>10000</v>
      </c>
      <c r="JAW24" s="906">
        <v>10000</v>
      </c>
      <c r="JAX24" s="906">
        <v>10000</v>
      </c>
      <c r="JAY24" s="906">
        <v>10000</v>
      </c>
      <c r="JAZ24" s="906">
        <v>10000</v>
      </c>
      <c r="JBA24" s="906">
        <v>10000</v>
      </c>
      <c r="JBB24" s="906">
        <v>10000</v>
      </c>
      <c r="JBC24" s="906">
        <v>10000</v>
      </c>
      <c r="JBD24" s="906">
        <v>10000</v>
      </c>
      <c r="JBE24" s="906">
        <v>10000</v>
      </c>
      <c r="JBF24" s="906">
        <v>10000</v>
      </c>
      <c r="JBG24" s="906">
        <v>10000</v>
      </c>
      <c r="JBH24" s="906">
        <v>10000</v>
      </c>
      <c r="JBI24" s="906">
        <v>10000</v>
      </c>
      <c r="JBJ24" s="906">
        <v>10000</v>
      </c>
      <c r="JBK24" s="906">
        <v>10000</v>
      </c>
      <c r="JBL24" s="906">
        <v>10000</v>
      </c>
      <c r="JBM24" s="906">
        <v>10000</v>
      </c>
      <c r="JBN24" s="906">
        <v>10000</v>
      </c>
      <c r="JBO24" s="906">
        <v>10000</v>
      </c>
      <c r="JBP24" s="906">
        <v>10000</v>
      </c>
      <c r="JBQ24" s="906">
        <v>10000</v>
      </c>
      <c r="JBR24" s="906">
        <v>10000</v>
      </c>
      <c r="JBS24" s="906">
        <v>10000</v>
      </c>
      <c r="JBT24" s="906">
        <v>10000</v>
      </c>
      <c r="JBU24" s="906">
        <v>10000</v>
      </c>
      <c r="JBV24" s="906">
        <v>10000</v>
      </c>
      <c r="JBW24" s="906">
        <v>10000</v>
      </c>
      <c r="JBX24" s="906">
        <v>10000</v>
      </c>
      <c r="JBY24" s="906">
        <v>10000</v>
      </c>
      <c r="JBZ24" s="906">
        <v>10000</v>
      </c>
      <c r="JCA24" s="906">
        <v>10000</v>
      </c>
      <c r="JCB24" s="906">
        <v>10000</v>
      </c>
      <c r="JCC24" s="906">
        <v>10000</v>
      </c>
      <c r="JCD24" s="906">
        <v>10000</v>
      </c>
      <c r="JCE24" s="906">
        <v>10000</v>
      </c>
      <c r="JCF24" s="906">
        <v>10000</v>
      </c>
      <c r="JCG24" s="906">
        <v>10000</v>
      </c>
      <c r="JCH24" s="906">
        <v>10000</v>
      </c>
      <c r="JCI24" s="906">
        <v>10000</v>
      </c>
      <c r="JCJ24" s="906">
        <v>10000</v>
      </c>
      <c r="JCK24" s="906">
        <v>10000</v>
      </c>
      <c r="JCL24" s="906">
        <v>10000</v>
      </c>
      <c r="JCM24" s="906">
        <v>10000</v>
      </c>
      <c r="JCN24" s="906">
        <v>10000</v>
      </c>
      <c r="JCO24" s="906">
        <v>10000</v>
      </c>
      <c r="JCP24" s="906">
        <v>10000</v>
      </c>
      <c r="JCQ24" s="906">
        <v>10000</v>
      </c>
      <c r="JCR24" s="906">
        <v>10000</v>
      </c>
      <c r="JCS24" s="906">
        <v>10000</v>
      </c>
      <c r="JCT24" s="906">
        <v>10000</v>
      </c>
      <c r="JCU24" s="906">
        <v>10000</v>
      </c>
      <c r="JCV24" s="906">
        <v>10000</v>
      </c>
      <c r="JCW24" s="906">
        <v>10000</v>
      </c>
      <c r="JCX24" s="906">
        <v>10000</v>
      </c>
      <c r="JCY24" s="906">
        <v>10000</v>
      </c>
      <c r="JCZ24" s="906">
        <v>10000</v>
      </c>
      <c r="JDA24" s="906">
        <v>10000</v>
      </c>
      <c r="JDB24" s="906">
        <v>10000</v>
      </c>
      <c r="JDC24" s="906">
        <v>10000</v>
      </c>
      <c r="JDD24" s="906">
        <v>10000</v>
      </c>
      <c r="JDE24" s="906">
        <v>10000</v>
      </c>
      <c r="JDF24" s="906">
        <v>10000</v>
      </c>
      <c r="JDG24" s="906">
        <v>10000</v>
      </c>
      <c r="JDH24" s="906">
        <v>10000</v>
      </c>
      <c r="JDI24" s="906">
        <v>10000</v>
      </c>
      <c r="JDJ24" s="906">
        <v>10000</v>
      </c>
      <c r="JDK24" s="906">
        <v>10000</v>
      </c>
      <c r="JDL24" s="906">
        <v>10000</v>
      </c>
      <c r="JDM24" s="906">
        <v>10000</v>
      </c>
      <c r="JDN24" s="906">
        <v>10000</v>
      </c>
      <c r="JDO24" s="906">
        <v>10000</v>
      </c>
      <c r="JDP24" s="906">
        <v>10000</v>
      </c>
      <c r="JDQ24" s="906">
        <v>10000</v>
      </c>
      <c r="JDR24" s="906">
        <v>10000</v>
      </c>
      <c r="JDS24" s="906">
        <v>10000</v>
      </c>
      <c r="JDT24" s="906">
        <v>10000</v>
      </c>
      <c r="JDU24" s="906">
        <v>10000</v>
      </c>
      <c r="JDV24" s="906">
        <v>10000</v>
      </c>
      <c r="JDW24" s="906">
        <v>10000</v>
      </c>
      <c r="JDX24" s="906">
        <v>10000</v>
      </c>
      <c r="JDY24" s="906">
        <v>10000</v>
      </c>
      <c r="JDZ24" s="906">
        <v>10000</v>
      </c>
      <c r="JEA24" s="906">
        <v>10000</v>
      </c>
      <c r="JEB24" s="906">
        <v>10000</v>
      </c>
      <c r="JEC24" s="906">
        <v>10000</v>
      </c>
      <c r="JED24" s="906">
        <v>10000</v>
      </c>
      <c r="JEE24" s="906">
        <v>10000</v>
      </c>
      <c r="JEF24" s="906">
        <v>10000</v>
      </c>
      <c r="JEG24" s="906">
        <v>10000</v>
      </c>
      <c r="JEH24" s="906">
        <v>10000</v>
      </c>
      <c r="JEI24" s="906">
        <v>10000</v>
      </c>
      <c r="JEJ24" s="906">
        <v>10000</v>
      </c>
      <c r="JEK24" s="906">
        <v>10000</v>
      </c>
      <c r="JEL24" s="906">
        <v>10000</v>
      </c>
      <c r="JEM24" s="906">
        <v>10000</v>
      </c>
      <c r="JEN24" s="906">
        <v>10000</v>
      </c>
      <c r="JEO24" s="906">
        <v>10000</v>
      </c>
      <c r="JEP24" s="906">
        <v>10000</v>
      </c>
      <c r="JEQ24" s="906">
        <v>10000</v>
      </c>
      <c r="JER24" s="906">
        <v>10000</v>
      </c>
      <c r="JES24" s="906">
        <v>10000</v>
      </c>
      <c r="JET24" s="906">
        <v>10000</v>
      </c>
      <c r="JEU24" s="906">
        <v>10000</v>
      </c>
      <c r="JEV24" s="906">
        <v>10000</v>
      </c>
      <c r="JEW24" s="906">
        <v>10000</v>
      </c>
      <c r="JEX24" s="906">
        <v>10000</v>
      </c>
      <c r="JEY24" s="906">
        <v>10000</v>
      </c>
      <c r="JEZ24" s="906">
        <v>10000</v>
      </c>
      <c r="JFA24" s="906">
        <v>10000</v>
      </c>
      <c r="JFB24" s="906">
        <v>10000</v>
      </c>
      <c r="JFC24" s="906">
        <v>10000</v>
      </c>
      <c r="JFD24" s="906">
        <v>10000</v>
      </c>
      <c r="JFE24" s="906">
        <v>10000</v>
      </c>
      <c r="JFF24" s="906">
        <v>10000</v>
      </c>
      <c r="JFG24" s="906">
        <v>10000</v>
      </c>
      <c r="JFH24" s="906">
        <v>10000</v>
      </c>
      <c r="JFI24" s="906">
        <v>10000</v>
      </c>
      <c r="JFJ24" s="906">
        <v>10000</v>
      </c>
      <c r="JFK24" s="906">
        <v>10000</v>
      </c>
      <c r="JFL24" s="906">
        <v>10000</v>
      </c>
      <c r="JFM24" s="906">
        <v>10000</v>
      </c>
      <c r="JFN24" s="906">
        <v>10000</v>
      </c>
      <c r="JFO24" s="906">
        <v>10000</v>
      </c>
      <c r="JFP24" s="906">
        <v>10000</v>
      </c>
      <c r="JFQ24" s="906">
        <v>10000</v>
      </c>
      <c r="JFR24" s="906">
        <v>10000</v>
      </c>
      <c r="JFS24" s="906">
        <v>10000</v>
      </c>
      <c r="JFT24" s="906">
        <v>10000</v>
      </c>
      <c r="JFU24" s="906">
        <v>10000</v>
      </c>
      <c r="JFV24" s="906">
        <v>10000</v>
      </c>
      <c r="JFW24" s="906">
        <v>10000</v>
      </c>
      <c r="JFX24" s="906">
        <v>10000</v>
      </c>
      <c r="JFY24" s="906">
        <v>10000</v>
      </c>
      <c r="JFZ24" s="906">
        <v>10000</v>
      </c>
      <c r="JGA24" s="906">
        <v>10000</v>
      </c>
      <c r="JGB24" s="906">
        <v>10000</v>
      </c>
      <c r="JGC24" s="906">
        <v>10000</v>
      </c>
      <c r="JGD24" s="906">
        <v>10000</v>
      </c>
      <c r="JGE24" s="906">
        <v>10000</v>
      </c>
      <c r="JGF24" s="906">
        <v>10000</v>
      </c>
      <c r="JGG24" s="906">
        <v>10000</v>
      </c>
      <c r="JGH24" s="906">
        <v>10000</v>
      </c>
      <c r="JGI24" s="906">
        <v>10000</v>
      </c>
      <c r="JGJ24" s="906">
        <v>10000</v>
      </c>
      <c r="JGK24" s="906">
        <v>10000</v>
      </c>
      <c r="JGL24" s="906">
        <v>10000</v>
      </c>
      <c r="JGM24" s="906">
        <v>10000</v>
      </c>
      <c r="JGN24" s="906">
        <v>10000</v>
      </c>
      <c r="JGO24" s="906">
        <v>10000</v>
      </c>
      <c r="JGP24" s="906">
        <v>10000</v>
      </c>
      <c r="JGQ24" s="906">
        <v>10000</v>
      </c>
      <c r="JGR24" s="906">
        <v>10000</v>
      </c>
      <c r="JGS24" s="906">
        <v>10000</v>
      </c>
      <c r="JGT24" s="906">
        <v>10000</v>
      </c>
      <c r="JGU24" s="906">
        <v>10000</v>
      </c>
      <c r="JGV24" s="906">
        <v>10000</v>
      </c>
      <c r="JGW24" s="906">
        <v>10000</v>
      </c>
      <c r="JGX24" s="906">
        <v>10000</v>
      </c>
      <c r="JGY24" s="906">
        <v>10000</v>
      </c>
      <c r="JGZ24" s="906">
        <v>10000</v>
      </c>
      <c r="JHA24" s="906">
        <v>10000</v>
      </c>
      <c r="JHB24" s="906">
        <v>10000</v>
      </c>
      <c r="JHC24" s="906">
        <v>10000</v>
      </c>
      <c r="JHD24" s="906">
        <v>10000</v>
      </c>
      <c r="JHE24" s="906">
        <v>10000</v>
      </c>
      <c r="JHF24" s="906">
        <v>10000</v>
      </c>
      <c r="JHG24" s="906">
        <v>10000</v>
      </c>
      <c r="JHH24" s="906">
        <v>10000</v>
      </c>
      <c r="JHI24" s="906">
        <v>10000</v>
      </c>
      <c r="JHJ24" s="906">
        <v>10000</v>
      </c>
      <c r="JHK24" s="906">
        <v>10000</v>
      </c>
      <c r="JHL24" s="906">
        <v>10000</v>
      </c>
      <c r="JHM24" s="906">
        <v>10000</v>
      </c>
      <c r="JHN24" s="906">
        <v>10000</v>
      </c>
      <c r="JHO24" s="906">
        <v>10000</v>
      </c>
      <c r="JHP24" s="906">
        <v>10000</v>
      </c>
      <c r="JHQ24" s="906">
        <v>10000</v>
      </c>
      <c r="JHR24" s="906">
        <v>10000</v>
      </c>
      <c r="JHS24" s="906">
        <v>10000</v>
      </c>
      <c r="JHT24" s="906">
        <v>10000</v>
      </c>
      <c r="JHU24" s="906">
        <v>10000</v>
      </c>
      <c r="JHV24" s="906">
        <v>10000</v>
      </c>
      <c r="JHW24" s="906">
        <v>10000</v>
      </c>
      <c r="JHX24" s="906">
        <v>10000</v>
      </c>
      <c r="JHY24" s="906">
        <v>10000</v>
      </c>
      <c r="JHZ24" s="906">
        <v>10000</v>
      </c>
      <c r="JIA24" s="906">
        <v>10000</v>
      </c>
      <c r="JIB24" s="906">
        <v>10000</v>
      </c>
      <c r="JIC24" s="906">
        <v>10000</v>
      </c>
      <c r="JID24" s="906">
        <v>10000</v>
      </c>
      <c r="JIE24" s="906">
        <v>10000</v>
      </c>
      <c r="JIF24" s="906">
        <v>10000</v>
      </c>
      <c r="JIG24" s="906">
        <v>10000</v>
      </c>
      <c r="JIH24" s="906">
        <v>10000</v>
      </c>
      <c r="JII24" s="906">
        <v>10000</v>
      </c>
      <c r="JIJ24" s="906">
        <v>10000</v>
      </c>
      <c r="JIK24" s="906">
        <v>10000</v>
      </c>
      <c r="JIL24" s="906">
        <v>10000</v>
      </c>
      <c r="JIM24" s="906">
        <v>10000</v>
      </c>
      <c r="JIN24" s="906">
        <v>10000</v>
      </c>
      <c r="JIO24" s="906">
        <v>10000</v>
      </c>
      <c r="JIP24" s="906">
        <v>10000</v>
      </c>
      <c r="JIQ24" s="906">
        <v>10000</v>
      </c>
      <c r="JIR24" s="906">
        <v>10000</v>
      </c>
      <c r="JIS24" s="906">
        <v>10000</v>
      </c>
      <c r="JIT24" s="906">
        <v>10000</v>
      </c>
      <c r="JIU24" s="906">
        <v>10000</v>
      </c>
      <c r="JIV24" s="906">
        <v>10000</v>
      </c>
      <c r="JIW24" s="906">
        <v>10000</v>
      </c>
      <c r="JIX24" s="906">
        <v>10000</v>
      </c>
      <c r="JIY24" s="906">
        <v>10000</v>
      </c>
      <c r="JIZ24" s="906">
        <v>10000</v>
      </c>
      <c r="JJA24" s="906">
        <v>10000</v>
      </c>
      <c r="JJB24" s="906">
        <v>10000</v>
      </c>
      <c r="JJC24" s="906">
        <v>10000</v>
      </c>
      <c r="JJD24" s="906">
        <v>10000</v>
      </c>
      <c r="JJE24" s="906">
        <v>10000</v>
      </c>
      <c r="JJF24" s="906">
        <v>10000</v>
      </c>
      <c r="JJG24" s="906">
        <v>10000</v>
      </c>
      <c r="JJH24" s="906">
        <v>10000</v>
      </c>
      <c r="JJI24" s="906">
        <v>10000</v>
      </c>
      <c r="JJJ24" s="906">
        <v>10000</v>
      </c>
      <c r="JJK24" s="906">
        <v>10000</v>
      </c>
      <c r="JJL24" s="906">
        <v>10000</v>
      </c>
      <c r="JJM24" s="906">
        <v>10000</v>
      </c>
      <c r="JJN24" s="906">
        <v>10000</v>
      </c>
      <c r="JJO24" s="906">
        <v>10000</v>
      </c>
      <c r="JJP24" s="906">
        <v>10000</v>
      </c>
      <c r="JJQ24" s="906">
        <v>10000</v>
      </c>
      <c r="JJR24" s="906">
        <v>10000</v>
      </c>
      <c r="JJS24" s="906">
        <v>10000</v>
      </c>
      <c r="JJT24" s="906">
        <v>10000</v>
      </c>
      <c r="JJU24" s="906">
        <v>10000</v>
      </c>
      <c r="JJV24" s="906">
        <v>10000</v>
      </c>
      <c r="JJW24" s="906">
        <v>10000</v>
      </c>
      <c r="JJX24" s="906">
        <v>10000</v>
      </c>
      <c r="JJY24" s="906">
        <v>10000</v>
      </c>
      <c r="JJZ24" s="906">
        <v>10000</v>
      </c>
      <c r="JKA24" s="906">
        <v>10000</v>
      </c>
      <c r="JKB24" s="906">
        <v>10000</v>
      </c>
      <c r="JKC24" s="906">
        <v>10000</v>
      </c>
      <c r="JKD24" s="906">
        <v>10000</v>
      </c>
      <c r="JKE24" s="906">
        <v>10000</v>
      </c>
      <c r="JKF24" s="906">
        <v>10000</v>
      </c>
      <c r="JKG24" s="906">
        <v>10000</v>
      </c>
      <c r="JKH24" s="906">
        <v>10000</v>
      </c>
      <c r="JKI24" s="906">
        <v>10000</v>
      </c>
      <c r="JKJ24" s="906">
        <v>10000</v>
      </c>
      <c r="JKK24" s="906">
        <v>10000</v>
      </c>
      <c r="JKL24" s="906">
        <v>10000</v>
      </c>
      <c r="JKM24" s="906">
        <v>10000</v>
      </c>
      <c r="JKN24" s="906">
        <v>10000</v>
      </c>
      <c r="JKO24" s="906">
        <v>10000</v>
      </c>
      <c r="JKP24" s="906">
        <v>10000</v>
      </c>
      <c r="JKQ24" s="906">
        <v>10000</v>
      </c>
      <c r="JKR24" s="906">
        <v>10000</v>
      </c>
      <c r="JKS24" s="906">
        <v>10000</v>
      </c>
      <c r="JKT24" s="906">
        <v>10000</v>
      </c>
      <c r="JKU24" s="906">
        <v>10000</v>
      </c>
      <c r="JKV24" s="906">
        <v>10000</v>
      </c>
      <c r="JKW24" s="906">
        <v>10000</v>
      </c>
      <c r="JKX24" s="906">
        <v>10000</v>
      </c>
      <c r="JKY24" s="906">
        <v>10000</v>
      </c>
      <c r="JKZ24" s="906">
        <v>10000</v>
      </c>
      <c r="JLA24" s="906">
        <v>10000</v>
      </c>
      <c r="JLB24" s="906">
        <v>10000</v>
      </c>
      <c r="JLC24" s="906">
        <v>10000</v>
      </c>
      <c r="JLD24" s="906">
        <v>10000</v>
      </c>
      <c r="JLE24" s="906">
        <v>10000</v>
      </c>
      <c r="JLF24" s="906">
        <v>10000</v>
      </c>
      <c r="JLG24" s="906">
        <v>10000</v>
      </c>
      <c r="JLH24" s="906">
        <v>10000</v>
      </c>
      <c r="JLI24" s="906">
        <v>10000</v>
      </c>
      <c r="JLJ24" s="906">
        <v>10000</v>
      </c>
      <c r="JLK24" s="906">
        <v>10000</v>
      </c>
      <c r="JLL24" s="906">
        <v>10000</v>
      </c>
      <c r="JLM24" s="906">
        <v>10000</v>
      </c>
      <c r="JLN24" s="906">
        <v>10000</v>
      </c>
      <c r="JLO24" s="906">
        <v>10000</v>
      </c>
      <c r="JLP24" s="906">
        <v>10000</v>
      </c>
      <c r="JLQ24" s="906">
        <v>10000</v>
      </c>
      <c r="JLR24" s="906">
        <v>10000</v>
      </c>
      <c r="JLS24" s="906">
        <v>10000</v>
      </c>
      <c r="JLT24" s="906">
        <v>10000</v>
      </c>
      <c r="JLU24" s="906">
        <v>10000</v>
      </c>
      <c r="JLV24" s="906">
        <v>10000</v>
      </c>
      <c r="JLW24" s="906">
        <v>10000</v>
      </c>
      <c r="JLX24" s="906">
        <v>10000</v>
      </c>
      <c r="JLY24" s="906">
        <v>10000</v>
      </c>
      <c r="JLZ24" s="906">
        <v>10000</v>
      </c>
      <c r="JMA24" s="906">
        <v>10000</v>
      </c>
      <c r="JMB24" s="906">
        <v>10000</v>
      </c>
      <c r="JMC24" s="906">
        <v>10000</v>
      </c>
      <c r="JMD24" s="906">
        <v>10000</v>
      </c>
      <c r="JME24" s="906">
        <v>10000</v>
      </c>
      <c r="JMF24" s="906">
        <v>10000</v>
      </c>
      <c r="JMG24" s="906">
        <v>10000</v>
      </c>
      <c r="JMH24" s="906">
        <v>10000</v>
      </c>
      <c r="JMI24" s="906">
        <v>10000</v>
      </c>
      <c r="JMJ24" s="906">
        <v>10000</v>
      </c>
      <c r="JMK24" s="906">
        <v>10000</v>
      </c>
      <c r="JML24" s="906">
        <v>10000</v>
      </c>
      <c r="JMM24" s="906">
        <v>10000</v>
      </c>
      <c r="JMN24" s="906">
        <v>10000</v>
      </c>
      <c r="JMO24" s="906">
        <v>10000</v>
      </c>
      <c r="JMP24" s="906">
        <v>10000</v>
      </c>
      <c r="JMQ24" s="906">
        <v>10000</v>
      </c>
      <c r="JMR24" s="906">
        <v>10000</v>
      </c>
      <c r="JMS24" s="906">
        <v>10000</v>
      </c>
      <c r="JMT24" s="906">
        <v>10000</v>
      </c>
      <c r="JMU24" s="906">
        <v>10000</v>
      </c>
      <c r="JMV24" s="906">
        <v>10000</v>
      </c>
      <c r="JMW24" s="906">
        <v>10000</v>
      </c>
      <c r="JMX24" s="906">
        <v>10000</v>
      </c>
      <c r="JMY24" s="906">
        <v>10000</v>
      </c>
      <c r="JMZ24" s="906">
        <v>10000</v>
      </c>
      <c r="JNA24" s="906">
        <v>10000</v>
      </c>
      <c r="JNB24" s="906">
        <v>10000</v>
      </c>
      <c r="JNC24" s="906">
        <v>10000</v>
      </c>
      <c r="JND24" s="906">
        <v>10000</v>
      </c>
      <c r="JNE24" s="906">
        <v>10000</v>
      </c>
      <c r="JNF24" s="906">
        <v>10000</v>
      </c>
      <c r="JNG24" s="906">
        <v>10000</v>
      </c>
      <c r="JNH24" s="906">
        <v>10000</v>
      </c>
      <c r="JNI24" s="906">
        <v>10000</v>
      </c>
      <c r="JNJ24" s="906">
        <v>10000</v>
      </c>
      <c r="JNK24" s="906">
        <v>10000</v>
      </c>
      <c r="JNL24" s="906">
        <v>10000</v>
      </c>
      <c r="JNM24" s="906">
        <v>10000</v>
      </c>
      <c r="JNN24" s="906">
        <v>10000</v>
      </c>
      <c r="JNO24" s="906">
        <v>10000</v>
      </c>
      <c r="JNP24" s="906">
        <v>10000</v>
      </c>
      <c r="JNQ24" s="906">
        <v>10000</v>
      </c>
      <c r="JNR24" s="906">
        <v>10000</v>
      </c>
      <c r="JNS24" s="906">
        <v>10000</v>
      </c>
      <c r="JNT24" s="906">
        <v>10000</v>
      </c>
      <c r="JNU24" s="906">
        <v>10000</v>
      </c>
      <c r="JNV24" s="906">
        <v>10000</v>
      </c>
      <c r="JNW24" s="906">
        <v>10000</v>
      </c>
      <c r="JNX24" s="906">
        <v>10000</v>
      </c>
      <c r="JNY24" s="906">
        <v>10000</v>
      </c>
      <c r="JNZ24" s="906">
        <v>10000</v>
      </c>
      <c r="JOA24" s="906">
        <v>10000</v>
      </c>
      <c r="JOB24" s="906">
        <v>10000</v>
      </c>
      <c r="JOC24" s="906">
        <v>10000</v>
      </c>
      <c r="JOD24" s="906">
        <v>10000</v>
      </c>
      <c r="JOE24" s="906">
        <v>10000</v>
      </c>
      <c r="JOF24" s="906">
        <v>10000</v>
      </c>
      <c r="JOG24" s="906">
        <v>10000</v>
      </c>
      <c r="JOH24" s="906">
        <v>10000</v>
      </c>
      <c r="JOI24" s="906">
        <v>10000</v>
      </c>
      <c r="JOJ24" s="906">
        <v>10000</v>
      </c>
      <c r="JOK24" s="906">
        <v>10000</v>
      </c>
      <c r="JOL24" s="906">
        <v>10000</v>
      </c>
      <c r="JOM24" s="906">
        <v>10000</v>
      </c>
      <c r="JON24" s="906">
        <v>10000</v>
      </c>
      <c r="JOO24" s="906">
        <v>10000</v>
      </c>
      <c r="JOP24" s="906">
        <v>10000</v>
      </c>
      <c r="JOQ24" s="906">
        <v>10000</v>
      </c>
      <c r="JOR24" s="906">
        <v>10000</v>
      </c>
      <c r="JOS24" s="906">
        <v>10000</v>
      </c>
      <c r="JOT24" s="906">
        <v>10000</v>
      </c>
      <c r="JOU24" s="906">
        <v>10000</v>
      </c>
      <c r="JOV24" s="906">
        <v>10000</v>
      </c>
      <c r="JOW24" s="906">
        <v>10000</v>
      </c>
      <c r="JOX24" s="906">
        <v>10000</v>
      </c>
      <c r="JOY24" s="906">
        <v>10000</v>
      </c>
      <c r="JOZ24" s="906">
        <v>10000</v>
      </c>
      <c r="JPA24" s="906">
        <v>10000</v>
      </c>
      <c r="JPB24" s="906">
        <v>10000</v>
      </c>
      <c r="JPC24" s="906">
        <v>10000</v>
      </c>
      <c r="JPD24" s="906">
        <v>10000</v>
      </c>
      <c r="JPE24" s="906">
        <v>10000</v>
      </c>
      <c r="JPF24" s="906">
        <v>10000</v>
      </c>
      <c r="JPG24" s="906">
        <v>10000</v>
      </c>
      <c r="JPH24" s="906">
        <v>10000</v>
      </c>
      <c r="JPI24" s="906">
        <v>10000</v>
      </c>
      <c r="JPJ24" s="906">
        <v>10000</v>
      </c>
      <c r="JPK24" s="906">
        <v>10000</v>
      </c>
      <c r="JPL24" s="906">
        <v>10000</v>
      </c>
      <c r="JPM24" s="906">
        <v>10000</v>
      </c>
      <c r="JPN24" s="906">
        <v>10000</v>
      </c>
      <c r="JPO24" s="906">
        <v>10000</v>
      </c>
      <c r="JPP24" s="906">
        <v>10000</v>
      </c>
      <c r="JPQ24" s="906">
        <v>10000</v>
      </c>
      <c r="JPR24" s="906">
        <v>10000</v>
      </c>
      <c r="JPS24" s="906">
        <v>10000</v>
      </c>
      <c r="JPT24" s="906">
        <v>10000</v>
      </c>
      <c r="JPU24" s="906">
        <v>10000</v>
      </c>
      <c r="JPV24" s="906">
        <v>10000</v>
      </c>
      <c r="JPW24" s="906">
        <v>10000</v>
      </c>
      <c r="JPX24" s="906">
        <v>10000</v>
      </c>
      <c r="JPY24" s="906">
        <v>10000</v>
      </c>
      <c r="JPZ24" s="906">
        <v>10000</v>
      </c>
      <c r="JQA24" s="906">
        <v>10000</v>
      </c>
      <c r="JQB24" s="906">
        <v>10000</v>
      </c>
      <c r="JQC24" s="906">
        <v>10000</v>
      </c>
      <c r="JQD24" s="906">
        <v>10000</v>
      </c>
      <c r="JQE24" s="906">
        <v>10000</v>
      </c>
      <c r="JQF24" s="906">
        <v>10000</v>
      </c>
      <c r="JQG24" s="906">
        <v>10000</v>
      </c>
      <c r="JQH24" s="906">
        <v>10000</v>
      </c>
      <c r="JQI24" s="906">
        <v>10000</v>
      </c>
      <c r="JQJ24" s="906">
        <v>10000</v>
      </c>
      <c r="JQK24" s="906">
        <v>10000</v>
      </c>
      <c r="JQL24" s="906">
        <v>10000</v>
      </c>
      <c r="JQM24" s="906">
        <v>10000</v>
      </c>
      <c r="JQN24" s="906">
        <v>10000</v>
      </c>
      <c r="JQO24" s="906">
        <v>10000</v>
      </c>
      <c r="JQP24" s="906">
        <v>10000</v>
      </c>
      <c r="JQQ24" s="906">
        <v>10000</v>
      </c>
      <c r="JQR24" s="906">
        <v>10000</v>
      </c>
      <c r="JQS24" s="906">
        <v>10000</v>
      </c>
      <c r="JQT24" s="906">
        <v>10000</v>
      </c>
      <c r="JQU24" s="906">
        <v>10000</v>
      </c>
      <c r="JQV24" s="906">
        <v>10000</v>
      </c>
      <c r="JQW24" s="906">
        <v>10000</v>
      </c>
      <c r="JQX24" s="906">
        <v>10000</v>
      </c>
      <c r="JQY24" s="906">
        <v>10000</v>
      </c>
      <c r="JQZ24" s="906">
        <v>10000</v>
      </c>
      <c r="JRA24" s="906">
        <v>10000</v>
      </c>
      <c r="JRB24" s="906">
        <v>10000</v>
      </c>
      <c r="JRC24" s="906">
        <v>10000</v>
      </c>
      <c r="JRD24" s="906">
        <v>10000</v>
      </c>
      <c r="JRE24" s="906">
        <v>10000</v>
      </c>
      <c r="JRF24" s="906">
        <v>10000</v>
      </c>
      <c r="JRG24" s="906">
        <v>10000</v>
      </c>
      <c r="JRH24" s="906">
        <v>10000</v>
      </c>
      <c r="JRI24" s="906">
        <v>10000</v>
      </c>
      <c r="JRJ24" s="906">
        <v>10000</v>
      </c>
      <c r="JRK24" s="906">
        <v>10000</v>
      </c>
      <c r="JRL24" s="906">
        <v>10000</v>
      </c>
      <c r="JRM24" s="906">
        <v>10000</v>
      </c>
      <c r="JRN24" s="906">
        <v>10000</v>
      </c>
      <c r="JRO24" s="906">
        <v>10000</v>
      </c>
      <c r="JRP24" s="906">
        <v>10000</v>
      </c>
      <c r="JRQ24" s="906">
        <v>10000</v>
      </c>
      <c r="JRR24" s="906">
        <v>10000</v>
      </c>
      <c r="JRS24" s="906">
        <v>10000</v>
      </c>
      <c r="JRT24" s="906">
        <v>10000</v>
      </c>
      <c r="JRU24" s="906">
        <v>10000</v>
      </c>
      <c r="JRV24" s="906">
        <v>10000</v>
      </c>
      <c r="JRW24" s="906">
        <v>10000</v>
      </c>
      <c r="JRX24" s="906">
        <v>10000</v>
      </c>
      <c r="JRY24" s="906">
        <v>10000</v>
      </c>
      <c r="JRZ24" s="906">
        <v>10000</v>
      </c>
      <c r="JSA24" s="906">
        <v>10000</v>
      </c>
      <c r="JSB24" s="906">
        <v>10000</v>
      </c>
      <c r="JSC24" s="906">
        <v>10000</v>
      </c>
      <c r="JSD24" s="906">
        <v>10000</v>
      </c>
      <c r="JSE24" s="906">
        <v>10000</v>
      </c>
      <c r="JSF24" s="906">
        <v>10000</v>
      </c>
      <c r="JSG24" s="906">
        <v>10000</v>
      </c>
      <c r="JSH24" s="906">
        <v>10000</v>
      </c>
      <c r="JSI24" s="906">
        <v>10000</v>
      </c>
      <c r="JSJ24" s="906">
        <v>10000</v>
      </c>
      <c r="JSK24" s="906">
        <v>10000</v>
      </c>
      <c r="JSL24" s="906">
        <v>10000</v>
      </c>
      <c r="JSM24" s="906">
        <v>10000</v>
      </c>
      <c r="JSN24" s="906">
        <v>10000</v>
      </c>
      <c r="JSO24" s="906">
        <v>10000</v>
      </c>
      <c r="JSP24" s="906">
        <v>10000</v>
      </c>
      <c r="JSQ24" s="906">
        <v>10000</v>
      </c>
      <c r="JSR24" s="906">
        <v>10000</v>
      </c>
      <c r="JSS24" s="906">
        <v>10000</v>
      </c>
      <c r="JST24" s="906">
        <v>10000</v>
      </c>
      <c r="JSU24" s="906">
        <v>10000</v>
      </c>
      <c r="JSV24" s="906">
        <v>10000</v>
      </c>
      <c r="JSW24" s="906">
        <v>10000</v>
      </c>
      <c r="JSX24" s="906">
        <v>10000</v>
      </c>
      <c r="JSY24" s="906">
        <v>10000</v>
      </c>
      <c r="JSZ24" s="906">
        <v>10000</v>
      </c>
      <c r="JTA24" s="906">
        <v>10000</v>
      </c>
      <c r="JTB24" s="906">
        <v>10000</v>
      </c>
      <c r="JTC24" s="906">
        <v>10000</v>
      </c>
      <c r="JTD24" s="906">
        <v>10000</v>
      </c>
      <c r="JTE24" s="906">
        <v>10000</v>
      </c>
      <c r="JTF24" s="906">
        <v>10000</v>
      </c>
      <c r="JTG24" s="906">
        <v>10000</v>
      </c>
      <c r="JTH24" s="906">
        <v>10000</v>
      </c>
      <c r="JTI24" s="906">
        <v>10000</v>
      </c>
      <c r="JTJ24" s="906">
        <v>10000</v>
      </c>
      <c r="JTK24" s="906">
        <v>10000</v>
      </c>
      <c r="JTL24" s="906">
        <v>10000</v>
      </c>
      <c r="JTM24" s="906">
        <v>10000</v>
      </c>
      <c r="JTN24" s="906">
        <v>10000</v>
      </c>
      <c r="JTO24" s="906">
        <v>10000</v>
      </c>
      <c r="JTP24" s="906">
        <v>10000</v>
      </c>
      <c r="JTQ24" s="906">
        <v>10000</v>
      </c>
      <c r="JTR24" s="906">
        <v>10000</v>
      </c>
      <c r="JTS24" s="906">
        <v>10000</v>
      </c>
      <c r="JTT24" s="906">
        <v>10000</v>
      </c>
      <c r="JTU24" s="906">
        <v>10000</v>
      </c>
      <c r="JTV24" s="906">
        <v>10000</v>
      </c>
      <c r="JTW24" s="906">
        <v>10000</v>
      </c>
      <c r="JTX24" s="906">
        <v>10000</v>
      </c>
      <c r="JTY24" s="906">
        <v>10000</v>
      </c>
      <c r="JTZ24" s="906">
        <v>10000</v>
      </c>
      <c r="JUA24" s="906">
        <v>10000</v>
      </c>
      <c r="JUB24" s="906">
        <v>10000</v>
      </c>
      <c r="JUC24" s="906">
        <v>10000</v>
      </c>
      <c r="JUD24" s="906">
        <v>10000</v>
      </c>
      <c r="JUE24" s="906">
        <v>10000</v>
      </c>
      <c r="JUF24" s="906">
        <v>10000</v>
      </c>
      <c r="JUG24" s="906">
        <v>10000</v>
      </c>
      <c r="JUH24" s="906">
        <v>10000</v>
      </c>
      <c r="JUI24" s="906">
        <v>10000</v>
      </c>
      <c r="JUJ24" s="906">
        <v>10000</v>
      </c>
      <c r="JUK24" s="906">
        <v>10000</v>
      </c>
      <c r="JUL24" s="906">
        <v>10000</v>
      </c>
      <c r="JUM24" s="906">
        <v>10000</v>
      </c>
      <c r="JUN24" s="906">
        <v>10000</v>
      </c>
      <c r="JUO24" s="906">
        <v>10000</v>
      </c>
      <c r="JUP24" s="906">
        <v>10000</v>
      </c>
      <c r="JUQ24" s="906">
        <v>10000</v>
      </c>
      <c r="JUR24" s="906">
        <v>10000</v>
      </c>
      <c r="JUS24" s="906">
        <v>10000</v>
      </c>
      <c r="JUT24" s="906">
        <v>10000</v>
      </c>
      <c r="JUU24" s="906">
        <v>10000</v>
      </c>
      <c r="JUV24" s="906">
        <v>10000</v>
      </c>
      <c r="JUW24" s="906">
        <v>10000</v>
      </c>
      <c r="JUX24" s="906">
        <v>10000</v>
      </c>
      <c r="JUY24" s="906">
        <v>10000</v>
      </c>
      <c r="JUZ24" s="906">
        <v>10000</v>
      </c>
      <c r="JVA24" s="906">
        <v>10000</v>
      </c>
      <c r="JVB24" s="906">
        <v>10000</v>
      </c>
      <c r="JVC24" s="906">
        <v>10000</v>
      </c>
      <c r="JVD24" s="906">
        <v>10000</v>
      </c>
      <c r="JVE24" s="906">
        <v>10000</v>
      </c>
      <c r="JVF24" s="906">
        <v>10000</v>
      </c>
      <c r="JVG24" s="906">
        <v>10000</v>
      </c>
      <c r="JVH24" s="906">
        <v>10000</v>
      </c>
      <c r="JVI24" s="906">
        <v>10000</v>
      </c>
      <c r="JVJ24" s="906">
        <v>10000</v>
      </c>
      <c r="JVK24" s="906">
        <v>10000</v>
      </c>
      <c r="JVL24" s="906">
        <v>10000</v>
      </c>
      <c r="JVM24" s="906">
        <v>10000</v>
      </c>
      <c r="JVN24" s="906">
        <v>10000</v>
      </c>
      <c r="JVO24" s="906">
        <v>10000</v>
      </c>
      <c r="JVP24" s="906">
        <v>10000</v>
      </c>
      <c r="JVQ24" s="906">
        <v>10000</v>
      </c>
      <c r="JVR24" s="906">
        <v>10000</v>
      </c>
      <c r="JVS24" s="906">
        <v>10000</v>
      </c>
      <c r="JVT24" s="906">
        <v>10000</v>
      </c>
      <c r="JVU24" s="906">
        <v>10000</v>
      </c>
      <c r="JVV24" s="906">
        <v>10000</v>
      </c>
      <c r="JVW24" s="906">
        <v>10000</v>
      </c>
      <c r="JVX24" s="906">
        <v>10000</v>
      </c>
      <c r="JVY24" s="906">
        <v>10000</v>
      </c>
      <c r="JVZ24" s="906">
        <v>10000</v>
      </c>
      <c r="JWA24" s="906">
        <v>10000</v>
      </c>
      <c r="JWB24" s="906">
        <v>10000</v>
      </c>
      <c r="JWC24" s="906">
        <v>10000</v>
      </c>
      <c r="JWD24" s="906">
        <v>10000</v>
      </c>
      <c r="JWE24" s="906">
        <v>10000</v>
      </c>
      <c r="JWF24" s="906">
        <v>10000</v>
      </c>
      <c r="JWG24" s="906">
        <v>10000</v>
      </c>
      <c r="JWH24" s="906">
        <v>10000</v>
      </c>
      <c r="JWI24" s="906">
        <v>10000</v>
      </c>
      <c r="JWJ24" s="906">
        <v>10000</v>
      </c>
      <c r="JWK24" s="906">
        <v>10000</v>
      </c>
      <c r="JWL24" s="906">
        <v>10000</v>
      </c>
      <c r="JWM24" s="906">
        <v>10000</v>
      </c>
      <c r="JWN24" s="906">
        <v>10000</v>
      </c>
      <c r="JWO24" s="906">
        <v>10000</v>
      </c>
      <c r="JWP24" s="906">
        <v>10000</v>
      </c>
      <c r="JWQ24" s="906">
        <v>10000</v>
      </c>
      <c r="JWR24" s="906">
        <v>10000</v>
      </c>
      <c r="JWS24" s="906">
        <v>10000</v>
      </c>
      <c r="JWT24" s="906">
        <v>10000</v>
      </c>
      <c r="JWU24" s="906">
        <v>10000</v>
      </c>
      <c r="JWV24" s="906">
        <v>10000</v>
      </c>
      <c r="JWW24" s="906">
        <v>10000</v>
      </c>
      <c r="JWX24" s="906">
        <v>10000</v>
      </c>
      <c r="JWY24" s="906">
        <v>10000</v>
      </c>
      <c r="JWZ24" s="906">
        <v>10000</v>
      </c>
      <c r="JXA24" s="906">
        <v>10000</v>
      </c>
      <c r="JXB24" s="906">
        <v>10000</v>
      </c>
      <c r="JXC24" s="906">
        <v>10000</v>
      </c>
      <c r="JXD24" s="906">
        <v>10000</v>
      </c>
      <c r="JXE24" s="906">
        <v>10000</v>
      </c>
      <c r="JXF24" s="906">
        <v>10000</v>
      </c>
      <c r="JXG24" s="906">
        <v>10000</v>
      </c>
      <c r="JXH24" s="906">
        <v>10000</v>
      </c>
      <c r="JXI24" s="906">
        <v>10000</v>
      </c>
      <c r="JXJ24" s="906">
        <v>10000</v>
      </c>
      <c r="JXK24" s="906">
        <v>10000</v>
      </c>
      <c r="JXL24" s="906">
        <v>10000</v>
      </c>
      <c r="JXM24" s="906">
        <v>10000</v>
      </c>
      <c r="JXN24" s="906">
        <v>10000</v>
      </c>
      <c r="JXO24" s="906">
        <v>10000</v>
      </c>
      <c r="JXP24" s="906">
        <v>10000</v>
      </c>
      <c r="JXQ24" s="906">
        <v>10000</v>
      </c>
      <c r="JXR24" s="906">
        <v>10000</v>
      </c>
      <c r="JXS24" s="906">
        <v>10000</v>
      </c>
      <c r="JXT24" s="906">
        <v>10000</v>
      </c>
      <c r="JXU24" s="906">
        <v>10000</v>
      </c>
      <c r="JXV24" s="906">
        <v>10000</v>
      </c>
      <c r="JXW24" s="906">
        <v>10000</v>
      </c>
      <c r="JXX24" s="906">
        <v>10000</v>
      </c>
      <c r="JXY24" s="906">
        <v>10000</v>
      </c>
      <c r="JXZ24" s="906">
        <v>10000</v>
      </c>
      <c r="JYA24" s="906">
        <v>10000</v>
      </c>
      <c r="JYB24" s="906">
        <v>10000</v>
      </c>
      <c r="JYC24" s="906">
        <v>10000</v>
      </c>
      <c r="JYD24" s="906">
        <v>10000</v>
      </c>
      <c r="JYE24" s="906">
        <v>10000</v>
      </c>
      <c r="JYF24" s="906">
        <v>10000</v>
      </c>
      <c r="JYG24" s="906">
        <v>10000</v>
      </c>
      <c r="JYH24" s="906">
        <v>10000</v>
      </c>
      <c r="JYI24" s="906">
        <v>10000</v>
      </c>
      <c r="JYJ24" s="906">
        <v>10000</v>
      </c>
      <c r="JYK24" s="906">
        <v>10000</v>
      </c>
      <c r="JYL24" s="906">
        <v>10000</v>
      </c>
      <c r="JYM24" s="906">
        <v>10000</v>
      </c>
      <c r="JYN24" s="906">
        <v>10000</v>
      </c>
      <c r="JYO24" s="906">
        <v>10000</v>
      </c>
      <c r="JYP24" s="906">
        <v>10000</v>
      </c>
      <c r="JYQ24" s="906">
        <v>10000</v>
      </c>
      <c r="JYR24" s="906">
        <v>10000</v>
      </c>
      <c r="JYS24" s="906">
        <v>10000</v>
      </c>
      <c r="JYT24" s="906">
        <v>10000</v>
      </c>
      <c r="JYU24" s="906">
        <v>10000</v>
      </c>
      <c r="JYV24" s="906">
        <v>10000</v>
      </c>
      <c r="JYW24" s="906">
        <v>10000</v>
      </c>
      <c r="JYX24" s="906">
        <v>10000</v>
      </c>
      <c r="JYY24" s="906">
        <v>10000</v>
      </c>
      <c r="JYZ24" s="906">
        <v>10000</v>
      </c>
      <c r="JZA24" s="906">
        <v>10000</v>
      </c>
      <c r="JZB24" s="906">
        <v>10000</v>
      </c>
      <c r="JZC24" s="906">
        <v>10000</v>
      </c>
      <c r="JZD24" s="906">
        <v>10000</v>
      </c>
      <c r="JZE24" s="906">
        <v>10000</v>
      </c>
      <c r="JZF24" s="906">
        <v>10000</v>
      </c>
      <c r="JZG24" s="906">
        <v>10000</v>
      </c>
      <c r="JZH24" s="906">
        <v>10000</v>
      </c>
      <c r="JZI24" s="906">
        <v>10000</v>
      </c>
      <c r="JZJ24" s="906">
        <v>10000</v>
      </c>
      <c r="JZK24" s="906">
        <v>10000</v>
      </c>
      <c r="JZL24" s="906">
        <v>10000</v>
      </c>
      <c r="JZM24" s="906">
        <v>10000</v>
      </c>
      <c r="JZN24" s="906">
        <v>10000</v>
      </c>
      <c r="JZO24" s="906">
        <v>10000</v>
      </c>
      <c r="JZP24" s="906">
        <v>10000</v>
      </c>
      <c r="JZQ24" s="906">
        <v>10000</v>
      </c>
      <c r="JZR24" s="906">
        <v>10000</v>
      </c>
      <c r="JZS24" s="906">
        <v>10000</v>
      </c>
      <c r="JZT24" s="906">
        <v>10000</v>
      </c>
      <c r="JZU24" s="906">
        <v>10000</v>
      </c>
      <c r="JZV24" s="906">
        <v>10000</v>
      </c>
      <c r="JZW24" s="906">
        <v>10000</v>
      </c>
      <c r="JZX24" s="906">
        <v>10000</v>
      </c>
      <c r="JZY24" s="906">
        <v>10000</v>
      </c>
      <c r="JZZ24" s="906">
        <v>10000</v>
      </c>
      <c r="KAA24" s="906">
        <v>10000</v>
      </c>
      <c r="KAB24" s="906">
        <v>10000</v>
      </c>
      <c r="KAC24" s="906">
        <v>10000</v>
      </c>
      <c r="KAD24" s="906">
        <v>10000</v>
      </c>
      <c r="KAE24" s="906">
        <v>10000</v>
      </c>
      <c r="KAF24" s="906">
        <v>10000</v>
      </c>
      <c r="KAG24" s="906">
        <v>10000</v>
      </c>
      <c r="KAH24" s="906">
        <v>10000</v>
      </c>
      <c r="KAI24" s="906">
        <v>10000</v>
      </c>
      <c r="KAJ24" s="906">
        <v>10000</v>
      </c>
      <c r="KAK24" s="906">
        <v>10000</v>
      </c>
      <c r="KAL24" s="906">
        <v>10000</v>
      </c>
      <c r="KAM24" s="906">
        <v>10000</v>
      </c>
      <c r="KAN24" s="906">
        <v>10000</v>
      </c>
      <c r="KAO24" s="906">
        <v>10000</v>
      </c>
      <c r="KAP24" s="906">
        <v>10000</v>
      </c>
      <c r="KAQ24" s="906">
        <v>10000</v>
      </c>
      <c r="KAR24" s="906">
        <v>10000</v>
      </c>
      <c r="KAS24" s="906">
        <v>10000</v>
      </c>
      <c r="KAT24" s="906">
        <v>10000</v>
      </c>
      <c r="KAU24" s="906">
        <v>10000</v>
      </c>
      <c r="KAV24" s="906">
        <v>10000</v>
      </c>
      <c r="KAW24" s="906">
        <v>10000</v>
      </c>
      <c r="KAX24" s="906">
        <v>10000</v>
      </c>
      <c r="KAY24" s="906">
        <v>10000</v>
      </c>
      <c r="KAZ24" s="906">
        <v>10000</v>
      </c>
      <c r="KBA24" s="906">
        <v>10000</v>
      </c>
      <c r="KBB24" s="906">
        <v>10000</v>
      </c>
      <c r="KBC24" s="906">
        <v>10000</v>
      </c>
      <c r="KBD24" s="906">
        <v>10000</v>
      </c>
      <c r="KBE24" s="906">
        <v>10000</v>
      </c>
      <c r="KBF24" s="906">
        <v>10000</v>
      </c>
      <c r="KBG24" s="906">
        <v>10000</v>
      </c>
      <c r="KBH24" s="906">
        <v>10000</v>
      </c>
      <c r="KBI24" s="906">
        <v>10000</v>
      </c>
      <c r="KBJ24" s="906">
        <v>10000</v>
      </c>
      <c r="KBK24" s="906">
        <v>10000</v>
      </c>
      <c r="KBL24" s="906">
        <v>10000</v>
      </c>
      <c r="KBM24" s="906">
        <v>10000</v>
      </c>
      <c r="KBN24" s="906">
        <v>10000</v>
      </c>
      <c r="KBO24" s="906">
        <v>10000</v>
      </c>
      <c r="KBP24" s="906">
        <v>10000</v>
      </c>
      <c r="KBQ24" s="906">
        <v>10000</v>
      </c>
      <c r="KBR24" s="906">
        <v>10000</v>
      </c>
      <c r="KBS24" s="906">
        <v>10000</v>
      </c>
      <c r="KBT24" s="906">
        <v>10000</v>
      </c>
      <c r="KBU24" s="906">
        <v>10000</v>
      </c>
      <c r="KBV24" s="906">
        <v>10000</v>
      </c>
      <c r="KBW24" s="906">
        <v>10000</v>
      </c>
      <c r="KBX24" s="906">
        <v>10000</v>
      </c>
      <c r="KBY24" s="906">
        <v>10000</v>
      </c>
      <c r="KBZ24" s="906">
        <v>10000</v>
      </c>
      <c r="KCA24" s="906">
        <v>10000</v>
      </c>
      <c r="KCB24" s="906">
        <v>10000</v>
      </c>
      <c r="KCC24" s="906">
        <v>10000</v>
      </c>
      <c r="KCD24" s="906">
        <v>10000</v>
      </c>
      <c r="KCE24" s="906">
        <v>10000</v>
      </c>
      <c r="KCF24" s="906">
        <v>10000</v>
      </c>
      <c r="KCG24" s="906">
        <v>10000</v>
      </c>
      <c r="KCH24" s="906">
        <v>10000</v>
      </c>
      <c r="KCI24" s="906">
        <v>10000</v>
      </c>
      <c r="KCJ24" s="906">
        <v>10000</v>
      </c>
      <c r="KCK24" s="906">
        <v>10000</v>
      </c>
      <c r="KCL24" s="906">
        <v>10000</v>
      </c>
      <c r="KCM24" s="906">
        <v>10000</v>
      </c>
      <c r="KCN24" s="906">
        <v>10000</v>
      </c>
      <c r="KCO24" s="906">
        <v>10000</v>
      </c>
      <c r="KCP24" s="906">
        <v>10000</v>
      </c>
      <c r="KCQ24" s="906">
        <v>10000</v>
      </c>
      <c r="KCR24" s="906">
        <v>10000</v>
      </c>
      <c r="KCS24" s="906">
        <v>10000</v>
      </c>
      <c r="KCT24" s="906">
        <v>10000</v>
      </c>
      <c r="KCU24" s="906">
        <v>10000</v>
      </c>
      <c r="KCV24" s="906">
        <v>10000</v>
      </c>
      <c r="KCW24" s="906">
        <v>10000</v>
      </c>
      <c r="KCX24" s="906">
        <v>10000</v>
      </c>
      <c r="KCY24" s="906">
        <v>10000</v>
      </c>
      <c r="KCZ24" s="906">
        <v>10000</v>
      </c>
      <c r="KDA24" s="906">
        <v>10000</v>
      </c>
      <c r="KDB24" s="906">
        <v>10000</v>
      </c>
      <c r="KDC24" s="906">
        <v>10000</v>
      </c>
      <c r="KDD24" s="906">
        <v>10000</v>
      </c>
      <c r="KDE24" s="906">
        <v>10000</v>
      </c>
      <c r="KDF24" s="906">
        <v>10000</v>
      </c>
      <c r="KDG24" s="906">
        <v>10000</v>
      </c>
      <c r="KDH24" s="906">
        <v>10000</v>
      </c>
      <c r="KDI24" s="906">
        <v>10000</v>
      </c>
      <c r="KDJ24" s="906">
        <v>10000</v>
      </c>
      <c r="KDK24" s="906">
        <v>10000</v>
      </c>
      <c r="KDL24" s="906">
        <v>10000</v>
      </c>
      <c r="KDM24" s="906">
        <v>10000</v>
      </c>
      <c r="KDN24" s="906">
        <v>10000</v>
      </c>
      <c r="KDO24" s="906">
        <v>10000</v>
      </c>
      <c r="KDP24" s="906">
        <v>10000</v>
      </c>
      <c r="KDQ24" s="906">
        <v>10000</v>
      </c>
      <c r="KDR24" s="906">
        <v>10000</v>
      </c>
      <c r="KDS24" s="906">
        <v>10000</v>
      </c>
      <c r="KDT24" s="906">
        <v>10000</v>
      </c>
      <c r="KDU24" s="906">
        <v>10000</v>
      </c>
      <c r="KDV24" s="906">
        <v>10000</v>
      </c>
      <c r="KDW24" s="906">
        <v>10000</v>
      </c>
      <c r="KDX24" s="906">
        <v>10000</v>
      </c>
      <c r="KDY24" s="906">
        <v>10000</v>
      </c>
      <c r="KDZ24" s="906">
        <v>10000</v>
      </c>
      <c r="KEA24" s="906">
        <v>10000</v>
      </c>
      <c r="KEB24" s="906">
        <v>10000</v>
      </c>
      <c r="KEC24" s="906">
        <v>10000</v>
      </c>
      <c r="KED24" s="906">
        <v>10000</v>
      </c>
      <c r="KEE24" s="906">
        <v>10000</v>
      </c>
      <c r="KEF24" s="906">
        <v>10000</v>
      </c>
      <c r="KEG24" s="906">
        <v>10000</v>
      </c>
      <c r="KEH24" s="906">
        <v>10000</v>
      </c>
      <c r="KEI24" s="906">
        <v>10000</v>
      </c>
      <c r="KEJ24" s="906">
        <v>10000</v>
      </c>
      <c r="KEK24" s="906">
        <v>10000</v>
      </c>
      <c r="KEL24" s="906">
        <v>10000</v>
      </c>
      <c r="KEM24" s="906">
        <v>10000</v>
      </c>
      <c r="KEN24" s="906">
        <v>10000</v>
      </c>
      <c r="KEO24" s="906">
        <v>10000</v>
      </c>
      <c r="KEP24" s="906">
        <v>10000</v>
      </c>
      <c r="KEQ24" s="906">
        <v>10000</v>
      </c>
      <c r="KER24" s="906">
        <v>10000</v>
      </c>
      <c r="KES24" s="906">
        <v>10000</v>
      </c>
      <c r="KET24" s="906">
        <v>10000</v>
      </c>
      <c r="KEU24" s="906">
        <v>10000</v>
      </c>
      <c r="KEV24" s="906">
        <v>10000</v>
      </c>
      <c r="KEW24" s="906">
        <v>10000</v>
      </c>
      <c r="KEX24" s="906">
        <v>10000</v>
      </c>
      <c r="KEY24" s="906">
        <v>10000</v>
      </c>
      <c r="KEZ24" s="906">
        <v>10000</v>
      </c>
      <c r="KFA24" s="906">
        <v>10000</v>
      </c>
      <c r="KFB24" s="906">
        <v>10000</v>
      </c>
      <c r="KFC24" s="906">
        <v>10000</v>
      </c>
      <c r="KFD24" s="906">
        <v>10000</v>
      </c>
      <c r="KFE24" s="906">
        <v>10000</v>
      </c>
      <c r="KFF24" s="906">
        <v>10000</v>
      </c>
      <c r="KFG24" s="906">
        <v>10000</v>
      </c>
      <c r="KFH24" s="906">
        <v>10000</v>
      </c>
      <c r="KFI24" s="906">
        <v>10000</v>
      </c>
      <c r="KFJ24" s="906">
        <v>10000</v>
      </c>
      <c r="KFK24" s="906">
        <v>10000</v>
      </c>
      <c r="KFL24" s="906">
        <v>10000</v>
      </c>
      <c r="KFM24" s="906">
        <v>10000</v>
      </c>
      <c r="KFN24" s="906">
        <v>10000</v>
      </c>
      <c r="KFO24" s="906">
        <v>10000</v>
      </c>
      <c r="KFP24" s="906">
        <v>10000</v>
      </c>
      <c r="KFQ24" s="906">
        <v>10000</v>
      </c>
      <c r="KFR24" s="906">
        <v>10000</v>
      </c>
      <c r="KFS24" s="906">
        <v>10000</v>
      </c>
      <c r="KFT24" s="906">
        <v>10000</v>
      </c>
      <c r="KFU24" s="906">
        <v>10000</v>
      </c>
      <c r="KFV24" s="906">
        <v>10000</v>
      </c>
      <c r="KFW24" s="906">
        <v>10000</v>
      </c>
      <c r="KFX24" s="906">
        <v>10000</v>
      </c>
      <c r="KFY24" s="906">
        <v>10000</v>
      </c>
      <c r="KFZ24" s="906">
        <v>10000</v>
      </c>
      <c r="KGA24" s="906">
        <v>10000</v>
      </c>
      <c r="KGB24" s="906">
        <v>10000</v>
      </c>
      <c r="KGC24" s="906">
        <v>10000</v>
      </c>
      <c r="KGD24" s="906">
        <v>10000</v>
      </c>
      <c r="KGE24" s="906">
        <v>10000</v>
      </c>
      <c r="KGF24" s="906">
        <v>10000</v>
      </c>
      <c r="KGG24" s="906">
        <v>10000</v>
      </c>
      <c r="KGH24" s="906">
        <v>10000</v>
      </c>
      <c r="KGI24" s="906">
        <v>10000</v>
      </c>
      <c r="KGJ24" s="906">
        <v>10000</v>
      </c>
      <c r="KGK24" s="906">
        <v>10000</v>
      </c>
      <c r="KGL24" s="906">
        <v>10000</v>
      </c>
      <c r="KGM24" s="906">
        <v>10000</v>
      </c>
      <c r="KGN24" s="906">
        <v>10000</v>
      </c>
      <c r="KGO24" s="906">
        <v>10000</v>
      </c>
      <c r="KGP24" s="906">
        <v>10000</v>
      </c>
      <c r="KGQ24" s="906">
        <v>10000</v>
      </c>
      <c r="KGR24" s="906">
        <v>10000</v>
      </c>
      <c r="KGS24" s="906">
        <v>10000</v>
      </c>
      <c r="KGT24" s="906">
        <v>10000</v>
      </c>
      <c r="KGU24" s="906">
        <v>10000</v>
      </c>
      <c r="KGV24" s="906">
        <v>10000</v>
      </c>
      <c r="KGW24" s="906">
        <v>10000</v>
      </c>
      <c r="KGX24" s="906">
        <v>10000</v>
      </c>
      <c r="KGY24" s="906">
        <v>10000</v>
      </c>
      <c r="KGZ24" s="906">
        <v>10000</v>
      </c>
      <c r="KHA24" s="906">
        <v>10000</v>
      </c>
      <c r="KHB24" s="906">
        <v>10000</v>
      </c>
      <c r="KHC24" s="906">
        <v>10000</v>
      </c>
      <c r="KHD24" s="906">
        <v>10000</v>
      </c>
      <c r="KHE24" s="906">
        <v>10000</v>
      </c>
      <c r="KHF24" s="906">
        <v>10000</v>
      </c>
      <c r="KHG24" s="906">
        <v>10000</v>
      </c>
      <c r="KHH24" s="906">
        <v>10000</v>
      </c>
      <c r="KHI24" s="906">
        <v>10000</v>
      </c>
      <c r="KHJ24" s="906">
        <v>10000</v>
      </c>
      <c r="KHK24" s="906">
        <v>10000</v>
      </c>
      <c r="KHL24" s="906">
        <v>10000</v>
      </c>
      <c r="KHM24" s="906">
        <v>10000</v>
      </c>
      <c r="KHN24" s="906">
        <v>10000</v>
      </c>
      <c r="KHO24" s="906">
        <v>10000</v>
      </c>
      <c r="KHP24" s="906">
        <v>10000</v>
      </c>
      <c r="KHQ24" s="906">
        <v>10000</v>
      </c>
      <c r="KHR24" s="906">
        <v>10000</v>
      </c>
      <c r="KHS24" s="906">
        <v>10000</v>
      </c>
      <c r="KHT24" s="906">
        <v>10000</v>
      </c>
      <c r="KHU24" s="906">
        <v>10000</v>
      </c>
      <c r="KHV24" s="906">
        <v>10000</v>
      </c>
      <c r="KHW24" s="906">
        <v>10000</v>
      </c>
      <c r="KHX24" s="906">
        <v>10000</v>
      </c>
      <c r="KHY24" s="906">
        <v>10000</v>
      </c>
      <c r="KHZ24" s="906">
        <v>10000</v>
      </c>
      <c r="KIA24" s="906">
        <v>10000</v>
      </c>
      <c r="KIB24" s="906">
        <v>10000</v>
      </c>
      <c r="KIC24" s="906">
        <v>10000</v>
      </c>
      <c r="KID24" s="906">
        <v>10000</v>
      </c>
      <c r="KIE24" s="906">
        <v>10000</v>
      </c>
      <c r="KIF24" s="906">
        <v>10000</v>
      </c>
      <c r="KIG24" s="906">
        <v>10000</v>
      </c>
      <c r="KIH24" s="906">
        <v>10000</v>
      </c>
      <c r="KII24" s="906">
        <v>10000</v>
      </c>
      <c r="KIJ24" s="906">
        <v>10000</v>
      </c>
      <c r="KIK24" s="906">
        <v>10000</v>
      </c>
      <c r="KIL24" s="906">
        <v>10000</v>
      </c>
      <c r="KIM24" s="906">
        <v>10000</v>
      </c>
      <c r="KIN24" s="906">
        <v>10000</v>
      </c>
      <c r="KIO24" s="906">
        <v>10000</v>
      </c>
      <c r="KIP24" s="906">
        <v>10000</v>
      </c>
      <c r="KIQ24" s="906">
        <v>10000</v>
      </c>
      <c r="KIR24" s="906">
        <v>10000</v>
      </c>
      <c r="KIS24" s="906">
        <v>10000</v>
      </c>
      <c r="KIT24" s="906">
        <v>10000</v>
      </c>
      <c r="KIU24" s="906">
        <v>10000</v>
      </c>
      <c r="KIV24" s="906">
        <v>10000</v>
      </c>
      <c r="KIW24" s="906">
        <v>10000</v>
      </c>
      <c r="KIX24" s="906">
        <v>10000</v>
      </c>
      <c r="KIY24" s="906">
        <v>10000</v>
      </c>
      <c r="KIZ24" s="906">
        <v>10000</v>
      </c>
      <c r="KJA24" s="906">
        <v>10000</v>
      </c>
      <c r="KJB24" s="906">
        <v>10000</v>
      </c>
      <c r="KJC24" s="906">
        <v>10000</v>
      </c>
      <c r="KJD24" s="906">
        <v>10000</v>
      </c>
      <c r="KJE24" s="906">
        <v>10000</v>
      </c>
      <c r="KJF24" s="906">
        <v>10000</v>
      </c>
      <c r="KJG24" s="906">
        <v>10000</v>
      </c>
      <c r="KJH24" s="906">
        <v>10000</v>
      </c>
      <c r="KJI24" s="906">
        <v>10000</v>
      </c>
      <c r="KJJ24" s="906">
        <v>10000</v>
      </c>
      <c r="KJK24" s="906">
        <v>10000</v>
      </c>
      <c r="KJL24" s="906">
        <v>10000</v>
      </c>
      <c r="KJM24" s="906">
        <v>10000</v>
      </c>
      <c r="KJN24" s="906">
        <v>10000</v>
      </c>
      <c r="KJO24" s="906">
        <v>10000</v>
      </c>
      <c r="KJP24" s="906">
        <v>10000</v>
      </c>
      <c r="KJQ24" s="906">
        <v>10000</v>
      </c>
      <c r="KJR24" s="906">
        <v>10000</v>
      </c>
      <c r="KJS24" s="906">
        <v>10000</v>
      </c>
      <c r="KJT24" s="906">
        <v>10000</v>
      </c>
      <c r="KJU24" s="906">
        <v>10000</v>
      </c>
      <c r="KJV24" s="906">
        <v>10000</v>
      </c>
      <c r="KJW24" s="906">
        <v>10000</v>
      </c>
      <c r="KJX24" s="906">
        <v>10000</v>
      </c>
      <c r="KJY24" s="906">
        <v>10000</v>
      </c>
      <c r="KJZ24" s="906">
        <v>10000</v>
      </c>
      <c r="KKA24" s="906">
        <v>10000</v>
      </c>
      <c r="KKB24" s="906">
        <v>10000</v>
      </c>
      <c r="KKC24" s="906">
        <v>10000</v>
      </c>
      <c r="KKD24" s="906">
        <v>10000</v>
      </c>
      <c r="KKE24" s="906">
        <v>10000</v>
      </c>
      <c r="KKF24" s="906">
        <v>10000</v>
      </c>
      <c r="KKG24" s="906">
        <v>10000</v>
      </c>
      <c r="KKH24" s="906">
        <v>10000</v>
      </c>
      <c r="KKI24" s="906">
        <v>10000</v>
      </c>
      <c r="KKJ24" s="906">
        <v>10000</v>
      </c>
      <c r="KKK24" s="906">
        <v>10000</v>
      </c>
      <c r="KKL24" s="906">
        <v>10000</v>
      </c>
      <c r="KKM24" s="906">
        <v>10000</v>
      </c>
      <c r="KKN24" s="906">
        <v>10000</v>
      </c>
      <c r="KKO24" s="906">
        <v>10000</v>
      </c>
      <c r="KKP24" s="906">
        <v>10000</v>
      </c>
      <c r="KKQ24" s="906">
        <v>10000</v>
      </c>
      <c r="KKR24" s="906">
        <v>10000</v>
      </c>
      <c r="KKS24" s="906">
        <v>10000</v>
      </c>
      <c r="KKT24" s="906">
        <v>10000</v>
      </c>
      <c r="KKU24" s="906">
        <v>10000</v>
      </c>
      <c r="KKV24" s="906">
        <v>10000</v>
      </c>
      <c r="KKW24" s="906">
        <v>10000</v>
      </c>
      <c r="KKX24" s="906">
        <v>10000</v>
      </c>
      <c r="KKY24" s="906">
        <v>10000</v>
      </c>
      <c r="KKZ24" s="906">
        <v>10000</v>
      </c>
      <c r="KLA24" s="906">
        <v>10000</v>
      </c>
      <c r="KLB24" s="906">
        <v>10000</v>
      </c>
      <c r="KLC24" s="906">
        <v>10000</v>
      </c>
      <c r="KLD24" s="906">
        <v>10000</v>
      </c>
      <c r="KLE24" s="906">
        <v>10000</v>
      </c>
      <c r="KLF24" s="906">
        <v>10000</v>
      </c>
      <c r="KLG24" s="906">
        <v>10000</v>
      </c>
      <c r="KLH24" s="906">
        <v>10000</v>
      </c>
      <c r="KLI24" s="906">
        <v>10000</v>
      </c>
      <c r="KLJ24" s="906">
        <v>10000</v>
      </c>
      <c r="KLK24" s="906">
        <v>10000</v>
      </c>
      <c r="KLL24" s="906">
        <v>10000</v>
      </c>
      <c r="KLM24" s="906">
        <v>10000</v>
      </c>
      <c r="KLN24" s="906">
        <v>10000</v>
      </c>
      <c r="KLO24" s="906">
        <v>10000</v>
      </c>
      <c r="KLP24" s="906">
        <v>10000</v>
      </c>
      <c r="KLQ24" s="906">
        <v>10000</v>
      </c>
      <c r="KLR24" s="906">
        <v>10000</v>
      </c>
      <c r="KLS24" s="906">
        <v>10000</v>
      </c>
      <c r="KLT24" s="906">
        <v>10000</v>
      </c>
      <c r="KLU24" s="906">
        <v>10000</v>
      </c>
      <c r="KLV24" s="906">
        <v>10000</v>
      </c>
      <c r="KLW24" s="906">
        <v>10000</v>
      </c>
      <c r="KLX24" s="906">
        <v>10000</v>
      </c>
      <c r="KLY24" s="906">
        <v>10000</v>
      </c>
      <c r="KLZ24" s="906">
        <v>10000</v>
      </c>
      <c r="KMA24" s="906">
        <v>10000</v>
      </c>
      <c r="KMB24" s="906">
        <v>10000</v>
      </c>
      <c r="KMC24" s="906">
        <v>10000</v>
      </c>
      <c r="KMD24" s="906">
        <v>10000</v>
      </c>
      <c r="KME24" s="906">
        <v>10000</v>
      </c>
      <c r="KMF24" s="906">
        <v>10000</v>
      </c>
      <c r="KMG24" s="906">
        <v>10000</v>
      </c>
      <c r="KMH24" s="906">
        <v>10000</v>
      </c>
      <c r="KMI24" s="906">
        <v>10000</v>
      </c>
      <c r="KMJ24" s="906">
        <v>10000</v>
      </c>
      <c r="KMK24" s="906">
        <v>10000</v>
      </c>
      <c r="KML24" s="906">
        <v>10000</v>
      </c>
      <c r="KMM24" s="906">
        <v>10000</v>
      </c>
      <c r="KMN24" s="906">
        <v>10000</v>
      </c>
      <c r="KMO24" s="906">
        <v>10000</v>
      </c>
      <c r="KMP24" s="906">
        <v>10000</v>
      </c>
      <c r="KMQ24" s="906">
        <v>10000</v>
      </c>
      <c r="KMR24" s="906">
        <v>10000</v>
      </c>
      <c r="KMS24" s="906">
        <v>10000</v>
      </c>
      <c r="KMT24" s="906">
        <v>10000</v>
      </c>
      <c r="KMU24" s="906">
        <v>10000</v>
      </c>
      <c r="KMV24" s="906">
        <v>10000</v>
      </c>
      <c r="KMW24" s="906">
        <v>10000</v>
      </c>
      <c r="KMX24" s="906">
        <v>10000</v>
      </c>
      <c r="KMY24" s="906">
        <v>10000</v>
      </c>
      <c r="KMZ24" s="906">
        <v>10000</v>
      </c>
      <c r="KNA24" s="906">
        <v>10000</v>
      </c>
      <c r="KNB24" s="906">
        <v>10000</v>
      </c>
      <c r="KNC24" s="906">
        <v>10000</v>
      </c>
      <c r="KND24" s="906">
        <v>10000</v>
      </c>
      <c r="KNE24" s="906">
        <v>10000</v>
      </c>
      <c r="KNF24" s="906">
        <v>10000</v>
      </c>
      <c r="KNG24" s="906">
        <v>10000</v>
      </c>
      <c r="KNH24" s="906">
        <v>10000</v>
      </c>
      <c r="KNI24" s="906">
        <v>10000</v>
      </c>
      <c r="KNJ24" s="906">
        <v>10000</v>
      </c>
      <c r="KNK24" s="906">
        <v>10000</v>
      </c>
      <c r="KNL24" s="906">
        <v>10000</v>
      </c>
      <c r="KNM24" s="906">
        <v>10000</v>
      </c>
      <c r="KNN24" s="906">
        <v>10000</v>
      </c>
      <c r="KNO24" s="906">
        <v>10000</v>
      </c>
      <c r="KNP24" s="906">
        <v>10000</v>
      </c>
      <c r="KNQ24" s="906">
        <v>10000</v>
      </c>
      <c r="KNR24" s="906">
        <v>10000</v>
      </c>
      <c r="KNS24" s="906">
        <v>10000</v>
      </c>
      <c r="KNT24" s="906">
        <v>10000</v>
      </c>
      <c r="KNU24" s="906">
        <v>10000</v>
      </c>
      <c r="KNV24" s="906">
        <v>10000</v>
      </c>
      <c r="KNW24" s="906">
        <v>10000</v>
      </c>
      <c r="KNX24" s="906">
        <v>10000</v>
      </c>
      <c r="KNY24" s="906">
        <v>10000</v>
      </c>
      <c r="KNZ24" s="906">
        <v>10000</v>
      </c>
      <c r="KOA24" s="906">
        <v>10000</v>
      </c>
      <c r="KOB24" s="906">
        <v>10000</v>
      </c>
      <c r="KOC24" s="906">
        <v>10000</v>
      </c>
      <c r="KOD24" s="906">
        <v>10000</v>
      </c>
      <c r="KOE24" s="906">
        <v>10000</v>
      </c>
      <c r="KOF24" s="906">
        <v>10000</v>
      </c>
      <c r="KOG24" s="906">
        <v>10000</v>
      </c>
      <c r="KOH24" s="906">
        <v>10000</v>
      </c>
      <c r="KOI24" s="906">
        <v>10000</v>
      </c>
      <c r="KOJ24" s="906">
        <v>10000</v>
      </c>
      <c r="KOK24" s="906">
        <v>10000</v>
      </c>
      <c r="KOL24" s="906">
        <v>10000</v>
      </c>
      <c r="KOM24" s="906">
        <v>10000</v>
      </c>
      <c r="KON24" s="906">
        <v>10000</v>
      </c>
      <c r="KOO24" s="906">
        <v>10000</v>
      </c>
      <c r="KOP24" s="906">
        <v>10000</v>
      </c>
      <c r="KOQ24" s="906">
        <v>10000</v>
      </c>
      <c r="KOR24" s="906">
        <v>10000</v>
      </c>
      <c r="KOS24" s="906">
        <v>10000</v>
      </c>
      <c r="KOT24" s="906">
        <v>10000</v>
      </c>
      <c r="KOU24" s="906">
        <v>10000</v>
      </c>
      <c r="KOV24" s="906">
        <v>10000</v>
      </c>
      <c r="KOW24" s="906">
        <v>10000</v>
      </c>
      <c r="KOX24" s="906">
        <v>10000</v>
      </c>
      <c r="KOY24" s="906">
        <v>10000</v>
      </c>
      <c r="KOZ24" s="906">
        <v>10000</v>
      </c>
      <c r="KPA24" s="906">
        <v>10000</v>
      </c>
      <c r="KPB24" s="906">
        <v>10000</v>
      </c>
      <c r="KPC24" s="906">
        <v>10000</v>
      </c>
      <c r="KPD24" s="906">
        <v>10000</v>
      </c>
      <c r="KPE24" s="906">
        <v>10000</v>
      </c>
      <c r="KPF24" s="906">
        <v>10000</v>
      </c>
      <c r="KPG24" s="906">
        <v>10000</v>
      </c>
      <c r="KPH24" s="906">
        <v>10000</v>
      </c>
      <c r="KPI24" s="906">
        <v>10000</v>
      </c>
      <c r="KPJ24" s="906">
        <v>10000</v>
      </c>
      <c r="KPK24" s="906">
        <v>10000</v>
      </c>
      <c r="KPL24" s="906">
        <v>10000</v>
      </c>
      <c r="KPM24" s="906">
        <v>10000</v>
      </c>
      <c r="KPN24" s="906">
        <v>10000</v>
      </c>
      <c r="KPO24" s="906">
        <v>10000</v>
      </c>
      <c r="KPP24" s="906">
        <v>10000</v>
      </c>
      <c r="KPQ24" s="906">
        <v>10000</v>
      </c>
      <c r="KPR24" s="906">
        <v>10000</v>
      </c>
      <c r="KPS24" s="906">
        <v>10000</v>
      </c>
      <c r="KPT24" s="906">
        <v>10000</v>
      </c>
      <c r="KPU24" s="906">
        <v>10000</v>
      </c>
      <c r="KPV24" s="906">
        <v>10000</v>
      </c>
      <c r="KPW24" s="906">
        <v>10000</v>
      </c>
      <c r="KPX24" s="906">
        <v>10000</v>
      </c>
      <c r="KPY24" s="906">
        <v>10000</v>
      </c>
      <c r="KPZ24" s="906">
        <v>10000</v>
      </c>
      <c r="KQA24" s="906">
        <v>10000</v>
      </c>
      <c r="KQB24" s="906">
        <v>10000</v>
      </c>
      <c r="KQC24" s="906">
        <v>10000</v>
      </c>
      <c r="KQD24" s="906">
        <v>10000</v>
      </c>
      <c r="KQE24" s="906">
        <v>10000</v>
      </c>
      <c r="KQF24" s="906">
        <v>10000</v>
      </c>
      <c r="KQG24" s="906">
        <v>10000</v>
      </c>
      <c r="KQH24" s="906">
        <v>10000</v>
      </c>
      <c r="KQI24" s="906">
        <v>10000</v>
      </c>
      <c r="KQJ24" s="906">
        <v>10000</v>
      </c>
      <c r="KQK24" s="906">
        <v>10000</v>
      </c>
      <c r="KQL24" s="906">
        <v>10000</v>
      </c>
      <c r="KQM24" s="906">
        <v>10000</v>
      </c>
      <c r="KQN24" s="906">
        <v>10000</v>
      </c>
      <c r="KQO24" s="906">
        <v>10000</v>
      </c>
      <c r="KQP24" s="906">
        <v>10000</v>
      </c>
      <c r="KQQ24" s="906">
        <v>10000</v>
      </c>
      <c r="KQR24" s="906">
        <v>10000</v>
      </c>
      <c r="KQS24" s="906">
        <v>10000</v>
      </c>
      <c r="KQT24" s="906">
        <v>10000</v>
      </c>
      <c r="KQU24" s="906">
        <v>10000</v>
      </c>
      <c r="KQV24" s="906">
        <v>10000</v>
      </c>
      <c r="KQW24" s="906">
        <v>10000</v>
      </c>
      <c r="KQX24" s="906">
        <v>10000</v>
      </c>
      <c r="KQY24" s="906">
        <v>10000</v>
      </c>
      <c r="KQZ24" s="906">
        <v>10000</v>
      </c>
      <c r="KRA24" s="906">
        <v>10000</v>
      </c>
      <c r="KRB24" s="906">
        <v>10000</v>
      </c>
      <c r="KRC24" s="906">
        <v>10000</v>
      </c>
      <c r="KRD24" s="906">
        <v>10000</v>
      </c>
      <c r="KRE24" s="906">
        <v>10000</v>
      </c>
      <c r="KRF24" s="906">
        <v>10000</v>
      </c>
      <c r="KRG24" s="906">
        <v>10000</v>
      </c>
      <c r="KRH24" s="906">
        <v>10000</v>
      </c>
      <c r="KRI24" s="906">
        <v>10000</v>
      </c>
      <c r="KRJ24" s="906">
        <v>10000</v>
      </c>
      <c r="KRK24" s="906">
        <v>10000</v>
      </c>
      <c r="KRL24" s="906">
        <v>10000</v>
      </c>
      <c r="KRM24" s="906">
        <v>10000</v>
      </c>
      <c r="KRN24" s="906">
        <v>10000</v>
      </c>
      <c r="KRO24" s="906">
        <v>10000</v>
      </c>
      <c r="KRP24" s="906">
        <v>10000</v>
      </c>
      <c r="KRQ24" s="906">
        <v>10000</v>
      </c>
      <c r="KRR24" s="906">
        <v>10000</v>
      </c>
      <c r="KRS24" s="906">
        <v>10000</v>
      </c>
      <c r="KRT24" s="906">
        <v>10000</v>
      </c>
      <c r="KRU24" s="906">
        <v>10000</v>
      </c>
      <c r="KRV24" s="906">
        <v>10000</v>
      </c>
      <c r="KRW24" s="906">
        <v>10000</v>
      </c>
      <c r="KRX24" s="906">
        <v>10000</v>
      </c>
      <c r="KRY24" s="906">
        <v>10000</v>
      </c>
      <c r="KRZ24" s="906">
        <v>10000</v>
      </c>
      <c r="KSA24" s="906">
        <v>10000</v>
      </c>
      <c r="KSB24" s="906">
        <v>10000</v>
      </c>
      <c r="KSC24" s="906">
        <v>10000</v>
      </c>
      <c r="KSD24" s="906">
        <v>10000</v>
      </c>
      <c r="KSE24" s="906">
        <v>10000</v>
      </c>
      <c r="KSF24" s="906">
        <v>10000</v>
      </c>
      <c r="KSG24" s="906">
        <v>10000</v>
      </c>
      <c r="KSH24" s="906">
        <v>10000</v>
      </c>
      <c r="KSI24" s="906">
        <v>10000</v>
      </c>
      <c r="KSJ24" s="906">
        <v>10000</v>
      </c>
      <c r="KSK24" s="906">
        <v>10000</v>
      </c>
      <c r="KSL24" s="906">
        <v>10000</v>
      </c>
      <c r="KSM24" s="906">
        <v>10000</v>
      </c>
      <c r="KSN24" s="906">
        <v>10000</v>
      </c>
      <c r="KSO24" s="906">
        <v>10000</v>
      </c>
      <c r="KSP24" s="906">
        <v>10000</v>
      </c>
      <c r="KSQ24" s="906">
        <v>10000</v>
      </c>
      <c r="KSR24" s="906">
        <v>10000</v>
      </c>
      <c r="KSS24" s="906">
        <v>10000</v>
      </c>
      <c r="KST24" s="906">
        <v>10000</v>
      </c>
      <c r="KSU24" s="906">
        <v>10000</v>
      </c>
      <c r="KSV24" s="906">
        <v>10000</v>
      </c>
      <c r="KSW24" s="906">
        <v>10000</v>
      </c>
      <c r="KSX24" s="906">
        <v>10000</v>
      </c>
      <c r="KSY24" s="906">
        <v>10000</v>
      </c>
      <c r="KSZ24" s="906">
        <v>10000</v>
      </c>
      <c r="KTA24" s="906">
        <v>10000</v>
      </c>
      <c r="KTB24" s="906">
        <v>10000</v>
      </c>
      <c r="KTC24" s="906">
        <v>10000</v>
      </c>
      <c r="KTD24" s="906">
        <v>10000</v>
      </c>
      <c r="KTE24" s="906">
        <v>10000</v>
      </c>
      <c r="KTF24" s="906">
        <v>10000</v>
      </c>
      <c r="KTG24" s="906">
        <v>10000</v>
      </c>
      <c r="KTH24" s="906">
        <v>10000</v>
      </c>
      <c r="KTI24" s="906">
        <v>10000</v>
      </c>
      <c r="KTJ24" s="906">
        <v>10000</v>
      </c>
      <c r="KTK24" s="906">
        <v>10000</v>
      </c>
      <c r="KTL24" s="906">
        <v>10000</v>
      </c>
      <c r="KTM24" s="906">
        <v>10000</v>
      </c>
      <c r="KTN24" s="906">
        <v>10000</v>
      </c>
      <c r="KTO24" s="906">
        <v>10000</v>
      </c>
      <c r="KTP24" s="906">
        <v>10000</v>
      </c>
      <c r="KTQ24" s="906">
        <v>10000</v>
      </c>
      <c r="KTR24" s="906">
        <v>10000</v>
      </c>
      <c r="KTS24" s="906">
        <v>10000</v>
      </c>
      <c r="KTT24" s="906">
        <v>10000</v>
      </c>
      <c r="KTU24" s="906">
        <v>10000</v>
      </c>
      <c r="KTV24" s="906">
        <v>10000</v>
      </c>
      <c r="KTW24" s="906">
        <v>10000</v>
      </c>
      <c r="KTX24" s="906">
        <v>10000</v>
      </c>
      <c r="KTY24" s="906">
        <v>10000</v>
      </c>
      <c r="KTZ24" s="906">
        <v>10000</v>
      </c>
      <c r="KUA24" s="906">
        <v>10000</v>
      </c>
      <c r="KUB24" s="906">
        <v>10000</v>
      </c>
      <c r="KUC24" s="906">
        <v>10000</v>
      </c>
      <c r="KUD24" s="906">
        <v>10000</v>
      </c>
      <c r="KUE24" s="906">
        <v>10000</v>
      </c>
      <c r="KUF24" s="906">
        <v>10000</v>
      </c>
      <c r="KUG24" s="906">
        <v>10000</v>
      </c>
      <c r="KUH24" s="906">
        <v>10000</v>
      </c>
      <c r="KUI24" s="906">
        <v>10000</v>
      </c>
      <c r="KUJ24" s="906">
        <v>10000</v>
      </c>
      <c r="KUK24" s="906">
        <v>10000</v>
      </c>
      <c r="KUL24" s="906">
        <v>10000</v>
      </c>
      <c r="KUM24" s="906">
        <v>10000</v>
      </c>
      <c r="KUN24" s="906">
        <v>10000</v>
      </c>
      <c r="KUO24" s="906">
        <v>10000</v>
      </c>
      <c r="KUP24" s="906">
        <v>10000</v>
      </c>
      <c r="KUQ24" s="906">
        <v>10000</v>
      </c>
      <c r="KUR24" s="906">
        <v>10000</v>
      </c>
      <c r="KUS24" s="906">
        <v>10000</v>
      </c>
      <c r="KUT24" s="906">
        <v>10000</v>
      </c>
      <c r="KUU24" s="906">
        <v>10000</v>
      </c>
      <c r="KUV24" s="906">
        <v>10000</v>
      </c>
      <c r="KUW24" s="906">
        <v>10000</v>
      </c>
      <c r="KUX24" s="906">
        <v>10000</v>
      </c>
      <c r="KUY24" s="906">
        <v>10000</v>
      </c>
      <c r="KUZ24" s="906">
        <v>10000</v>
      </c>
      <c r="KVA24" s="906">
        <v>10000</v>
      </c>
      <c r="KVB24" s="906">
        <v>10000</v>
      </c>
      <c r="KVC24" s="906">
        <v>10000</v>
      </c>
      <c r="KVD24" s="906">
        <v>10000</v>
      </c>
      <c r="KVE24" s="906">
        <v>10000</v>
      </c>
      <c r="KVF24" s="906">
        <v>10000</v>
      </c>
      <c r="KVG24" s="906">
        <v>10000</v>
      </c>
      <c r="KVH24" s="906">
        <v>10000</v>
      </c>
      <c r="KVI24" s="906">
        <v>10000</v>
      </c>
      <c r="KVJ24" s="906">
        <v>10000</v>
      </c>
      <c r="KVK24" s="906">
        <v>10000</v>
      </c>
      <c r="KVL24" s="906">
        <v>10000</v>
      </c>
      <c r="KVM24" s="906">
        <v>10000</v>
      </c>
      <c r="KVN24" s="906">
        <v>10000</v>
      </c>
      <c r="KVO24" s="906">
        <v>10000</v>
      </c>
      <c r="KVP24" s="906">
        <v>10000</v>
      </c>
      <c r="KVQ24" s="906">
        <v>10000</v>
      </c>
      <c r="KVR24" s="906">
        <v>10000</v>
      </c>
      <c r="KVS24" s="906">
        <v>10000</v>
      </c>
      <c r="KVT24" s="906">
        <v>10000</v>
      </c>
      <c r="KVU24" s="906">
        <v>10000</v>
      </c>
      <c r="KVV24" s="906">
        <v>10000</v>
      </c>
      <c r="KVW24" s="906">
        <v>10000</v>
      </c>
      <c r="KVX24" s="906">
        <v>10000</v>
      </c>
      <c r="KVY24" s="906">
        <v>10000</v>
      </c>
      <c r="KVZ24" s="906">
        <v>10000</v>
      </c>
      <c r="KWA24" s="906">
        <v>10000</v>
      </c>
      <c r="KWB24" s="906">
        <v>10000</v>
      </c>
      <c r="KWC24" s="906">
        <v>10000</v>
      </c>
      <c r="KWD24" s="906">
        <v>10000</v>
      </c>
      <c r="KWE24" s="906">
        <v>10000</v>
      </c>
      <c r="KWF24" s="906">
        <v>10000</v>
      </c>
      <c r="KWG24" s="906">
        <v>10000</v>
      </c>
      <c r="KWH24" s="906">
        <v>10000</v>
      </c>
      <c r="KWI24" s="906">
        <v>10000</v>
      </c>
      <c r="KWJ24" s="906">
        <v>10000</v>
      </c>
      <c r="KWK24" s="906">
        <v>10000</v>
      </c>
      <c r="KWL24" s="906">
        <v>10000</v>
      </c>
      <c r="KWM24" s="906">
        <v>10000</v>
      </c>
      <c r="KWN24" s="906">
        <v>10000</v>
      </c>
      <c r="KWO24" s="906">
        <v>10000</v>
      </c>
      <c r="KWP24" s="906">
        <v>10000</v>
      </c>
      <c r="KWQ24" s="906">
        <v>10000</v>
      </c>
      <c r="KWR24" s="906">
        <v>10000</v>
      </c>
      <c r="KWS24" s="906">
        <v>10000</v>
      </c>
      <c r="KWT24" s="906">
        <v>10000</v>
      </c>
      <c r="KWU24" s="906">
        <v>10000</v>
      </c>
      <c r="KWV24" s="906">
        <v>10000</v>
      </c>
      <c r="KWW24" s="906">
        <v>10000</v>
      </c>
      <c r="KWX24" s="906">
        <v>10000</v>
      </c>
      <c r="KWY24" s="906">
        <v>10000</v>
      </c>
      <c r="KWZ24" s="906">
        <v>10000</v>
      </c>
      <c r="KXA24" s="906">
        <v>10000</v>
      </c>
      <c r="KXB24" s="906">
        <v>10000</v>
      </c>
      <c r="KXC24" s="906">
        <v>10000</v>
      </c>
      <c r="KXD24" s="906">
        <v>10000</v>
      </c>
      <c r="KXE24" s="906">
        <v>10000</v>
      </c>
      <c r="KXF24" s="906">
        <v>10000</v>
      </c>
      <c r="KXG24" s="906">
        <v>10000</v>
      </c>
      <c r="KXH24" s="906">
        <v>10000</v>
      </c>
      <c r="KXI24" s="906">
        <v>10000</v>
      </c>
      <c r="KXJ24" s="906">
        <v>10000</v>
      </c>
      <c r="KXK24" s="906">
        <v>10000</v>
      </c>
      <c r="KXL24" s="906">
        <v>10000</v>
      </c>
      <c r="KXM24" s="906">
        <v>10000</v>
      </c>
      <c r="KXN24" s="906">
        <v>10000</v>
      </c>
      <c r="KXO24" s="906">
        <v>10000</v>
      </c>
      <c r="KXP24" s="906">
        <v>10000</v>
      </c>
      <c r="KXQ24" s="906">
        <v>10000</v>
      </c>
      <c r="KXR24" s="906">
        <v>10000</v>
      </c>
      <c r="KXS24" s="906">
        <v>10000</v>
      </c>
      <c r="KXT24" s="906">
        <v>10000</v>
      </c>
      <c r="KXU24" s="906">
        <v>10000</v>
      </c>
      <c r="KXV24" s="906">
        <v>10000</v>
      </c>
      <c r="KXW24" s="906">
        <v>10000</v>
      </c>
      <c r="KXX24" s="906">
        <v>10000</v>
      </c>
      <c r="KXY24" s="906">
        <v>10000</v>
      </c>
      <c r="KXZ24" s="906">
        <v>10000</v>
      </c>
      <c r="KYA24" s="906">
        <v>10000</v>
      </c>
      <c r="KYB24" s="906">
        <v>10000</v>
      </c>
      <c r="KYC24" s="906">
        <v>10000</v>
      </c>
      <c r="KYD24" s="906">
        <v>10000</v>
      </c>
      <c r="KYE24" s="906">
        <v>10000</v>
      </c>
      <c r="KYF24" s="906">
        <v>10000</v>
      </c>
      <c r="KYG24" s="906">
        <v>10000</v>
      </c>
      <c r="KYH24" s="906">
        <v>10000</v>
      </c>
      <c r="KYI24" s="906">
        <v>10000</v>
      </c>
      <c r="KYJ24" s="906">
        <v>10000</v>
      </c>
      <c r="KYK24" s="906">
        <v>10000</v>
      </c>
      <c r="KYL24" s="906">
        <v>10000</v>
      </c>
      <c r="KYM24" s="906">
        <v>10000</v>
      </c>
      <c r="KYN24" s="906">
        <v>10000</v>
      </c>
      <c r="KYO24" s="906">
        <v>10000</v>
      </c>
      <c r="KYP24" s="906">
        <v>10000</v>
      </c>
      <c r="KYQ24" s="906">
        <v>10000</v>
      </c>
      <c r="KYR24" s="906">
        <v>10000</v>
      </c>
      <c r="KYS24" s="906">
        <v>10000</v>
      </c>
      <c r="KYT24" s="906">
        <v>10000</v>
      </c>
      <c r="KYU24" s="906">
        <v>10000</v>
      </c>
      <c r="KYV24" s="906">
        <v>10000</v>
      </c>
      <c r="KYW24" s="906">
        <v>10000</v>
      </c>
      <c r="KYX24" s="906">
        <v>10000</v>
      </c>
      <c r="KYY24" s="906">
        <v>10000</v>
      </c>
      <c r="KYZ24" s="906">
        <v>10000</v>
      </c>
      <c r="KZA24" s="906">
        <v>10000</v>
      </c>
      <c r="KZB24" s="906">
        <v>10000</v>
      </c>
      <c r="KZC24" s="906">
        <v>10000</v>
      </c>
      <c r="KZD24" s="906">
        <v>10000</v>
      </c>
      <c r="KZE24" s="906">
        <v>10000</v>
      </c>
      <c r="KZF24" s="906">
        <v>10000</v>
      </c>
      <c r="KZG24" s="906">
        <v>10000</v>
      </c>
      <c r="KZH24" s="906">
        <v>10000</v>
      </c>
      <c r="KZI24" s="906">
        <v>10000</v>
      </c>
      <c r="KZJ24" s="906">
        <v>10000</v>
      </c>
      <c r="KZK24" s="906">
        <v>10000</v>
      </c>
      <c r="KZL24" s="906">
        <v>10000</v>
      </c>
      <c r="KZM24" s="906">
        <v>10000</v>
      </c>
      <c r="KZN24" s="906">
        <v>10000</v>
      </c>
      <c r="KZO24" s="906">
        <v>10000</v>
      </c>
      <c r="KZP24" s="906">
        <v>10000</v>
      </c>
      <c r="KZQ24" s="906">
        <v>10000</v>
      </c>
      <c r="KZR24" s="906">
        <v>10000</v>
      </c>
      <c r="KZS24" s="906">
        <v>10000</v>
      </c>
      <c r="KZT24" s="906">
        <v>10000</v>
      </c>
      <c r="KZU24" s="906">
        <v>10000</v>
      </c>
      <c r="KZV24" s="906">
        <v>10000</v>
      </c>
      <c r="KZW24" s="906">
        <v>10000</v>
      </c>
      <c r="KZX24" s="906">
        <v>10000</v>
      </c>
      <c r="KZY24" s="906">
        <v>10000</v>
      </c>
      <c r="KZZ24" s="906">
        <v>10000</v>
      </c>
      <c r="LAA24" s="906">
        <v>10000</v>
      </c>
      <c r="LAB24" s="906">
        <v>10000</v>
      </c>
      <c r="LAC24" s="906">
        <v>10000</v>
      </c>
      <c r="LAD24" s="906">
        <v>10000</v>
      </c>
      <c r="LAE24" s="906">
        <v>10000</v>
      </c>
      <c r="LAF24" s="906">
        <v>10000</v>
      </c>
      <c r="LAG24" s="906">
        <v>10000</v>
      </c>
      <c r="LAH24" s="906">
        <v>10000</v>
      </c>
      <c r="LAI24" s="906">
        <v>10000</v>
      </c>
      <c r="LAJ24" s="906">
        <v>10000</v>
      </c>
      <c r="LAK24" s="906">
        <v>10000</v>
      </c>
      <c r="LAL24" s="906">
        <v>10000</v>
      </c>
      <c r="LAM24" s="906">
        <v>10000</v>
      </c>
      <c r="LAN24" s="906">
        <v>10000</v>
      </c>
      <c r="LAO24" s="906">
        <v>10000</v>
      </c>
      <c r="LAP24" s="906">
        <v>10000</v>
      </c>
      <c r="LAQ24" s="906">
        <v>10000</v>
      </c>
      <c r="LAR24" s="906">
        <v>10000</v>
      </c>
      <c r="LAS24" s="906">
        <v>10000</v>
      </c>
      <c r="LAT24" s="906">
        <v>10000</v>
      </c>
      <c r="LAU24" s="906">
        <v>10000</v>
      </c>
      <c r="LAV24" s="906">
        <v>10000</v>
      </c>
      <c r="LAW24" s="906">
        <v>10000</v>
      </c>
      <c r="LAX24" s="906">
        <v>10000</v>
      </c>
      <c r="LAY24" s="906">
        <v>10000</v>
      </c>
      <c r="LAZ24" s="906">
        <v>10000</v>
      </c>
      <c r="LBA24" s="906">
        <v>10000</v>
      </c>
      <c r="LBB24" s="906">
        <v>10000</v>
      </c>
      <c r="LBC24" s="906">
        <v>10000</v>
      </c>
      <c r="LBD24" s="906">
        <v>10000</v>
      </c>
      <c r="LBE24" s="906">
        <v>10000</v>
      </c>
      <c r="LBF24" s="906">
        <v>10000</v>
      </c>
      <c r="LBG24" s="906">
        <v>10000</v>
      </c>
      <c r="LBH24" s="906">
        <v>10000</v>
      </c>
      <c r="LBI24" s="906">
        <v>10000</v>
      </c>
      <c r="LBJ24" s="906">
        <v>10000</v>
      </c>
      <c r="LBK24" s="906">
        <v>10000</v>
      </c>
      <c r="LBL24" s="906">
        <v>10000</v>
      </c>
      <c r="LBM24" s="906">
        <v>10000</v>
      </c>
      <c r="LBN24" s="906">
        <v>10000</v>
      </c>
      <c r="LBO24" s="906">
        <v>10000</v>
      </c>
      <c r="LBP24" s="906">
        <v>10000</v>
      </c>
      <c r="LBQ24" s="906">
        <v>10000</v>
      </c>
      <c r="LBR24" s="906">
        <v>10000</v>
      </c>
      <c r="LBS24" s="906">
        <v>10000</v>
      </c>
      <c r="LBT24" s="906">
        <v>10000</v>
      </c>
      <c r="LBU24" s="906">
        <v>10000</v>
      </c>
      <c r="LBV24" s="906">
        <v>10000</v>
      </c>
      <c r="LBW24" s="906">
        <v>10000</v>
      </c>
      <c r="LBX24" s="906">
        <v>10000</v>
      </c>
      <c r="LBY24" s="906">
        <v>10000</v>
      </c>
      <c r="LBZ24" s="906">
        <v>10000</v>
      </c>
      <c r="LCA24" s="906">
        <v>10000</v>
      </c>
      <c r="LCB24" s="906">
        <v>10000</v>
      </c>
      <c r="LCC24" s="906">
        <v>10000</v>
      </c>
      <c r="LCD24" s="906">
        <v>10000</v>
      </c>
      <c r="LCE24" s="906">
        <v>10000</v>
      </c>
      <c r="LCF24" s="906">
        <v>10000</v>
      </c>
      <c r="LCG24" s="906">
        <v>10000</v>
      </c>
      <c r="LCH24" s="906">
        <v>10000</v>
      </c>
      <c r="LCI24" s="906">
        <v>10000</v>
      </c>
      <c r="LCJ24" s="906">
        <v>10000</v>
      </c>
      <c r="LCK24" s="906">
        <v>10000</v>
      </c>
      <c r="LCL24" s="906">
        <v>10000</v>
      </c>
      <c r="LCM24" s="906">
        <v>10000</v>
      </c>
      <c r="LCN24" s="906">
        <v>10000</v>
      </c>
      <c r="LCO24" s="906">
        <v>10000</v>
      </c>
      <c r="LCP24" s="906">
        <v>10000</v>
      </c>
      <c r="LCQ24" s="906">
        <v>10000</v>
      </c>
      <c r="LCR24" s="906">
        <v>10000</v>
      </c>
      <c r="LCS24" s="906">
        <v>10000</v>
      </c>
      <c r="LCT24" s="906">
        <v>10000</v>
      </c>
      <c r="LCU24" s="906">
        <v>10000</v>
      </c>
      <c r="LCV24" s="906">
        <v>10000</v>
      </c>
      <c r="LCW24" s="906">
        <v>10000</v>
      </c>
      <c r="LCX24" s="906">
        <v>10000</v>
      </c>
      <c r="LCY24" s="906">
        <v>10000</v>
      </c>
      <c r="LCZ24" s="906">
        <v>10000</v>
      </c>
      <c r="LDA24" s="906">
        <v>10000</v>
      </c>
      <c r="LDB24" s="906">
        <v>10000</v>
      </c>
      <c r="LDC24" s="906">
        <v>10000</v>
      </c>
      <c r="LDD24" s="906">
        <v>10000</v>
      </c>
      <c r="LDE24" s="906">
        <v>10000</v>
      </c>
      <c r="LDF24" s="906">
        <v>10000</v>
      </c>
      <c r="LDG24" s="906">
        <v>10000</v>
      </c>
      <c r="LDH24" s="906">
        <v>10000</v>
      </c>
      <c r="LDI24" s="906">
        <v>10000</v>
      </c>
      <c r="LDJ24" s="906">
        <v>10000</v>
      </c>
      <c r="LDK24" s="906">
        <v>10000</v>
      </c>
      <c r="LDL24" s="906">
        <v>10000</v>
      </c>
      <c r="LDM24" s="906">
        <v>10000</v>
      </c>
      <c r="LDN24" s="906">
        <v>10000</v>
      </c>
      <c r="LDO24" s="906">
        <v>10000</v>
      </c>
      <c r="LDP24" s="906">
        <v>10000</v>
      </c>
      <c r="LDQ24" s="906">
        <v>10000</v>
      </c>
      <c r="LDR24" s="906">
        <v>10000</v>
      </c>
      <c r="LDS24" s="906">
        <v>10000</v>
      </c>
      <c r="LDT24" s="906">
        <v>10000</v>
      </c>
      <c r="LDU24" s="906">
        <v>10000</v>
      </c>
      <c r="LDV24" s="906">
        <v>10000</v>
      </c>
      <c r="LDW24" s="906">
        <v>10000</v>
      </c>
      <c r="LDX24" s="906">
        <v>10000</v>
      </c>
      <c r="LDY24" s="906">
        <v>10000</v>
      </c>
      <c r="LDZ24" s="906">
        <v>10000</v>
      </c>
      <c r="LEA24" s="906">
        <v>10000</v>
      </c>
      <c r="LEB24" s="906">
        <v>10000</v>
      </c>
      <c r="LEC24" s="906">
        <v>10000</v>
      </c>
      <c r="LED24" s="906">
        <v>10000</v>
      </c>
      <c r="LEE24" s="906">
        <v>10000</v>
      </c>
      <c r="LEF24" s="906">
        <v>10000</v>
      </c>
      <c r="LEG24" s="906">
        <v>10000</v>
      </c>
      <c r="LEH24" s="906">
        <v>10000</v>
      </c>
      <c r="LEI24" s="906">
        <v>10000</v>
      </c>
      <c r="LEJ24" s="906">
        <v>10000</v>
      </c>
      <c r="LEK24" s="906">
        <v>10000</v>
      </c>
      <c r="LEL24" s="906">
        <v>10000</v>
      </c>
      <c r="LEM24" s="906">
        <v>10000</v>
      </c>
      <c r="LEN24" s="906">
        <v>10000</v>
      </c>
      <c r="LEO24" s="906">
        <v>10000</v>
      </c>
      <c r="LEP24" s="906">
        <v>10000</v>
      </c>
      <c r="LEQ24" s="906">
        <v>10000</v>
      </c>
      <c r="LER24" s="906">
        <v>10000</v>
      </c>
      <c r="LES24" s="906">
        <v>10000</v>
      </c>
      <c r="LET24" s="906">
        <v>10000</v>
      </c>
      <c r="LEU24" s="906">
        <v>10000</v>
      </c>
      <c r="LEV24" s="906">
        <v>10000</v>
      </c>
      <c r="LEW24" s="906">
        <v>10000</v>
      </c>
      <c r="LEX24" s="906">
        <v>10000</v>
      </c>
      <c r="LEY24" s="906">
        <v>10000</v>
      </c>
      <c r="LEZ24" s="906">
        <v>10000</v>
      </c>
      <c r="LFA24" s="906">
        <v>10000</v>
      </c>
      <c r="LFB24" s="906">
        <v>10000</v>
      </c>
      <c r="LFC24" s="906">
        <v>10000</v>
      </c>
      <c r="LFD24" s="906">
        <v>10000</v>
      </c>
      <c r="LFE24" s="906">
        <v>10000</v>
      </c>
      <c r="LFF24" s="906">
        <v>10000</v>
      </c>
      <c r="LFG24" s="906">
        <v>10000</v>
      </c>
      <c r="LFH24" s="906">
        <v>10000</v>
      </c>
      <c r="LFI24" s="906">
        <v>10000</v>
      </c>
      <c r="LFJ24" s="906">
        <v>10000</v>
      </c>
      <c r="LFK24" s="906">
        <v>10000</v>
      </c>
      <c r="LFL24" s="906">
        <v>10000</v>
      </c>
      <c r="LFM24" s="906">
        <v>10000</v>
      </c>
      <c r="LFN24" s="906">
        <v>10000</v>
      </c>
      <c r="LFO24" s="906">
        <v>10000</v>
      </c>
      <c r="LFP24" s="906">
        <v>10000</v>
      </c>
      <c r="LFQ24" s="906">
        <v>10000</v>
      </c>
      <c r="LFR24" s="906">
        <v>10000</v>
      </c>
      <c r="LFS24" s="906">
        <v>10000</v>
      </c>
      <c r="LFT24" s="906">
        <v>10000</v>
      </c>
      <c r="LFU24" s="906">
        <v>10000</v>
      </c>
      <c r="LFV24" s="906">
        <v>10000</v>
      </c>
      <c r="LFW24" s="906">
        <v>10000</v>
      </c>
      <c r="LFX24" s="906">
        <v>10000</v>
      </c>
      <c r="LFY24" s="906">
        <v>10000</v>
      </c>
      <c r="LFZ24" s="906">
        <v>10000</v>
      </c>
      <c r="LGA24" s="906">
        <v>10000</v>
      </c>
      <c r="LGB24" s="906">
        <v>10000</v>
      </c>
      <c r="LGC24" s="906">
        <v>10000</v>
      </c>
      <c r="LGD24" s="906">
        <v>10000</v>
      </c>
      <c r="LGE24" s="906">
        <v>10000</v>
      </c>
      <c r="LGF24" s="906">
        <v>10000</v>
      </c>
      <c r="LGG24" s="906">
        <v>10000</v>
      </c>
      <c r="LGH24" s="906">
        <v>10000</v>
      </c>
      <c r="LGI24" s="906">
        <v>10000</v>
      </c>
      <c r="LGJ24" s="906">
        <v>10000</v>
      </c>
      <c r="LGK24" s="906">
        <v>10000</v>
      </c>
      <c r="LGL24" s="906">
        <v>10000</v>
      </c>
      <c r="LGM24" s="906">
        <v>10000</v>
      </c>
      <c r="LGN24" s="906">
        <v>10000</v>
      </c>
      <c r="LGO24" s="906">
        <v>10000</v>
      </c>
      <c r="LGP24" s="906">
        <v>10000</v>
      </c>
      <c r="LGQ24" s="906">
        <v>10000</v>
      </c>
      <c r="LGR24" s="906">
        <v>10000</v>
      </c>
      <c r="LGS24" s="906">
        <v>10000</v>
      </c>
      <c r="LGT24" s="906">
        <v>10000</v>
      </c>
      <c r="LGU24" s="906">
        <v>10000</v>
      </c>
      <c r="LGV24" s="906">
        <v>10000</v>
      </c>
      <c r="LGW24" s="906">
        <v>10000</v>
      </c>
      <c r="LGX24" s="906">
        <v>10000</v>
      </c>
      <c r="LGY24" s="906">
        <v>10000</v>
      </c>
      <c r="LGZ24" s="906">
        <v>10000</v>
      </c>
      <c r="LHA24" s="906">
        <v>10000</v>
      </c>
      <c r="LHB24" s="906">
        <v>10000</v>
      </c>
      <c r="LHC24" s="906">
        <v>10000</v>
      </c>
      <c r="LHD24" s="906">
        <v>10000</v>
      </c>
      <c r="LHE24" s="906">
        <v>10000</v>
      </c>
      <c r="LHF24" s="906">
        <v>10000</v>
      </c>
      <c r="LHG24" s="906">
        <v>10000</v>
      </c>
      <c r="LHH24" s="906">
        <v>10000</v>
      </c>
      <c r="LHI24" s="906">
        <v>10000</v>
      </c>
      <c r="LHJ24" s="906">
        <v>10000</v>
      </c>
      <c r="LHK24" s="906">
        <v>10000</v>
      </c>
      <c r="LHL24" s="906">
        <v>10000</v>
      </c>
      <c r="LHM24" s="906">
        <v>10000</v>
      </c>
      <c r="LHN24" s="906">
        <v>10000</v>
      </c>
      <c r="LHO24" s="906">
        <v>10000</v>
      </c>
      <c r="LHP24" s="906">
        <v>10000</v>
      </c>
      <c r="LHQ24" s="906">
        <v>10000</v>
      </c>
      <c r="LHR24" s="906">
        <v>10000</v>
      </c>
      <c r="LHS24" s="906">
        <v>10000</v>
      </c>
      <c r="LHT24" s="906">
        <v>10000</v>
      </c>
      <c r="LHU24" s="906">
        <v>10000</v>
      </c>
      <c r="LHV24" s="906">
        <v>10000</v>
      </c>
      <c r="LHW24" s="906">
        <v>10000</v>
      </c>
      <c r="LHX24" s="906">
        <v>10000</v>
      </c>
      <c r="LHY24" s="906">
        <v>10000</v>
      </c>
      <c r="LHZ24" s="906">
        <v>10000</v>
      </c>
      <c r="LIA24" s="906">
        <v>10000</v>
      </c>
      <c r="LIB24" s="906">
        <v>10000</v>
      </c>
      <c r="LIC24" s="906">
        <v>10000</v>
      </c>
      <c r="LID24" s="906">
        <v>10000</v>
      </c>
      <c r="LIE24" s="906">
        <v>10000</v>
      </c>
      <c r="LIF24" s="906">
        <v>10000</v>
      </c>
      <c r="LIG24" s="906">
        <v>10000</v>
      </c>
      <c r="LIH24" s="906">
        <v>10000</v>
      </c>
      <c r="LII24" s="906">
        <v>10000</v>
      </c>
      <c r="LIJ24" s="906">
        <v>10000</v>
      </c>
      <c r="LIK24" s="906">
        <v>10000</v>
      </c>
      <c r="LIL24" s="906">
        <v>10000</v>
      </c>
      <c r="LIM24" s="906">
        <v>10000</v>
      </c>
      <c r="LIN24" s="906">
        <v>10000</v>
      </c>
      <c r="LIO24" s="906">
        <v>10000</v>
      </c>
      <c r="LIP24" s="906">
        <v>10000</v>
      </c>
      <c r="LIQ24" s="906">
        <v>10000</v>
      </c>
      <c r="LIR24" s="906">
        <v>10000</v>
      </c>
      <c r="LIS24" s="906">
        <v>10000</v>
      </c>
      <c r="LIT24" s="906">
        <v>10000</v>
      </c>
      <c r="LIU24" s="906">
        <v>10000</v>
      </c>
      <c r="LIV24" s="906">
        <v>10000</v>
      </c>
      <c r="LIW24" s="906">
        <v>10000</v>
      </c>
      <c r="LIX24" s="906">
        <v>10000</v>
      </c>
      <c r="LIY24" s="906">
        <v>10000</v>
      </c>
      <c r="LIZ24" s="906">
        <v>10000</v>
      </c>
      <c r="LJA24" s="906">
        <v>10000</v>
      </c>
      <c r="LJB24" s="906">
        <v>10000</v>
      </c>
      <c r="LJC24" s="906">
        <v>10000</v>
      </c>
      <c r="LJD24" s="906">
        <v>10000</v>
      </c>
      <c r="LJE24" s="906">
        <v>10000</v>
      </c>
      <c r="LJF24" s="906">
        <v>10000</v>
      </c>
      <c r="LJG24" s="906">
        <v>10000</v>
      </c>
      <c r="LJH24" s="906">
        <v>10000</v>
      </c>
      <c r="LJI24" s="906">
        <v>10000</v>
      </c>
      <c r="LJJ24" s="906">
        <v>10000</v>
      </c>
      <c r="LJK24" s="906">
        <v>10000</v>
      </c>
      <c r="LJL24" s="906">
        <v>10000</v>
      </c>
      <c r="LJM24" s="906">
        <v>10000</v>
      </c>
      <c r="LJN24" s="906">
        <v>10000</v>
      </c>
      <c r="LJO24" s="906">
        <v>10000</v>
      </c>
      <c r="LJP24" s="906">
        <v>10000</v>
      </c>
      <c r="LJQ24" s="906">
        <v>10000</v>
      </c>
      <c r="LJR24" s="906">
        <v>10000</v>
      </c>
      <c r="LJS24" s="906">
        <v>10000</v>
      </c>
      <c r="LJT24" s="906">
        <v>10000</v>
      </c>
      <c r="LJU24" s="906">
        <v>10000</v>
      </c>
      <c r="LJV24" s="906">
        <v>10000</v>
      </c>
      <c r="LJW24" s="906">
        <v>10000</v>
      </c>
      <c r="LJX24" s="906">
        <v>10000</v>
      </c>
      <c r="LJY24" s="906">
        <v>10000</v>
      </c>
      <c r="LJZ24" s="906">
        <v>10000</v>
      </c>
      <c r="LKA24" s="906">
        <v>10000</v>
      </c>
      <c r="LKB24" s="906">
        <v>10000</v>
      </c>
      <c r="LKC24" s="906">
        <v>10000</v>
      </c>
      <c r="LKD24" s="906">
        <v>10000</v>
      </c>
      <c r="LKE24" s="906">
        <v>10000</v>
      </c>
      <c r="LKF24" s="906">
        <v>10000</v>
      </c>
      <c r="LKG24" s="906">
        <v>10000</v>
      </c>
      <c r="LKH24" s="906">
        <v>10000</v>
      </c>
      <c r="LKI24" s="906">
        <v>10000</v>
      </c>
      <c r="LKJ24" s="906">
        <v>10000</v>
      </c>
      <c r="LKK24" s="906">
        <v>10000</v>
      </c>
      <c r="LKL24" s="906">
        <v>10000</v>
      </c>
      <c r="LKM24" s="906">
        <v>10000</v>
      </c>
      <c r="LKN24" s="906">
        <v>10000</v>
      </c>
      <c r="LKO24" s="906">
        <v>10000</v>
      </c>
      <c r="LKP24" s="906">
        <v>10000</v>
      </c>
      <c r="LKQ24" s="906">
        <v>10000</v>
      </c>
      <c r="LKR24" s="906">
        <v>10000</v>
      </c>
      <c r="LKS24" s="906">
        <v>10000</v>
      </c>
      <c r="LKT24" s="906">
        <v>10000</v>
      </c>
      <c r="LKU24" s="906">
        <v>10000</v>
      </c>
      <c r="LKV24" s="906">
        <v>10000</v>
      </c>
      <c r="LKW24" s="906">
        <v>10000</v>
      </c>
      <c r="LKX24" s="906">
        <v>10000</v>
      </c>
      <c r="LKY24" s="906">
        <v>10000</v>
      </c>
      <c r="LKZ24" s="906">
        <v>10000</v>
      </c>
      <c r="LLA24" s="906">
        <v>10000</v>
      </c>
      <c r="LLB24" s="906">
        <v>10000</v>
      </c>
      <c r="LLC24" s="906">
        <v>10000</v>
      </c>
      <c r="LLD24" s="906">
        <v>10000</v>
      </c>
      <c r="LLE24" s="906">
        <v>10000</v>
      </c>
      <c r="LLF24" s="906">
        <v>10000</v>
      </c>
      <c r="LLG24" s="906">
        <v>10000</v>
      </c>
      <c r="LLH24" s="906">
        <v>10000</v>
      </c>
      <c r="LLI24" s="906">
        <v>10000</v>
      </c>
      <c r="LLJ24" s="906">
        <v>10000</v>
      </c>
      <c r="LLK24" s="906">
        <v>10000</v>
      </c>
      <c r="LLL24" s="906">
        <v>10000</v>
      </c>
      <c r="LLM24" s="906">
        <v>10000</v>
      </c>
      <c r="LLN24" s="906">
        <v>10000</v>
      </c>
      <c r="LLO24" s="906">
        <v>10000</v>
      </c>
      <c r="LLP24" s="906">
        <v>10000</v>
      </c>
      <c r="LLQ24" s="906">
        <v>10000</v>
      </c>
      <c r="LLR24" s="906">
        <v>10000</v>
      </c>
      <c r="LLS24" s="906">
        <v>10000</v>
      </c>
      <c r="LLT24" s="906">
        <v>10000</v>
      </c>
      <c r="LLU24" s="906">
        <v>10000</v>
      </c>
      <c r="LLV24" s="906">
        <v>10000</v>
      </c>
      <c r="LLW24" s="906">
        <v>10000</v>
      </c>
      <c r="LLX24" s="906">
        <v>10000</v>
      </c>
      <c r="LLY24" s="906">
        <v>10000</v>
      </c>
      <c r="LLZ24" s="906">
        <v>10000</v>
      </c>
      <c r="LMA24" s="906">
        <v>10000</v>
      </c>
      <c r="LMB24" s="906">
        <v>10000</v>
      </c>
      <c r="LMC24" s="906">
        <v>10000</v>
      </c>
      <c r="LMD24" s="906">
        <v>10000</v>
      </c>
      <c r="LME24" s="906">
        <v>10000</v>
      </c>
      <c r="LMF24" s="906">
        <v>10000</v>
      </c>
      <c r="LMG24" s="906">
        <v>10000</v>
      </c>
      <c r="LMH24" s="906">
        <v>10000</v>
      </c>
      <c r="LMI24" s="906">
        <v>10000</v>
      </c>
      <c r="LMJ24" s="906">
        <v>10000</v>
      </c>
      <c r="LMK24" s="906">
        <v>10000</v>
      </c>
      <c r="LML24" s="906">
        <v>10000</v>
      </c>
      <c r="LMM24" s="906">
        <v>10000</v>
      </c>
      <c r="LMN24" s="906">
        <v>10000</v>
      </c>
      <c r="LMO24" s="906">
        <v>10000</v>
      </c>
      <c r="LMP24" s="906">
        <v>10000</v>
      </c>
      <c r="LMQ24" s="906">
        <v>10000</v>
      </c>
      <c r="LMR24" s="906">
        <v>10000</v>
      </c>
      <c r="LMS24" s="906">
        <v>10000</v>
      </c>
      <c r="LMT24" s="906">
        <v>10000</v>
      </c>
      <c r="LMU24" s="906">
        <v>10000</v>
      </c>
      <c r="LMV24" s="906">
        <v>10000</v>
      </c>
      <c r="LMW24" s="906">
        <v>10000</v>
      </c>
      <c r="LMX24" s="906">
        <v>10000</v>
      </c>
      <c r="LMY24" s="906">
        <v>10000</v>
      </c>
      <c r="LMZ24" s="906">
        <v>10000</v>
      </c>
      <c r="LNA24" s="906">
        <v>10000</v>
      </c>
      <c r="LNB24" s="906">
        <v>10000</v>
      </c>
      <c r="LNC24" s="906">
        <v>10000</v>
      </c>
      <c r="LND24" s="906">
        <v>10000</v>
      </c>
      <c r="LNE24" s="906">
        <v>10000</v>
      </c>
      <c r="LNF24" s="906">
        <v>10000</v>
      </c>
      <c r="LNG24" s="906">
        <v>10000</v>
      </c>
      <c r="LNH24" s="906">
        <v>10000</v>
      </c>
      <c r="LNI24" s="906">
        <v>10000</v>
      </c>
      <c r="LNJ24" s="906">
        <v>10000</v>
      </c>
      <c r="LNK24" s="906">
        <v>10000</v>
      </c>
      <c r="LNL24" s="906">
        <v>10000</v>
      </c>
      <c r="LNM24" s="906">
        <v>10000</v>
      </c>
      <c r="LNN24" s="906">
        <v>10000</v>
      </c>
      <c r="LNO24" s="906">
        <v>10000</v>
      </c>
      <c r="LNP24" s="906">
        <v>10000</v>
      </c>
      <c r="LNQ24" s="906">
        <v>10000</v>
      </c>
      <c r="LNR24" s="906">
        <v>10000</v>
      </c>
      <c r="LNS24" s="906">
        <v>10000</v>
      </c>
      <c r="LNT24" s="906">
        <v>10000</v>
      </c>
      <c r="LNU24" s="906">
        <v>10000</v>
      </c>
      <c r="LNV24" s="906">
        <v>10000</v>
      </c>
      <c r="LNW24" s="906">
        <v>10000</v>
      </c>
      <c r="LNX24" s="906">
        <v>10000</v>
      </c>
      <c r="LNY24" s="906">
        <v>10000</v>
      </c>
      <c r="LNZ24" s="906">
        <v>10000</v>
      </c>
      <c r="LOA24" s="906">
        <v>10000</v>
      </c>
      <c r="LOB24" s="906">
        <v>10000</v>
      </c>
      <c r="LOC24" s="906">
        <v>10000</v>
      </c>
      <c r="LOD24" s="906">
        <v>10000</v>
      </c>
      <c r="LOE24" s="906">
        <v>10000</v>
      </c>
      <c r="LOF24" s="906">
        <v>10000</v>
      </c>
      <c r="LOG24" s="906">
        <v>10000</v>
      </c>
      <c r="LOH24" s="906">
        <v>10000</v>
      </c>
      <c r="LOI24" s="906">
        <v>10000</v>
      </c>
      <c r="LOJ24" s="906">
        <v>10000</v>
      </c>
      <c r="LOK24" s="906">
        <v>10000</v>
      </c>
      <c r="LOL24" s="906">
        <v>10000</v>
      </c>
      <c r="LOM24" s="906">
        <v>10000</v>
      </c>
      <c r="LON24" s="906">
        <v>10000</v>
      </c>
      <c r="LOO24" s="906">
        <v>10000</v>
      </c>
      <c r="LOP24" s="906">
        <v>10000</v>
      </c>
      <c r="LOQ24" s="906">
        <v>10000</v>
      </c>
      <c r="LOR24" s="906">
        <v>10000</v>
      </c>
      <c r="LOS24" s="906">
        <v>10000</v>
      </c>
      <c r="LOT24" s="906">
        <v>10000</v>
      </c>
      <c r="LOU24" s="906">
        <v>10000</v>
      </c>
      <c r="LOV24" s="906">
        <v>10000</v>
      </c>
      <c r="LOW24" s="906">
        <v>10000</v>
      </c>
      <c r="LOX24" s="906">
        <v>10000</v>
      </c>
      <c r="LOY24" s="906">
        <v>10000</v>
      </c>
      <c r="LOZ24" s="906">
        <v>10000</v>
      </c>
      <c r="LPA24" s="906">
        <v>10000</v>
      </c>
      <c r="LPB24" s="906">
        <v>10000</v>
      </c>
      <c r="LPC24" s="906">
        <v>10000</v>
      </c>
      <c r="LPD24" s="906">
        <v>10000</v>
      </c>
      <c r="LPE24" s="906">
        <v>10000</v>
      </c>
      <c r="LPF24" s="906">
        <v>10000</v>
      </c>
      <c r="LPG24" s="906">
        <v>10000</v>
      </c>
      <c r="LPH24" s="906">
        <v>10000</v>
      </c>
      <c r="LPI24" s="906">
        <v>10000</v>
      </c>
      <c r="LPJ24" s="906">
        <v>10000</v>
      </c>
      <c r="LPK24" s="906">
        <v>10000</v>
      </c>
      <c r="LPL24" s="906">
        <v>10000</v>
      </c>
      <c r="LPM24" s="906">
        <v>10000</v>
      </c>
      <c r="LPN24" s="906">
        <v>10000</v>
      </c>
      <c r="LPO24" s="906">
        <v>10000</v>
      </c>
      <c r="LPP24" s="906">
        <v>10000</v>
      </c>
      <c r="LPQ24" s="906">
        <v>10000</v>
      </c>
      <c r="LPR24" s="906">
        <v>10000</v>
      </c>
      <c r="LPS24" s="906">
        <v>10000</v>
      </c>
      <c r="LPT24" s="906">
        <v>10000</v>
      </c>
      <c r="LPU24" s="906">
        <v>10000</v>
      </c>
      <c r="LPV24" s="906">
        <v>10000</v>
      </c>
      <c r="LPW24" s="906">
        <v>10000</v>
      </c>
      <c r="LPX24" s="906">
        <v>10000</v>
      </c>
      <c r="LPY24" s="906">
        <v>10000</v>
      </c>
      <c r="LPZ24" s="906">
        <v>10000</v>
      </c>
      <c r="LQA24" s="906">
        <v>10000</v>
      </c>
      <c r="LQB24" s="906">
        <v>10000</v>
      </c>
      <c r="LQC24" s="906">
        <v>10000</v>
      </c>
      <c r="LQD24" s="906">
        <v>10000</v>
      </c>
      <c r="LQE24" s="906">
        <v>10000</v>
      </c>
      <c r="LQF24" s="906">
        <v>10000</v>
      </c>
      <c r="LQG24" s="906">
        <v>10000</v>
      </c>
      <c r="LQH24" s="906">
        <v>10000</v>
      </c>
      <c r="LQI24" s="906">
        <v>10000</v>
      </c>
      <c r="LQJ24" s="906">
        <v>10000</v>
      </c>
      <c r="LQK24" s="906">
        <v>10000</v>
      </c>
      <c r="LQL24" s="906">
        <v>10000</v>
      </c>
      <c r="LQM24" s="906">
        <v>10000</v>
      </c>
      <c r="LQN24" s="906">
        <v>10000</v>
      </c>
      <c r="LQO24" s="906">
        <v>10000</v>
      </c>
      <c r="LQP24" s="906">
        <v>10000</v>
      </c>
      <c r="LQQ24" s="906">
        <v>10000</v>
      </c>
      <c r="LQR24" s="906">
        <v>10000</v>
      </c>
      <c r="LQS24" s="906">
        <v>10000</v>
      </c>
      <c r="LQT24" s="906">
        <v>10000</v>
      </c>
      <c r="LQU24" s="906">
        <v>10000</v>
      </c>
      <c r="LQV24" s="906">
        <v>10000</v>
      </c>
      <c r="LQW24" s="906">
        <v>10000</v>
      </c>
      <c r="LQX24" s="906">
        <v>10000</v>
      </c>
      <c r="LQY24" s="906">
        <v>10000</v>
      </c>
      <c r="LQZ24" s="906">
        <v>10000</v>
      </c>
      <c r="LRA24" s="906">
        <v>10000</v>
      </c>
      <c r="LRB24" s="906">
        <v>10000</v>
      </c>
      <c r="LRC24" s="906">
        <v>10000</v>
      </c>
      <c r="LRD24" s="906">
        <v>10000</v>
      </c>
      <c r="LRE24" s="906">
        <v>10000</v>
      </c>
      <c r="LRF24" s="906">
        <v>10000</v>
      </c>
      <c r="LRG24" s="906">
        <v>10000</v>
      </c>
      <c r="LRH24" s="906">
        <v>10000</v>
      </c>
      <c r="LRI24" s="906">
        <v>10000</v>
      </c>
      <c r="LRJ24" s="906">
        <v>10000</v>
      </c>
      <c r="LRK24" s="906">
        <v>10000</v>
      </c>
      <c r="LRL24" s="906">
        <v>10000</v>
      </c>
      <c r="LRM24" s="906">
        <v>10000</v>
      </c>
      <c r="LRN24" s="906">
        <v>10000</v>
      </c>
      <c r="LRO24" s="906">
        <v>10000</v>
      </c>
      <c r="LRP24" s="906">
        <v>10000</v>
      </c>
      <c r="LRQ24" s="906">
        <v>10000</v>
      </c>
      <c r="LRR24" s="906">
        <v>10000</v>
      </c>
      <c r="LRS24" s="906">
        <v>10000</v>
      </c>
      <c r="LRT24" s="906">
        <v>10000</v>
      </c>
      <c r="LRU24" s="906">
        <v>10000</v>
      </c>
      <c r="LRV24" s="906">
        <v>10000</v>
      </c>
      <c r="LRW24" s="906">
        <v>10000</v>
      </c>
      <c r="LRX24" s="906">
        <v>10000</v>
      </c>
      <c r="LRY24" s="906">
        <v>10000</v>
      </c>
      <c r="LRZ24" s="906">
        <v>10000</v>
      </c>
      <c r="LSA24" s="906">
        <v>10000</v>
      </c>
      <c r="LSB24" s="906">
        <v>10000</v>
      </c>
      <c r="LSC24" s="906">
        <v>10000</v>
      </c>
      <c r="LSD24" s="906">
        <v>10000</v>
      </c>
      <c r="LSE24" s="906">
        <v>10000</v>
      </c>
      <c r="LSF24" s="906">
        <v>10000</v>
      </c>
      <c r="LSG24" s="906">
        <v>10000</v>
      </c>
      <c r="LSH24" s="906">
        <v>10000</v>
      </c>
      <c r="LSI24" s="906">
        <v>10000</v>
      </c>
      <c r="LSJ24" s="906">
        <v>10000</v>
      </c>
      <c r="LSK24" s="906">
        <v>10000</v>
      </c>
      <c r="LSL24" s="906">
        <v>10000</v>
      </c>
      <c r="LSM24" s="906">
        <v>10000</v>
      </c>
      <c r="LSN24" s="906">
        <v>10000</v>
      </c>
      <c r="LSO24" s="906">
        <v>10000</v>
      </c>
      <c r="LSP24" s="906">
        <v>10000</v>
      </c>
      <c r="LSQ24" s="906">
        <v>10000</v>
      </c>
      <c r="LSR24" s="906">
        <v>10000</v>
      </c>
      <c r="LSS24" s="906">
        <v>10000</v>
      </c>
      <c r="LST24" s="906">
        <v>10000</v>
      </c>
      <c r="LSU24" s="906">
        <v>10000</v>
      </c>
      <c r="LSV24" s="906">
        <v>10000</v>
      </c>
      <c r="LSW24" s="906">
        <v>10000</v>
      </c>
      <c r="LSX24" s="906">
        <v>10000</v>
      </c>
      <c r="LSY24" s="906">
        <v>10000</v>
      </c>
      <c r="LSZ24" s="906">
        <v>10000</v>
      </c>
      <c r="LTA24" s="906">
        <v>10000</v>
      </c>
      <c r="LTB24" s="906">
        <v>10000</v>
      </c>
      <c r="LTC24" s="906">
        <v>10000</v>
      </c>
      <c r="LTD24" s="906">
        <v>10000</v>
      </c>
      <c r="LTE24" s="906">
        <v>10000</v>
      </c>
      <c r="LTF24" s="906">
        <v>10000</v>
      </c>
      <c r="LTG24" s="906">
        <v>10000</v>
      </c>
      <c r="LTH24" s="906">
        <v>10000</v>
      </c>
      <c r="LTI24" s="906">
        <v>10000</v>
      </c>
      <c r="LTJ24" s="906">
        <v>10000</v>
      </c>
      <c r="LTK24" s="906">
        <v>10000</v>
      </c>
      <c r="LTL24" s="906">
        <v>10000</v>
      </c>
      <c r="LTM24" s="906">
        <v>10000</v>
      </c>
      <c r="LTN24" s="906">
        <v>10000</v>
      </c>
      <c r="LTO24" s="906">
        <v>10000</v>
      </c>
      <c r="LTP24" s="906">
        <v>10000</v>
      </c>
      <c r="LTQ24" s="906">
        <v>10000</v>
      </c>
      <c r="LTR24" s="906">
        <v>10000</v>
      </c>
      <c r="LTS24" s="906">
        <v>10000</v>
      </c>
      <c r="LTT24" s="906">
        <v>10000</v>
      </c>
      <c r="LTU24" s="906">
        <v>10000</v>
      </c>
      <c r="LTV24" s="906">
        <v>10000</v>
      </c>
      <c r="LTW24" s="906">
        <v>10000</v>
      </c>
      <c r="LTX24" s="906">
        <v>10000</v>
      </c>
      <c r="LTY24" s="906">
        <v>10000</v>
      </c>
      <c r="LTZ24" s="906">
        <v>10000</v>
      </c>
      <c r="LUA24" s="906">
        <v>10000</v>
      </c>
      <c r="LUB24" s="906">
        <v>10000</v>
      </c>
      <c r="LUC24" s="906">
        <v>10000</v>
      </c>
      <c r="LUD24" s="906">
        <v>10000</v>
      </c>
      <c r="LUE24" s="906">
        <v>10000</v>
      </c>
      <c r="LUF24" s="906">
        <v>10000</v>
      </c>
      <c r="LUG24" s="906">
        <v>10000</v>
      </c>
      <c r="LUH24" s="906">
        <v>10000</v>
      </c>
      <c r="LUI24" s="906">
        <v>10000</v>
      </c>
      <c r="LUJ24" s="906">
        <v>10000</v>
      </c>
      <c r="LUK24" s="906">
        <v>10000</v>
      </c>
      <c r="LUL24" s="906">
        <v>10000</v>
      </c>
      <c r="LUM24" s="906">
        <v>10000</v>
      </c>
      <c r="LUN24" s="906">
        <v>10000</v>
      </c>
      <c r="LUO24" s="906">
        <v>10000</v>
      </c>
      <c r="LUP24" s="906">
        <v>10000</v>
      </c>
      <c r="LUQ24" s="906">
        <v>10000</v>
      </c>
      <c r="LUR24" s="906">
        <v>10000</v>
      </c>
      <c r="LUS24" s="906">
        <v>10000</v>
      </c>
      <c r="LUT24" s="906">
        <v>10000</v>
      </c>
      <c r="LUU24" s="906">
        <v>10000</v>
      </c>
      <c r="LUV24" s="906">
        <v>10000</v>
      </c>
      <c r="LUW24" s="906">
        <v>10000</v>
      </c>
      <c r="LUX24" s="906">
        <v>10000</v>
      </c>
      <c r="LUY24" s="906">
        <v>10000</v>
      </c>
      <c r="LUZ24" s="906">
        <v>10000</v>
      </c>
      <c r="LVA24" s="906">
        <v>10000</v>
      </c>
      <c r="LVB24" s="906">
        <v>10000</v>
      </c>
      <c r="LVC24" s="906">
        <v>10000</v>
      </c>
      <c r="LVD24" s="906">
        <v>10000</v>
      </c>
      <c r="LVE24" s="906">
        <v>10000</v>
      </c>
      <c r="LVF24" s="906">
        <v>10000</v>
      </c>
      <c r="LVG24" s="906">
        <v>10000</v>
      </c>
      <c r="LVH24" s="906">
        <v>10000</v>
      </c>
      <c r="LVI24" s="906">
        <v>10000</v>
      </c>
      <c r="LVJ24" s="906">
        <v>10000</v>
      </c>
      <c r="LVK24" s="906">
        <v>10000</v>
      </c>
      <c r="LVL24" s="906">
        <v>10000</v>
      </c>
      <c r="LVM24" s="906">
        <v>10000</v>
      </c>
      <c r="LVN24" s="906">
        <v>10000</v>
      </c>
      <c r="LVO24" s="906">
        <v>10000</v>
      </c>
      <c r="LVP24" s="906">
        <v>10000</v>
      </c>
      <c r="LVQ24" s="906">
        <v>10000</v>
      </c>
      <c r="LVR24" s="906">
        <v>10000</v>
      </c>
      <c r="LVS24" s="906">
        <v>10000</v>
      </c>
      <c r="LVT24" s="906">
        <v>10000</v>
      </c>
      <c r="LVU24" s="906">
        <v>10000</v>
      </c>
      <c r="LVV24" s="906">
        <v>10000</v>
      </c>
      <c r="LVW24" s="906">
        <v>10000</v>
      </c>
      <c r="LVX24" s="906">
        <v>10000</v>
      </c>
      <c r="LVY24" s="906">
        <v>10000</v>
      </c>
      <c r="LVZ24" s="906">
        <v>10000</v>
      </c>
      <c r="LWA24" s="906">
        <v>10000</v>
      </c>
      <c r="LWB24" s="906">
        <v>10000</v>
      </c>
      <c r="LWC24" s="906">
        <v>10000</v>
      </c>
      <c r="LWD24" s="906">
        <v>10000</v>
      </c>
      <c r="LWE24" s="906">
        <v>10000</v>
      </c>
      <c r="LWF24" s="906">
        <v>10000</v>
      </c>
      <c r="LWG24" s="906">
        <v>10000</v>
      </c>
      <c r="LWH24" s="906">
        <v>10000</v>
      </c>
      <c r="LWI24" s="906">
        <v>10000</v>
      </c>
      <c r="LWJ24" s="906">
        <v>10000</v>
      </c>
      <c r="LWK24" s="906">
        <v>10000</v>
      </c>
      <c r="LWL24" s="906">
        <v>10000</v>
      </c>
      <c r="LWM24" s="906">
        <v>10000</v>
      </c>
      <c r="LWN24" s="906">
        <v>10000</v>
      </c>
      <c r="LWO24" s="906">
        <v>10000</v>
      </c>
      <c r="LWP24" s="906">
        <v>10000</v>
      </c>
      <c r="LWQ24" s="906">
        <v>10000</v>
      </c>
      <c r="LWR24" s="906">
        <v>10000</v>
      </c>
      <c r="LWS24" s="906">
        <v>10000</v>
      </c>
      <c r="LWT24" s="906">
        <v>10000</v>
      </c>
      <c r="LWU24" s="906">
        <v>10000</v>
      </c>
      <c r="LWV24" s="906">
        <v>10000</v>
      </c>
      <c r="LWW24" s="906">
        <v>10000</v>
      </c>
      <c r="LWX24" s="906">
        <v>10000</v>
      </c>
      <c r="LWY24" s="906">
        <v>10000</v>
      </c>
      <c r="LWZ24" s="906">
        <v>10000</v>
      </c>
      <c r="LXA24" s="906">
        <v>10000</v>
      </c>
      <c r="LXB24" s="906">
        <v>10000</v>
      </c>
      <c r="LXC24" s="906">
        <v>10000</v>
      </c>
      <c r="LXD24" s="906">
        <v>10000</v>
      </c>
      <c r="LXE24" s="906">
        <v>10000</v>
      </c>
      <c r="LXF24" s="906">
        <v>10000</v>
      </c>
      <c r="LXG24" s="906">
        <v>10000</v>
      </c>
      <c r="LXH24" s="906">
        <v>10000</v>
      </c>
      <c r="LXI24" s="906">
        <v>10000</v>
      </c>
      <c r="LXJ24" s="906">
        <v>10000</v>
      </c>
      <c r="LXK24" s="906">
        <v>10000</v>
      </c>
      <c r="LXL24" s="906">
        <v>10000</v>
      </c>
      <c r="LXM24" s="906">
        <v>10000</v>
      </c>
      <c r="LXN24" s="906">
        <v>10000</v>
      </c>
      <c r="LXO24" s="906">
        <v>10000</v>
      </c>
      <c r="LXP24" s="906">
        <v>10000</v>
      </c>
      <c r="LXQ24" s="906">
        <v>10000</v>
      </c>
      <c r="LXR24" s="906">
        <v>10000</v>
      </c>
      <c r="LXS24" s="906">
        <v>10000</v>
      </c>
      <c r="LXT24" s="906">
        <v>10000</v>
      </c>
      <c r="LXU24" s="906">
        <v>10000</v>
      </c>
      <c r="LXV24" s="906">
        <v>10000</v>
      </c>
      <c r="LXW24" s="906">
        <v>10000</v>
      </c>
      <c r="LXX24" s="906">
        <v>10000</v>
      </c>
      <c r="LXY24" s="906">
        <v>10000</v>
      </c>
      <c r="LXZ24" s="906">
        <v>10000</v>
      </c>
      <c r="LYA24" s="906">
        <v>10000</v>
      </c>
      <c r="LYB24" s="906">
        <v>10000</v>
      </c>
      <c r="LYC24" s="906">
        <v>10000</v>
      </c>
      <c r="LYD24" s="906">
        <v>10000</v>
      </c>
      <c r="LYE24" s="906">
        <v>10000</v>
      </c>
      <c r="LYF24" s="906">
        <v>10000</v>
      </c>
      <c r="LYG24" s="906">
        <v>10000</v>
      </c>
      <c r="LYH24" s="906">
        <v>10000</v>
      </c>
      <c r="LYI24" s="906">
        <v>10000</v>
      </c>
      <c r="LYJ24" s="906">
        <v>10000</v>
      </c>
      <c r="LYK24" s="906">
        <v>10000</v>
      </c>
      <c r="LYL24" s="906">
        <v>10000</v>
      </c>
      <c r="LYM24" s="906">
        <v>10000</v>
      </c>
      <c r="LYN24" s="906">
        <v>10000</v>
      </c>
      <c r="LYO24" s="906">
        <v>10000</v>
      </c>
      <c r="LYP24" s="906">
        <v>10000</v>
      </c>
      <c r="LYQ24" s="906">
        <v>10000</v>
      </c>
      <c r="LYR24" s="906">
        <v>10000</v>
      </c>
      <c r="LYS24" s="906">
        <v>10000</v>
      </c>
      <c r="LYT24" s="906">
        <v>10000</v>
      </c>
      <c r="LYU24" s="906">
        <v>10000</v>
      </c>
      <c r="LYV24" s="906">
        <v>10000</v>
      </c>
      <c r="LYW24" s="906">
        <v>10000</v>
      </c>
      <c r="LYX24" s="906">
        <v>10000</v>
      </c>
      <c r="LYY24" s="906">
        <v>10000</v>
      </c>
      <c r="LYZ24" s="906">
        <v>10000</v>
      </c>
      <c r="LZA24" s="906">
        <v>10000</v>
      </c>
      <c r="LZB24" s="906">
        <v>10000</v>
      </c>
      <c r="LZC24" s="906">
        <v>10000</v>
      </c>
      <c r="LZD24" s="906">
        <v>10000</v>
      </c>
      <c r="LZE24" s="906">
        <v>10000</v>
      </c>
      <c r="LZF24" s="906">
        <v>10000</v>
      </c>
      <c r="LZG24" s="906">
        <v>10000</v>
      </c>
      <c r="LZH24" s="906">
        <v>10000</v>
      </c>
      <c r="LZI24" s="906">
        <v>10000</v>
      </c>
      <c r="LZJ24" s="906">
        <v>10000</v>
      </c>
      <c r="LZK24" s="906">
        <v>10000</v>
      </c>
      <c r="LZL24" s="906">
        <v>10000</v>
      </c>
      <c r="LZM24" s="906">
        <v>10000</v>
      </c>
      <c r="LZN24" s="906">
        <v>10000</v>
      </c>
      <c r="LZO24" s="906">
        <v>10000</v>
      </c>
      <c r="LZP24" s="906">
        <v>10000</v>
      </c>
      <c r="LZQ24" s="906">
        <v>10000</v>
      </c>
      <c r="LZR24" s="906">
        <v>10000</v>
      </c>
      <c r="LZS24" s="906">
        <v>10000</v>
      </c>
      <c r="LZT24" s="906">
        <v>10000</v>
      </c>
      <c r="LZU24" s="906">
        <v>10000</v>
      </c>
      <c r="LZV24" s="906">
        <v>10000</v>
      </c>
      <c r="LZW24" s="906">
        <v>10000</v>
      </c>
      <c r="LZX24" s="906">
        <v>10000</v>
      </c>
      <c r="LZY24" s="906">
        <v>10000</v>
      </c>
      <c r="LZZ24" s="906">
        <v>10000</v>
      </c>
      <c r="MAA24" s="906">
        <v>10000</v>
      </c>
      <c r="MAB24" s="906">
        <v>10000</v>
      </c>
      <c r="MAC24" s="906">
        <v>10000</v>
      </c>
      <c r="MAD24" s="906">
        <v>10000</v>
      </c>
      <c r="MAE24" s="906">
        <v>10000</v>
      </c>
      <c r="MAF24" s="906">
        <v>10000</v>
      </c>
      <c r="MAG24" s="906">
        <v>10000</v>
      </c>
      <c r="MAH24" s="906">
        <v>10000</v>
      </c>
      <c r="MAI24" s="906">
        <v>10000</v>
      </c>
      <c r="MAJ24" s="906">
        <v>10000</v>
      </c>
      <c r="MAK24" s="906">
        <v>10000</v>
      </c>
      <c r="MAL24" s="906">
        <v>10000</v>
      </c>
      <c r="MAM24" s="906">
        <v>10000</v>
      </c>
      <c r="MAN24" s="906">
        <v>10000</v>
      </c>
      <c r="MAO24" s="906">
        <v>10000</v>
      </c>
      <c r="MAP24" s="906">
        <v>10000</v>
      </c>
      <c r="MAQ24" s="906">
        <v>10000</v>
      </c>
      <c r="MAR24" s="906">
        <v>10000</v>
      </c>
      <c r="MAS24" s="906">
        <v>10000</v>
      </c>
      <c r="MAT24" s="906">
        <v>10000</v>
      </c>
      <c r="MAU24" s="906">
        <v>10000</v>
      </c>
      <c r="MAV24" s="906">
        <v>10000</v>
      </c>
      <c r="MAW24" s="906">
        <v>10000</v>
      </c>
      <c r="MAX24" s="906">
        <v>10000</v>
      </c>
      <c r="MAY24" s="906">
        <v>10000</v>
      </c>
      <c r="MAZ24" s="906">
        <v>10000</v>
      </c>
      <c r="MBA24" s="906">
        <v>10000</v>
      </c>
      <c r="MBB24" s="906">
        <v>10000</v>
      </c>
      <c r="MBC24" s="906">
        <v>10000</v>
      </c>
      <c r="MBD24" s="906">
        <v>10000</v>
      </c>
      <c r="MBE24" s="906">
        <v>10000</v>
      </c>
      <c r="MBF24" s="906">
        <v>10000</v>
      </c>
      <c r="MBG24" s="906">
        <v>10000</v>
      </c>
      <c r="MBH24" s="906">
        <v>10000</v>
      </c>
      <c r="MBI24" s="906">
        <v>10000</v>
      </c>
      <c r="MBJ24" s="906">
        <v>10000</v>
      </c>
      <c r="MBK24" s="906">
        <v>10000</v>
      </c>
      <c r="MBL24" s="906">
        <v>10000</v>
      </c>
      <c r="MBM24" s="906">
        <v>10000</v>
      </c>
      <c r="MBN24" s="906">
        <v>10000</v>
      </c>
      <c r="MBO24" s="906">
        <v>10000</v>
      </c>
      <c r="MBP24" s="906">
        <v>10000</v>
      </c>
      <c r="MBQ24" s="906">
        <v>10000</v>
      </c>
      <c r="MBR24" s="906">
        <v>10000</v>
      </c>
      <c r="MBS24" s="906">
        <v>10000</v>
      </c>
      <c r="MBT24" s="906">
        <v>10000</v>
      </c>
      <c r="MBU24" s="906">
        <v>10000</v>
      </c>
      <c r="MBV24" s="906">
        <v>10000</v>
      </c>
      <c r="MBW24" s="906">
        <v>10000</v>
      </c>
      <c r="MBX24" s="906">
        <v>10000</v>
      </c>
      <c r="MBY24" s="906">
        <v>10000</v>
      </c>
      <c r="MBZ24" s="906">
        <v>10000</v>
      </c>
      <c r="MCA24" s="906">
        <v>10000</v>
      </c>
      <c r="MCB24" s="906">
        <v>10000</v>
      </c>
      <c r="MCC24" s="906">
        <v>10000</v>
      </c>
      <c r="MCD24" s="906">
        <v>10000</v>
      </c>
      <c r="MCE24" s="906">
        <v>10000</v>
      </c>
      <c r="MCF24" s="906">
        <v>10000</v>
      </c>
      <c r="MCG24" s="906">
        <v>10000</v>
      </c>
      <c r="MCH24" s="906">
        <v>10000</v>
      </c>
      <c r="MCI24" s="906">
        <v>10000</v>
      </c>
      <c r="MCJ24" s="906">
        <v>10000</v>
      </c>
      <c r="MCK24" s="906">
        <v>10000</v>
      </c>
      <c r="MCL24" s="906">
        <v>10000</v>
      </c>
      <c r="MCM24" s="906">
        <v>10000</v>
      </c>
      <c r="MCN24" s="906">
        <v>10000</v>
      </c>
      <c r="MCO24" s="906">
        <v>10000</v>
      </c>
      <c r="MCP24" s="906">
        <v>10000</v>
      </c>
      <c r="MCQ24" s="906">
        <v>10000</v>
      </c>
      <c r="MCR24" s="906">
        <v>10000</v>
      </c>
      <c r="MCS24" s="906">
        <v>10000</v>
      </c>
      <c r="MCT24" s="906">
        <v>10000</v>
      </c>
      <c r="MCU24" s="906">
        <v>10000</v>
      </c>
      <c r="MCV24" s="906">
        <v>10000</v>
      </c>
      <c r="MCW24" s="906">
        <v>10000</v>
      </c>
      <c r="MCX24" s="906">
        <v>10000</v>
      </c>
      <c r="MCY24" s="906">
        <v>10000</v>
      </c>
      <c r="MCZ24" s="906">
        <v>10000</v>
      </c>
      <c r="MDA24" s="906">
        <v>10000</v>
      </c>
      <c r="MDB24" s="906">
        <v>10000</v>
      </c>
      <c r="MDC24" s="906">
        <v>10000</v>
      </c>
      <c r="MDD24" s="906">
        <v>10000</v>
      </c>
      <c r="MDE24" s="906">
        <v>10000</v>
      </c>
      <c r="MDF24" s="906">
        <v>10000</v>
      </c>
      <c r="MDG24" s="906">
        <v>10000</v>
      </c>
      <c r="MDH24" s="906">
        <v>10000</v>
      </c>
      <c r="MDI24" s="906">
        <v>10000</v>
      </c>
      <c r="MDJ24" s="906">
        <v>10000</v>
      </c>
      <c r="MDK24" s="906">
        <v>10000</v>
      </c>
      <c r="MDL24" s="906">
        <v>10000</v>
      </c>
      <c r="MDM24" s="906">
        <v>10000</v>
      </c>
      <c r="MDN24" s="906">
        <v>10000</v>
      </c>
      <c r="MDO24" s="906">
        <v>10000</v>
      </c>
      <c r="MDP24" s="906">
        <v>10000</v>
      </c>
      <c r="MDQ24" s="906">
        <v>10000</v>
      </c>
      <c r="MDR24" s="906">
        <v>10000</v>
      </c>
      <c r="MDS24" s="906">
        <v>10000</v>
      </c>
      <c r="MDT24" s="906">
        <v>10000</v>
      </c>
      <c r="MDU24" s="906">
        <v>10000</v>
      </c>
      <c r="MDV24" s="906">
        <v>10000</v>
      </c>
      <c r="MDW24" s="906">
        <v>10000</v>
      </c>
      <c r="MDX24" s="906">
        <v>10000</v>
      </c>
      <c r="MDY24" s="906">
        <v>10000</v>
      </c>
      <c r="MDZ24" s="906">
        <v>10000</v>
      </c>
      <c r="MEA24" s="906">
        <v>10000</v>
      </c>
      <c r="MEB24" s="906">
        <v>10000</v>
      </c>
      <c r="MEC24" s="906">
        <v>10000</v>
      </c>
      <c r="MED24" s="906">
        <v>10000</v>
      </c>
      <c r="MEE24" s="906">
        <v>10000</v>
      </c>
      <c r="MEF24" s="906">
        <v>10000</v>
      </c>
      <c r="MEG24" s="906">
        <v>10000</v>
      </c>
      <c r="MEH24" s="906">
        <v>10000</v>
      </c>
      <c r="MEI24" s="906">
        <v>10000</v>
      </c>
      <c r="MEJ24" s="906">
        <v>10000</v>
      </c>
      <c r="MEK24" s="906">
        <v>10000</v>
      </c>
      <c r="MEL24" s="906">
        <v>10000</v>
      </c>
      <c r="MEM24" s="906">
        <v>10000</v>
      </c>
      <c r="MEN24" s="906">
        <v>10000</v>
      </c>
      <c r="MEO24" s="906">
        <v>10000</v>
      </c>
      <c r="MEP24" s="906">
        <v>10000</v>
      </c>
      <c r="MEQ24" s="906">
        <v>10000</v>
      </c>
      <c r="MER24" s="906">
        <v>10000</v>
      </c>
      <c r="MES24" s="906">
        <v>10000</v>
      </c>
      <c r="MET24" s="906">
        <v>10000</v>
      </c>
      <c r="MEU24" s="906">
        <v>10000</v>
      </c>
      <c r="MEV24" s="906">
        <v>10000</v>
      </c>
      <c r="MEW24" s="906">
        <v>10000</v>
      </c>
      <c r="MEX24" s="906">
        <v>10000</v>
      </c>
      <c r="MEY24" s="906">
        <v>10000</v>
      </c>
      <c r="MEZ24" s="906">
        <v>10000</v>
      </c>
      <c r="MFA24" s="906">
        <v>10000</v>
      </c>
      <c r="MFB24" s="906">
        <v>10000</v>
      </c>
      <c r="MFC24" s="906">
        <v>10000</v>
      </c>
      <c r="MFD24" s="906">
        <v>10000</v>
      </c>
      <c r="MFE24" s="906">
        <v>10000</v>
      </c>
      <c r="MFF24" s="906">
        <v>10000</v>
      </c>
      <c r="MFG24" s="906">
        <v>10000</v>
      </c>
      <c r="MFH24" s="906">
        <v>10000</v>
      </c>
      <c r="MFI24" s="906">
        <v>10000</v>
      </c>
      <c r="MFJ24" s="906">
        <v>10000</v>
      </c>
      <c r="MFK24" s="906">
        <v>10000</v>
      </c>
      <c r="MFL24" s="906">
        <v>10000</v>
      </c>
      <c r="MFM24" s="906">
        <v>10000</v>
      </c>
      <c r="MFN24" s="906">
        <v>10000</v>
      </c>
      <c r="MFO24" s="906">
        <v>10000</v>
      </c>
      <c r="MFP24" s="906">
        <v>10000</v>
      </c>
      <c r="MFQ24" s="906">
        <v>10000</v>
      </c>
      <c r="MFR24" s="906">
        <v>10000</v>
      </c>
      <c r="MFS24" s="906">
        <v>10000</v>
      </c>
      <c r="MFT24" s="906">
        <v>10000</v>
      </c>
      <c r="MFU24" s="906">
        <v>10000</v>
      </c>
      <c r="MFV24" s="906">
        <v>10000</v>
      </c>
      <c r="MFW24" s="906">
        <v>10000</v>
      </c>
      <c r="MFX24" s="906">
        <v>10000</v>
      </c>
      <c r="MFY24" s="906">
        <v>10000</v>
      </c>
      <c r="MFZ24" s="906">
        <v>10000</v>
      </c>
      <c r="MGA24" s="906">
        <v>10000</v>
      </c>
      <c r="MGB24" s="906">
        <v>10000</v>
      </c>
      <c r="MGC24" s="906">
        <v>10000</v>
      </c>
      <c r="MGD24" s="906">
        <v>10000</v>
      </c>
      <c r="MGE24" s="906">
        <v>10000</v>
      </c>
      <c r="MGF24" s="906">
        <v>10000</v>
      </c>
      <c r="MGG24" s="906">
        <v>10000</v>
      </c>
      <c r="MGH24" s="906">
        <v>10000</v>
      </c>
      <c r="MGI24" s="906">
        <v>10000</v>
      </c>
      <c r="MGJ24" s="906">
        <v>10000</v>
      </c>
      <c r="MGK24" s="906">
        <v>10000</v>
      </c>
      <c r="MGL24" s="906">
        <v>10000</v>
      </c>
      <c r="MGM24" s="906">
        <v>10000</v>
      </c>
      <c r="MGN24" s="906">
        <v>10000</v>
      </c>
      <c r="MGO24" s="906">
        <v>10000</v>
      </c>
      <c r="MGP24" s="906">
        <v>10000</v>
      </c>
      <c r="MGQ24" s="906">
        <v>10000</v>
      </c>
      <c r="MGR24" s="906">
        <v>10000</v>
      </c>
      <c r="MGS24" s="906">
        <v>10000</v>
      </c>
      <c r="MGT24" s="906">
        <v>10000</v>
      </c>
      <c r="MGU24" s="906">
        <v>10000</v>
      </c>
      <c r="MGV24" s="906">
        <v>10000</v>
      </c>
      <c r="MGW24" s="906">
        <v>10000</v>
      </c>
      <c r="MGX24" s="906">
        <v>10000</v>
      </c>
      <c r="MGY24" s="906">
        <v>10000</v>
      </c>
      <c r="MGZ24" s="906">
        <v>10000</v>
      </c>
      <c r="MHA24" s="906">
        <v>10000</v>
      </c>
      <c r="MHB24" s="906">
        <v>10000</v>
      </c>
      <c r="MHC24" s="906">
        <v>10000</v>
      </c>
      <c r="MHD24" s="906">
        <v>10000</v>
      </c>
      <c r="MHE24" s="906">
        <v>10000</v>
      </c>
      <c r="MHF24" s="906">
        <v>10000</v>
      </c>
      <c r="MHG24" s="906">
        <v>10000</v>
      </c>
      <c r="MHH24" s="906">
        <v>10000</v>
      </c>
      <c r="MHI24" s="906">
        <v>10000</v>
      </c>
      <c r="MHJ24" s="906">
        <v>10000</v>
      </c>
      <c r="MHK24" s="906">
        <v>10000</v>
      </c>
      <c r="MHL24" s="906">
        <v>10000</v>
      </c>
      <c r="MHM24" s="906">
        <v>10000</v>
      </c>
      <c r="MHN24" s="906">
        <v>10000</v>
      </c>
      <c r="MHO24" s="906">
        <v>10000</v>
      </c>
      <c r="MHP24" s="906">
        <v>10000</v>
      </c>
      <c r="MHQ24" s="906">
        <v>10000</v>
      </c>
      <c r="MHR24" s="906">
        <v>10000</v>
      </c>
      <c r="MHS24" s="906">
        <v>10000</v>
      </c>
      <c r="MHT24" s="906">
        <v>10000</v>
      </c>
      <c r="MHU24" s="906">
        <v>10000</v>
      </c>
      <c r="MHV24" s="906">
        <v>10000</v>
      </c>
      <c r="MHW24" s="906">
        <v>10000</v>
      </c>
      <c r="MHX24" s="906">
        <v>10000</v>
      </c>
      <c r="MHY24" s="906">
        <v>10000</v>
      </c>
      <c r="MHZ24" s="906">
        <v>10000</v>
      </c>
      <c r="MIA24" s="906">
        <v>10000</v>
      </c>
      <c r="MIB24" s="906">
        <v>10000</v>
      </c>
      <c r="MIC24" s="906">
        <v>10000</v>
      </c>
      <c r="MID24" s="906">
        <v>10000</v>
      </c>
      <c r="MIE24" s="906">
        <v>10000</v>
      </c>
      <c r="MIF24" s="906">
        <v>10000</v>
      </c>
      <c r="MIG24" s="906">
        <v>10000</v>
      </c>
      <c r="MIH24" s="906">
        <v>10000</v>
      </c>
      <c r="MII24" s="906">
        <v>10000</v>
      </c>
      <c r="MIJ24" s="906">
        <v>10000</v>
      </c>
      <c r="MIK24" s="906">
        <v>10000</v>
      </c>
      <c r="MIL24" s="906">
        <v>10000</v>
      </c>
      <c r="MIM24" s="906">
        <v>10000</v>
      </c>
      <c r="MIN24" s="906">
        <v>10000</v>
      </c>
      <c r="MIO24" s="906">
        <v>10000</v>
      </c>
      <c r="MIP24" s="906">
        <v>10000</v>
      </c>
      <c r="MIQ24" s="906">
        <v>10000</v>
      </c>
      <c r="MIR24" s="906">
        <v>10000</v>
      </c>
      <c r="MIS24" s="906">
        <v>10000</v>
      </c>
      <c r="MIT24" s="906">
        <v>10000</v>
      </c>
      <c r="MIU24" s="906">
        <v>10000</v>
      </c>
      <c r="MIV24" s="906">
        <v>10000</v>
      </c>
      <c r="MIW24" s="906">
        <v>10000</v>
      </c>
      <c r="MIX24" s="906">
        <v>10000</v>
      </c>
      <c r="MIY24" s="906">
        <v>10000</v>
      </c>
      <c r="MIZ24" s="906">
        <v>10000</v>
      </c>
      <c r="MJA24" s="906">
        <v>10000</v>
      </c>
      <c r="MJB24" s="906">
        <v>10000</v>
      </c>
      <c r="MJC24" s="906">
        <v>10000</v>
      </c>
      <c r="MJD24" s="906">
        <v>10000</v>
      </c>
      <c r="MJE24" s="906">
        <v>10000</v>
      </c>
      <c r="MJF24" s="906">
        <v>10000</v>
      </c>
      <c r="MJG24" s="906">
        <v>10000</v>
      </c>
      <c r="MJH24" s="906">
        <v>10000</v>
      </c>
      <c r="MJI24" s="906">
        <v>10000</v>
      </c>
      <c r="MJJ24" s="906">
        <v>10000</v>
      </c>
      <c r="MJK24" s="906">
        <v>10000</v>
      </c>
      <c r="MJL24" s="906">
        <v>10000</v>
      </c>
      <c r="MJM24" s="906">
        <v>10000</v>
      </c>
      <c r="MJN24" s="906">
        <v>10000</v>
      </c>
      <c r="MJO24" s="906">
        <v>10000</v>
      </c>
      <c r="MJP24" s="906">
        <v>10000</v>
      </c>
      <c r="MJQ24" s="906">
        <v>10000</v>
      </c>
      <c r="MJR24" s="906">
        <v>10000</v>
      </c>
      <c r="MJS24" s="906">
        <v>10000</v>
      </c>
      <c r="MJT24" s="906">
        <v>10000</v>
      </c>
      <c r="MJU24" s="906">
        <v>10000</v>
      </c>
      <c r="MJV24" s="906">
        <v>10000</v>
      </c>
      <c r="MJW24" s="906">
        <v>10000</v>
      </c>
      <c r="MJX24" s="906">
        <v>10000</v>
      </c>
      <c r="MJY24" s="906">
        <v>10000</v>
      </c>
      <c r="MJZ24" s="906">
        <v>10000</v>
      </c>
      <c r="MKA24" s="906">
        <v>10000</v>
      </c>
      <c r="MKB24" s="906">
        <v>10000</v>
      </c>
      <c r="MKC24" s="906">
        <v>10000</v>
      </c>
      <c r="MKD24" s="906">
        <v>10000</v>
      </c>
      <c r="MKE24" s="906">
        <v>10000</v>
      </c>
      <c r="MKF24" s="906">
        <v>10000</v>
      </c>
      <c r="MKG24" s="906">
        <v>10000</v>
      </c>
      <c r="MKH24" s="906">
        <v>10000</v>
      </c>
      <c r="MKI24" s="906">
        <v>10000</v>
      </c>
      <c r="MKJ24" s="906">
        <v>10000</v>
      </c>
      <c r="MKK24" s="906">
        <v>10000</v>
      </c>
      <c r="MKL24" s="906">
        <v>10000</v>
      </c>
      <c r="MKM24" s="906">
        <v>10000</v>
      </c>
      <c r="MKN24" s="906">
        <v>10000</v>
      </c>
      <c r="MKO24" s="906">
        <v>10000</v>
      </c>
      <c r="MKP24" s="906">
        <v>10000</v>
      </c>
      <c r="MKQ24" s="906">
        <v>10000</v>
      </c>
      <c r="MKR24" s="906">
        <v>10000</v>
      </c>
      <c r="MKS24" s="906">
        <v>10000</v>
      </c>
      <c r="MKT24" s="906">
        <v>10000</v>
      </c>
      <c r="MKU24" s="906">
        <v>10000</v>
      </c>
      <c r="MKV24" s="906">
        <v>10000</v>
      </c>
      <c r="MKW24" s="906">
        <v>10000</v>
      </c>
      <c r="MKX24" s="906">
        <v>10000</v>
      </c>
      <c r="MKY24" s="906">
        <v>10000</v>
      </c>
      <c r="MKZ24" s="906">
        <v>10000</v>
      </c>
      <c r="MLA24" s="906">
        <v>10000</v>
      </c>
      <c r="MLB24" s="906">
        <v>10000</v>
      </c>
      <c r="MLC24" s="906">
        <v>10000</v>
      </c>
      <c r="MLD24" s="906">
        <v>10000</v>
      </c>
      <c r="MLE24" s="906">
        <v>10000</v>
      </c>
      <c r="MLF24" s="906">
        <v>10000</v>
      </c>
      <c r="MLG24" s="906">
        <v>10000</v>
      </c>
      <c r="MLH24" s="906">
        <v>10000</v>
      </c>
      <c r="MLI24" s="906">
        <v>10000</v>
      </c>
      <c r="MLJ24" s="906">
        <v>10000</v>
      </c>
      <c r="MLK24" s="906">
        <v>10000</v>
      </c>
      <c r="MLL24" s="906">
        <v>10000</v>
      </c>
      <c r="MLM24" s="906">
        <v>10000</v>
      </c>
      <c r="MLN24" s="906">
        <v>10000</v>
      </c>
      <c r="MLO24" s="906">
        <v>10000</v>
      </c>
      <c r="MLP24" s="906">
        <v>10000</v>
      </c>
      <c r="MLQ24" s="906">
        <v>10000</v>
      </c>
      <c r="MLR24" s="906">
        <v>10000</v>
      </c>
      <c r="MLS24" s="906">
        <v>10000</v>
      </c>
      <c r="MLT24" s="906">
        <v>10000</v>
      </c>
      <c r="MLU24" s="906">
        <v>10000</v>
      </c>
      <c r="MLV24" s="906">
        <v>10000</v>
      </c>
      <c r="MLW24" s="906">
        <v>10000</v>
      </c>
      <c r="MLX24" s="906">
        <v>10000</v>
      </c>
      <c r="MLY24" s="906">
        <v>10000</v>
      </c>
      <c r="MLZ24" s="906">
        <v>10000</v>
      </c>
      <c r="MMA24" s="906">
        <v>10000</v>
      </c>
      <c r="MMB24" s="906">
        <v>10000</v>
      </c>
      <c r="MMC24" s="906">
        <v>10000</v>
      </c>
      <c r="MMD24" s="906">
        <v>10000</v>
      </c>
      <c r="MME24" s="906">
        <v>10000</v>
      </c>
      <c r="MMF24" s="906">
        <v>10000</v>
      </c>
      <c r="MMG24" s="906">
        <v>10000</v>
      </c>
      <c r="MMH24" s="906">
        <v>10000</v>
      </c>
      <c r="MMI24" s="906">
        <v>10000</v>
      </c>
      <c r="MMJ24" s="906">
        <v>10000</v>
      </c>
      <c r="MMK24" s="906">
        <v>10000</v>
      </c>
      <c r="MML24" s="906">
        <v>10000</v>
      </c>
      <c r="MMM24" s="906">
        <v>10000</v>
      </c>
      <c r="MMN24" s="906">
        <v>10000</v>
      </c>
      <c r="MMO24" s="906">
        <v>10000</v>
      </c>
      <c r="MMP24" s="906">
        <v>10000</v>
      </c>
      <c r="MMQ24" s="906">
        <v>10000</v>
      </c>
      <c r="MMR24" s="906">
        <v>10000</v>
      </c>
      <c r="MMS24" s="906">
        <v>10000</v>
      </c>
      <c r="MMT24" s="906">
        <v>10000</v>
      </c>
      <c r="MMU24" s="906">
        <v>10000</v>
      </c>
      <c r="MMV24" s="906">
        <v>10000</v>
      </c>
      <c r="MMW24" s="906">
        <v>10000</v>
      </c>
      <c r="MMX24" s="906">
        <v>10000</v>
      </c>
      <c r="MMY24" s="906">
        <v>10000</v>
      </c>
      <c r="MMZ24" s="906">
        <v>10000</v>
      </c>
      <c r="MNA24" s="906">
        <v>10000</v>
      </c>
      <c r="MNB24" s="906">
        <v>10000</v>
      </c>
      <c r="MNC24" s="906">
        <v>10000</v>
      </c>
      <c r="MND24" s="906">
        <v>10000</v>
      </c>
      <c r="MNE24" s="906">
        <v>10000</v>
      </c>
      <c r="MNF24" s="906">
        <v>10000</v>
      </c>
      <c r="MNG24" s="906">
        <v>10000</v>
      </c>
      <c r="MNH24" s="906">
        <v>10000</v>
      </c>
      <c r="MNI24" s="906">
        <v>10000</v>
      </c>
      <c r="MNJ24" s="906">
        <v>10000</v>
      </c>
      <c r="MNK24" s="906">
        <v>10000</v>
      </c>
      <c r="MNL24" s="906">
        <v>10000</v>
      </c>
      <c r="MNM24" s="906">
        <v>10000</v>
      </c>
      <c r="MNN24" s="906">
        <v>10000</v>
      </c>
      <c r="MNO24" s="906">
        <v>10000</v>
      </c>
      <c r="MNP24" s="906">
        <v>10000</v>
      </c>
      <c r="MNQ24" s="906">
        <v>10000</v>
      </c>
      <c r="MNR24" s="906">
        <v>10000</v>
      </c>
      <c r="MNS24" s="906">
        <v>10000</v>
      </c>
      <c r="MNT24" s="906">
        <v>10000</v>
      </c>
      <c r="MNU24" s="906">
        <v>10000</v>
      </c>
      <c r="MNV24" s="906">
        <v>10000</v>
      </c>
      <c r="MNW24" s="906">
        <v>10000</v>
      </c>
      <c r="MNX24" s="906">
        <v>10000</v>
      </c>
      <c r="MNY24" s="906">
        <v>10000</v>
      </c>
      <c r="MNZ24" s="906">
        <v>10000</v>
      </c>
      <c r="MOA24" s="906">
        <v>10000</v>
      </c>
      <c r="MOB24" s="906">
        <v>10000</v>
      </c>
      <c r="MOC24" s="906">
        <v>10000</v>
      </c>
      <c r="MOD24" s="906">
        <v>10000</v>
      </c>
      <c r="MOE24" s="906">
        <v>10000</v>
      </c>
      <c r="MOF24" s="906">
        <v>10000</v>
      </c>
      <c r="MOG24" s="906">
        <v>10000</v>
      </c>
      <c r="MOH24" s="906">
        <v>10000</v>
      </c>
      <c r="MOI24" s="906">
        <v>10000</v>
      </c>
      <c r="MOJ24" s="906">
        <v>10000</v>
      </c>
      <c r="MOK24" s="906">
        <v>10000</v>
      </c>
      <c r="MOL24" s="906">
        <v>10000</v>
      </c>
      <c r="MOM24" s="906">
        <v>10000</v>
      </c>
      <c r="MON24" s="906">
        <v>10000</v>
      </c>
      <c r="MOO24" s="906">
        <v>10000</v>
      </c>
      <c r="MOP24" s="906">
        <v>10000</v>
      </c>
      <c r="MOQ24" s="906">
        <v>10000</v>
      </c>
      <c r="MOR24" s="906">
        <v>10000</v>
      </c>
      <c r="MOS24" s="906">
        <v>10000</v>
      </c>
      <c r="MOT24" s="906">
        <v>10000</v>
      </c>
      <c r="MOU24" s="906">
        <v>10000</v>
      </c>
      <c r="MOV24" s="906">
        <v>10000</v>
      </c>
      <c r="MOW24" s="906">
        <v>10000</v>
      </c>
      <c r="MOX24" s="906">
        <v>10000</v>
      </c>
      <c r="MOY24" s="906">
        <v>10000</v>
      </c>
      <c r="MOZ24" s="906">
        <v>10000</v>
      </c>
      <c r="MPA24" s="906">
        <v>10000</v>
      </c>
      <c r="MPB24" s="906">
        <v>10000</v>
      </c>
      <c r="MPC24" s="906">
        <v>10000</v>
      </c>
      <c r="MPD24" s="906">
        <v>10000</v>
      </c>
      <c r="MPE24" s="906">
        <v>10000</v>
      </c>
      <c r="MPF24" s="906">
        <v>10000</v>
      </c>
      <c r="MPG24" s="906">
        <v>10000</v>
      </c>
      <c r="MPH24" s="906">
        <v>10000</v>
      </c>
      <c r="MPI24" s="906">
        <v>10000</v>
      </c>
      <c r="MPJ24" s="906">
        <v>10000</v>
      </c>
      <c r="MPK24" s="906">
        <v>10000</v>
      </c>
      <c r="MPL24" s="906">
        <v>10000</v>
      </c>
      <c r="MPM24" s="906">
        <v>10000</v>
      </c>
      <c r="MPN24" s="906">
        <v>10000</v>
      </c>
      <c r="MPO24" s="906">
        <v>10000</v>
      </c>
      <c r="MPP24" s="906">
        <v>10000</v>
      </c>
      <c r="MPQ24" s="906">
        <v>10000</v>
      </c>
      <c r="MPR24" s="906">
        <v>10000</v>
      </c>
      <c r="MPS24" s="906">
        <v>10000</v>
      </c>
      <c r="MPT24" s="906">
        <v>10000</v>
      </c>
      <c r="MPU24" s="906">
        <v>10000</v>
      </c>
      <c r="MPV24" s="906">
        <v>10000</v>
      </c>
      <c r="MPW24" s="906">
        <v>10000</v>
      </c>
      <c r="MPX24" s="906">
        <v>10000</v>
      </c>
      <c r="MPY24" s="906">
        <v>10000</v>
      </c>
      <c r="MPZ24" s="906">
        <v>10000</v>
      </c>
      <c r="MQA24" s="906">
        <v>10000</v>
      </c>
      <c r="MQB24" s="906">
        <v>10000</v>
      </c>
      <c r="MQC24" s="906">
        <v>10000</v>
      </c>
      <c r="MQD24" s="906">
        <v>10000</v>
      </c>
      <c r="MQE24" s="906">
        <v>10000</v>
      </c>
      <c r="MQF24" s="906">
        <v>10000</v>
      </c>
      <c r="MQG24" s="906">
        <v>10000</v>
      </c>
      <c r="MQH24" s="906">
        <v>10000</v>
      </c>
      <c r="MQI24" s="906">
        <v>10000</v>
      </c>
      <c r="MQJ24" s="906">
        <v>10000</v>
      </c>
      <c r="MQK24" s="906">
        <v>10000</v>
      </c>
      <c r="MQL24" s="906">
        <v>10000</v>
      </c>
      <c r="MQM24" s="906">
        <v>10000</v>
      </c>
      <c r="MQN24" s="906">
        <v>10000</v>
      </c>
      <c r="MQO24" s="906">
        <v>10000</v>
      </c>
      <c r="MQP24" s="906">
        <v>10000</v>
      </c>
      <c r="MQQ24" s="906">
        <v>10000</v>
      </c>
      <c r="MQR24" s="906">
        <v>10000</v>
      </c>
      <c r="MQS24" s="906">
        <v>10000</v>
      </c>
      <c r="MQT24" s="906">
        <v>10000</v>
      </c>
      <c r="MQU24" s="906">
        <v>10000</v>
      </c>
      <c r="MQV24" s="906">
        <v>10000</v>
      </c>
      <c r="MQW24" s="906">
        <v>10000</v>
      </c>
      <c r="MQX24" s="906">
        <v>10000</v>
      </c>
      <c r="MQY24" s="906">
        <v>10000</v>
      </c>
      <c r="MQZ24" s="906">
        <v>10000</v>
      </c>
      <c r="MRA24" s="906">
        <v>10000</v>
      </c>
      <c r="MRB24" s="906">
        <v>10000</v>
      </c>
      <c r="MRC24" s="906">
        <v>10000</v>
      </c>
      <c r="MRD24" s="906">
        <v>10000</v>
      </c>
      <c r="MRE24" s="906">
        <v>10000</v>
      </c>
      <c r="MRF24" s="906">
        <v>10000</v>
      </c>
      <c r="MRG24" s="906">
        <v>10000</v>
      </c>
      <c r="MRH24" s="906">
        <v>10000</v>
      </c>
      <c r="MRI24" s="906">
        <v>10000</v>
      </c>
      <c r="MRJ24" s="906">
        <v>10000</v>
      </c>
      <c r="MRK24" s="906">
        <v>10000</v>
      </c>
      <c r="MRL24" s="906">
        <v>10000</v>
      </c>
      <c r="MRM24" s="906">
        <v>10000</v>
      </c>
      <c r="MRN24" s="906">
        <v>10000</v>
      </c>
      <c r="MRO24" s="906">
        <v>10000</v>
      </c>
      <c r="MRP24" s="906">
        <v>10000</v>
      </c>
      <c r="MRQ24" s="906">
        <v>10000</v>
      </c>
      <c r="MRR24" s="906">
        <v>10000</v>
      </c>
      <c r="MRS24" s="906">
        <v>10000</v>
      </c>
      <c r="MRT24" s="906">
        <v>10000</v>
      </c>
      <c r="MRU24" s="906">
        <v>10000</v>
      </c>
      <c r="MRV24" s="906">
        <v>10000</v>
      </c>
      <c r="MRW24" s="906">
        <v>10000</v>
      </c>
      <c r="MRX24" s="906">
        <v>10000</v>
      </c>
      <c r="MRY24" s="906">
        <v>10000</v>
      </c>
      <c r="MRZ24" s="906">
        <v>10000</v>
      </c>
      <c r="MSA24" s="906">
        <v>10000</v>
      </c>
      <c r="MSB24" s="906">
        <v>10000</v>
      </c>
      <c r="MSC24" s="906">
        <v>10000</v>
      </c>
      <c r="MSD24" s="906">
        <v>10000</v>
      </c>
      <c r="MSE24" s="906">
        <v>10000</v>
      </c>
      <c r="MSF24" s="906">
        <v>10000</v>
      </c>
      <c r="MSG24" s="906">
        <v>10000</v>
      </c>
      <c r="MSH24" s="906">
        <v>10000</v>
      </c>
      <c r="MSI24" s="906">
        <v>10000</v>
      </c>
      <c r="MSJ24" s="906">
        <v>10000</v>
      </c>
      <c r="MSK24" s="906">
        <v>10000</v>
      </c>
      <c r="MSL24" s="906">
        <v>10000</v>
      </c>
      <c r="MSM24" s="906">
        <v>10000</v>
      </c>
      <c r="MSN24" s="906">
        <v>10000</v>
      </c>
      <c r="MSO24" s="906">
        <v>10000</v>
      </c>
      <c r="MSP24" s="906">
        <v>10000</v>
      </c>
      <c r="MSQ24" s="906">
        <v>10000</v>
      </c>
      <c r="MSR24" s="906">
        <v>10000</v>
      </c>
      <c r="MSS24" s="906">
        <v>10000</v>
      </c>
      <c r="MST24" s="906">
        <v>10000</v>
      </c>
      <c r="MSU24" s="906">
        <v>10000</v>
      </c>
      <c r="MSV24" s="906">
        <v>10000</v>
      </c>
      <c r="MSW24" s="906">
        <v>10000</v>
      </c>
      <c r="MSX24" s="906">
        <v>10000</v>
      </c>
      <c r="MSY24" s="906">
        <v>10000</v>
      </c>
      <c r="MSZ24" s="906">
        <v>10000</v>
      </c>
      <c r="MTA24" s="906">
        <v>10000</v>
      </c>
      <c r="MTB24" s="906">
        <v>10000</v>
      </c>
      <c r="MTC24" s="906">
        <v>10000</v>
      </c>
      <c r="MTD24" s="906">
        <v>10000</v>
      </c>
      <c r="MTE24" s="906">
        <v>10000</v>
      </c>
      <c r="MTF24" s="906">
        <v>10000</v>
      </c>
      <c r="MTG24" s="906">
        <v>10000</v>
      </c>
      <c r="MTH24" s="906">
        <v>10000</v>
      </c>
      <c r="MTI24" s="906">
        <v>10000</v>
      </c>
      <c r="MTJ24" s="906">
        <v>10000</v>
      </c>
      <c r="MTK24" s="906">
        <v>10000</v>
      </c>
      <c r="MTL24" s="906">
        <v>10000</v>
      </c>
      <c r="MTM24" s="906">
        <v>10000</v>
      </c>
      <c r="MTN24" s="906">
        <v>10000</v>
      </c>
      <c r="MTO24" s="906">
        <v>10000</v>
      </c>
      <c r="MTP24" s="906">
        <v>10000</v>
      </c>
      <c r="MTQ24" s="906">
        <v>10000</v>
      </c>
      <c r="MTR24" s="906">
        <v>10000</v>
      </c>
      <c r="MTS24" s="906">
        <v>10000</v>
      </c>
      <c r="MTT24" s="906">
        <v>10000</v>
      </c>
      <c r="MTU24" s="906">
        <v>10000</v>
      </c>
      <c r="MTV24" s="906">
        <v>10000</v>
      </c>
      <c r="MTW24" s="906">
        <v>10000</v>
      </c>
      <c r="MTX24" s="906">
        <v>10000</v>
      </c>
      <c r="MTY24" s="906">
        <v>10000</v>
      </c>
      <c r="MTZ24" s="906">
        <v>10000</v>
      </c>
      <c r="MUA24" s="906">
        <v>10000</v>
      </c>
      <c r="MUB24" s="906">
        <v>10000</v>
      </c>
      <c r="MUC24" s="906">
        <v>10000</v>
      </c>
      <c r="MUD24" s="906">
        <v>10000</v>
      </c>
      <c r="MUE24" s="906">
        <v>10000</v>
      </c>
      <c r="MUF24" s="906">
        <v>10000</v>
      </c>
      <c r="MUG24" s="906">
        <v>10000</v>
      </c>
      <c r="MUH24" s="906">
        <v>10000</v>
      </c>
      <c r="MUI24" s="906">
        <v>10000</v>
      </c>
      <c r="MUJ24" s="906">
        <v>10000</v>
      </c>
      <c r="MUK24" s="906">
        <v>10000</v>
      </c>
      <c r="MUL24" s="906">
        <v>10000</v>
      </c>
      <c r="MUM24" s="906">
        <v>10000</v>
      </c>
      <c r="MUN24" s="906">
        <v>10000</v>
      </c>
      <c r="MUO24" s="906">
        <v>10000</v>
      </c>
      <c r="MUP24" s="906">
        <v>10000</v>
      </c>
      <c r="MUQ24" s="906">
        <v>10000</v>
      </c>
      <c r="MUR24" s="906">
        <v>10000</v>
      </c>
      <c r="MUS24" s="906">
        <v>10000</v>
      </c>
      <c r="MUT24" s="906">
        <v>10000</v>
      </c>
      <c r="MUU24" s="906">
        <v>10000</v>
      </c>
      <c r="MUV24" s="906">
        <v>10000</v>
      </c>
      <c r="MUW24" s="906">
        <v>10000</v>
      </c>
      <c r="MUX24" s="906">
        <v>10000</v>
      </c>
      <c r="MUY24" s="906">
        <v>10000</v>
      </c>
      <c r="MUZ24" s="906">
        <v>10000</v>
      </c>
      <c r="MVA24" s="906">
        <v>10000</v>
      </c>
      <c r="MVB24" s="906">
        <v>10000</v>
      </c>
      <c r="MVC24" s="906">
        <v>10000</v>
      </c>
      <c r="MVD24" s="906">
        <v>10000</v>
      </c>
      <c r="MVE24" s="906">
        <v>10000</v>
      </c>
      <c r="MVF24" s="906">
        <v>10000</v>
      </c>
      <c r="MVG24" s="906">
        <v>10000</v>
      </c>
      <c r="MVH24" s="906">
        <v>10000</v>
      </c>
      <c r="MVI24" s="906">
        <v>10000</v>
      </c>
      <c r="MVJ24" s="906">
        <v>10000</v>
      </c>
      <c r="MVK24" s="906">
        <v>10000</v>
      </c>
      <c r="MVL24" s="906">
        <v>10000</v>
      </c>
      <c r="MVM24" s="906">
        <v>10000</v>
      </c>
      <c r="MVN24" s="906">
        <v>10000</v>
      </c>
      <c r="MVO24" s="906">
        <v>10000</v>
      </c>
      <c r="MVP24" s="906">
        <v>10000</v>
      </c>
      <c r="MVQ24" s="906">
        <v>10000</v>
      </c>
      <c r="MVR24" s="906">
        <v>10000</v>
      </c>
      <c r="MVS24" s="906">
        <v>10000</v>
      </c>
      <c r="MVT24" s="906">
        <v>10000</v>
      </c>
      <c r="MVU24" s="906">
        <v>10000</v>
      </c>
      <c r="MVV24" s="906">
        <v>10000</v>
      </c>
      <c r="MVW24" s="906">
        <v>10000</v>
      </c>
      <c r="MVX24" s="906">
        <v>10000</v>
      </c>
      <c r="MVY24" s="906">
        <v>10000</v>
      </c>
      <c r="MVZ24" s="906">
        <v>10000</v>
      </c>
      <c r="MWA24" s="906">
        <v>10000</v>
      </c>
      <c r="MWB24" s="906">
        <v>10000</v>
      </c>
      <c r="MWC24" s="906">
        <v>10000</v>
      </c>
      <c r="MWD24" s="906">
        <v>10000</v>
      </c>
      <c r="MWE24" s="906">
        <v>10000</v>
      </c>
      <c r="MWF24" s="906">
        <v>10000</v>
      </c>
      <c r="MWG24" s="906">
        <v>10000</v>
      </c>
      <c r="MWH24" s="906">
        <v>10000</v>
      </c>
      <c r="MWI24" s="906">
        <v>10000</v>
      </c>
      <c r="MWJ24" s="906">
        <v>10000</v>
      </c>
      <c r="MWK24" s="906">
        <v>10000</v>
      </c>
      <c r="MWL24" s="906">
        <v>10000</v>
      </c>
      <c r="MWM24" s="906">
        <v>10000</v>
      </c>
      <c r="MWN24" s="906">
        <v>10000</v>
      </c>
      <c r="MWO24" s="906">
        <v>10000</v>
      </c>
      <c r="MWP24" s="906">
        <v>10000</v>
      </c>
      <c r="MWQ24" s="906">
        <v>10000</v>
      </c>
      <c r="MWR24" s="906">
        <v>10000</v>
      </c>
      <c r="MWS24" s="906">
        <v>10000</v>
      </c>
      <c r="MWT24" s="906">
        <v>10000</v>
      </c>
      <c r="MWU24" s="906">
        <v>10000</v>
      </c>
      <c r="MWV24" s="906">
        <v>10000</v>
      </c>
      <c r="MWW24" s="906">
        <v>10000</v>
      </c>
      <c r="MWX24" s="906">
        <v>10000</v>
      </c>
      <c r="MWY24" s="906">
        <v>10000</v>
      </c>
      <c r="MWZ24" s="906">
        <v>10000</v>
      </c>
      <c r="MXA24" s="906">
        <v>10000</v>
      </c>
      <c r="MXB24" s="906">
        <v>10000</v>
      </c>
      <c r="MXC24" s="906">
        <v>10000</v>
      </c>
      <c r="MXD24" s="906">
        <v>10000</v>
      </c>
      <c r="MXE24" s="906">
        <v>10000</v>
      </c>
      <c r="MXF24" s="906">
        <v>10000</v>
      </c>
      <c r="MXG24" s="906">
        <v>10000</v>
      </c>
      <c r="MXH24" s="906">
        <v>10000</v>
      </c>
      <c r="MXI24" s="906">
        <v>10000</v>
      </c>
      <c r="MXJ24" s="906">
        <v>10000</v>
      </c>
      <c r="MXK24" s="906">
        <v>10000</v>
      </c>
      <c r="MXL24" s="906">
        <v>10000</v>
      </c>
      <c r="MXM24" s="906">
        <v>10000</v>
      </c>
      <c r="MXN24" s="906">
        <v>10000</v>
      </c>
      <c r="MXO24" s="906">
        <v>10000</v>
      </c>
      <c r="MXP24" s="906">
        <v>10000</v>
      </c>
      <c r="MXQ24" s="906">
        <v>10000</v>
      </c>
      <c r="MXR24" s="906">
        <v>10000</v>
      </c>
      <c r="MXS24" s="906">
        <v>10000</v>
      </c>
      <c r="MXT24" s="906">
        <v>10000</v>
      </c>
      <c r="MXU24" s="906">
        <v>10000</v>
      </c>
      <c r="MXV24" s="906">
        <v>10000</v>
      </c>
      <c r="MXW24" s="906">
        <v>10000</v>
      </c>
      <c r="MXX24" s="906">
        <v>10000</v>
      </c>
      <c r="MXY24" s="906">
        <v>10000</v>
      </c>
      <c r="MXZ24" s="906">
        <v>10000</v>
      </c>
      <c r="MYA24" s="906">
        <v>10000</v>
      </c>
      <c r="MYB24" s="906">
        <v>10000</v>
      </c>
      <c r="MYC24" s="906">
        <v>10000</v>
      </c>
      <c r="MYD24" s="906">
        <v>10000</v>
      </c>
      <c r="MYE24" s="906">
        <v>10000</v>
      </c>
      <c r="MYF24" s="906">
        <v>10000</v>
      </c>
      <c r="MYG24" s="906">
        <v>10000</v>
      </c>
      <c r="MYH24" s="906">
        <v>10000</v>
      </c>
      <c r="MYI24" s="906">
        <v>10000</v>
      </c>
      <c r="MYJ24" s="906">
        <v>10000</v>
      </c>
      <c r="MYK24" s="906">
        <v>10000</v>
      </c>
      <c r="MYL24" s="906">
        <v>10000</v>
      </c>
      <c r="MYM24" s="906">
        <v>10000</v>
      </c>
      <c r="MYN24" s="906">
        <v>10000</v>
      </c>
      <c r="MYO24" s="906">
        <v>10000</v>
      </c>
      <c r="MYP24" s="906">
        <v>10000</v>
      </c>
      <c r="MYQ24" s="906">
        <v>10000</v>
      </c>
      <c r="MYR24" s="906">
        <v>10000</v>
      </c>
      <c r="MYS24" s="906">
        <v>10000</v>
      </c>
      <c r="MYT24" s="906">
        <v>10000</v>
      </c>
      <c r="MYU24" s="906">
        <v>10000</v>
      </c>
      <c r="MYV24" s="906">
        <v>10000</v>
      </c>
      <c r="MYW24" s="906">
        <v>10000</v>
      </c>
      <c r="MYX24" s="906">
        <v>10000</v>
      </c>
      <c r="MYY24" s="906">
        <v>10000</v>
      </c>
      <c r="MYZ24" s="906">
        <v>10000</v>
      </c>
      <c r="MZA24" s="906">
        <v>10000</v>
      </c>
      <c r="MZB24" s="906">
        <v>10000</v>
      </c>
      <c r="MZC24" s="906">
        <v>10000</v>
      </c>
      <c r="MZD24" s="906">
        <v>10000</v>
      </c>
      <c r="MZE24" s="906">
        <v>10000</v>
      </c>
      <c r="MZF24" s="906">
        <v>10000</v>
      </c>
      <c r="MZG24" s="906">
        <v>10000</v>
      </c>
      <c r="MZH24" s="906">
        <v>10000</v>
      </c>
      <c r="MZI24" s="906">
        <v>10000</v>
      </c>
      <c r="MZJ24" s="906">
        <v>10000</v>
      </c>
      <c r="MZK24" s="906">
        <v>10000</v>
      </c>
      <c r="MZL24" s="906">
        <v>10000</v>
      </c>
      <c r="MZM24" s="906">
        <v>10000</v>
      </c>
      <c r="MZN24" s="906">
        <v>10000</v>
      </c>
      <c r="MZO24" s="906">
        <v>10000</v>
      </c>
      <c r="MZP24" s="906">
        <v>10000</v>
      </c>
      <c r="MZQ24" s="906">
        <v>10000</v>
      </c>
      <c r="MZR24" s="906">
        <v>10000</v>
      </c>
      <c r="MZS24" s="906">
        <v>10000</v>
      </c>
      <c r="MZT24" s="906">
        <v>10000</v>
      </c>
      <c r="MZU24" s="906">
        <v>10000</v>
      </c>
      <c r="MZV24" s="906">
        <v>10000</v>
      </c>
      <c r="MZW24" s="906">
        <v>10000</v>
      </c>
      <c r="MZX24" s="906">
        <v>10000</v>
      </c>
      <c r="MZY24" s="906">
        <v>10000</v>
      </c>
      <c r="MZZ24" s="906">
        <v>10000</v>
      </c>
      <c r="NAA24" s="906">
        <v>10000</v>
      </c>
      <c r="NAB24" s="906">
        <v>10000</v>
      </c>
      <c r="NAC24" s="906">
        <v>10000</v>
      </c>
      <c r="NAD24" s="906">
        <v>10000</v>
      </c>
      <c r="NAE24" s="906">
        <v>10000</v>
      </c>
      <c r="NAF24" s="906">
        <v>10000</v>
      </c>
      <c r="NAG24" s="906">
        <v>10000</v>
      </c>
      <c r="NAH24" s="906">
        <v>10000</v>
      </c>
      <c r="NAI24" s="906">
        <v>10000</v>
      </c>
      <c r="NAJ24" s="906">
        <v>10000</v>
      </c>
      <c r="NAK24" s="906">
        <v>10000</v>
      </c>
      <c r="NAL24" s="906">
        <v>10000</v>
      </c>
      <c r="NAM24" s="906">
        <v>10000</v>
      </c>
      <c r="NAN24" s="906">
        <v>10000</v>
      </c>
      <c r="NAO24" s="906">
        <v>10000</v>
      </c>
      <c r="NAP24" s="906">
        <v>10000</v>
      </c>
      <c r="NAQ24" s="906">
        <v>10000</v>
      </c>
      <c r="NAR24" s="906">
        <v>10000</v>
      </c>
      <c r="NAS24" s="906">
        <v>10000</v>
      </c>
      <c r="NAT24" s="906">
        <v>10000</v>
      </c>
      <c r="NAU24" s="906">
        <v>10000</v>
      </c>
      <c r="NAV24" s="906">
        <v>10000</v>
      </c>
      <c r="NAW24" s="906">
        <v>10000</v>
      </c>
      <c r="NAX24" s="906">
        <v>10000</v>
      </c>
      <c r="NAY24" s="906">
        <v>10000</v>
      </c>
      <c r="NAZ24" s="906">
        <v>10000</v>
      </c>
      <c r="NBA24" s="906">
        <v>10000</v>
      </c>
      <c r="NBB24" s="906">
        <v>10000</v>
      </c>
      <c r="NBC24" s="906">
        <v>10000</v>
      </c>
      <c r="NBD24" s="906">
        <v>10000</v>
      </c>
      <c r="NBE24" s="906">
        <v>10000</v>
      </c>
      <c r="NBF24" s="906">
        <v>10000</v>
      </c>
      <c r="NBG24" s="906">
        <v>10000</v>
      </c>
      <c r="NBH24" s="906">
        <v>10000</v>
      </c>
      <c r="NBI24" s="906">
        <v>10000</v>
      </c>
      <c r="NBJ24" s="906">
        <v>10000</v>
      </c>
      <c r="NBK24" s="906">
        <v>10000</v>
      </c>
      <c r="NBL24" s="906">
        <v>10000</v>
      </c>
      <c r="NBM24" s="906">
        <v>10000</v>
      </c>
      <c r="NBN24" s="906">
        <v>10000</v>
      </c>
      <c r="NBO24" s="906">
        <v>10000</v>
      </c>
      <c r="NBP24" s="906">
        <v>10000</v>
      </c>
      <c r="NBQ24" s="906">
        <v>10000</v>
      </c>
      <c r="NBR24" s="906">
        <v>10000</v>
      </c>
      <c r="NBS24" s="906">
        <v>10000</v>
      </c>
      <c r="NBT24" s="906">
        <v>10000</v>
      </c>
      <c r="NBU24" s="906">
        <v>10000</v>
      </c>
      <c r="NBV24" s="906">
        <v>10000</v>
      </c>
      <c r="NBW24" s="906">
        <v>10000</v>
      </c>
      <c r="NBX24" s="906">
        <v>10000</v>
      </c>
      <c r="NBY24" s="906">
        <v>10000</v>
      </c>
      <c r="NBZ24" s="906">
        <v>10000</v>
      </c>
      <c r="NCA24" s="906">
        <v>10000</v>
      </c>
      <c r="NCB24" s="906">
        <v>10000</v>
      </c>
      <c r="NCC24" s="906">
        <v>10000</v>
      </c>
      <c r="NCD24" s="906">
        <v>10000</v>
      </c>
      <c r="NCE24" s="906">
        <v>10000</v>
      </c>
      <c r="NCF24" s="906">
        <v>10000</v>
      </c>
      <c r="NCG24" s="906">
        <v>10000</v>
      </c>
      <c r="NCH24" s="906">
        <v>10000</v>
      </c>
      <c r="NCI24" s="906">
        <v>10000</v>
      </c>
      <c r="NCJ24" s="906">
        <v>10000</v>
      </c>
      <c r="NCK24" s="906">
        <v>10000</v>
      </c>
      <c r="NCL24" s="906">
        <v>10000</v>
      </c>
      <c r="NCM24" s="906">
        <v>10000</v>
      </c>
      <c r="NCN24" s="906">
        <v>10000</v>
      </c>
      <c r="NCO24" s="906">
        <v>10000</v>
      </c>
      <c r="NCP24" s="906">
        <v>10000</v>
      </c>
      <c r="NCQ24" s="906">
        <v>10000</v>
      </c>
      <c r="NCR24" s="906">
        <v>10000</v>
      </c>
      <c r="NCS24" s="906">
        <v>10000</v>
      </c>
      <c r="NCT24" s="906">
        <v>10000</v>
      </c>
      <c r="NCU24" s="906">
        <v>10000</v>
      </c>
      <c r="NCV24" s="906">
        <v>10000</v>
      </c>
      <c r="NCW24" s="906">
        <v>10000</v>
      </c>
      <c r="NCX24" s="906">
        <v>10000</v>
      </c>
      <c r="NCY24" s="906">
        <v>10000</v>
      </c>
      <c r="NCZ24" s="906">
        <v>10000</v>
      </c>
      <c r="NDA24" s="906">
        <v>10000</v>
      </c>
      <c r="NDB24" s="906">
        <v>10000</v>
      </c>
      <c r="NDC24" s="906">
        <v>10000</v>
      </c>
      <c r="NDD24" s="906">
        <v>10000</v>
      </c>
      <c r="NDE24" s="906">
        <v>10000</v>
      </c>
      <c r="NDF24" s="906">
        <v>10000</v>
      </c>
      <c r="NDG24" s="906">
        <v>10000</v>
      </c>
      <c r="NDH24" s="906">
        <v>10000</v>
      </c>
      <c r="NDI24" s="906">
        <v>10000</v>
      </c>
      <c r="NDJ24" s="906">
        <v>10000</v>
      </c>
      <c r="NDK24" s="906">
        <v>10000</v>
      </c>
      <c r="NDL24" s="906">
        <v>10000</v>
      </c>
      <c r="NDM24" s="906">
        <v>10000</v>
      </c>
      <c r="NDN24" s="906">
        <v>10000</v>
      </c>
      <c r="NDO24" s="906">
        <v>10000</v>
      </c>
      <c r="NDP24" s="906">
        <v>10000</v>
      </c>
      <c r="NDQ24" s="906">
        <v>10000</v>
      </c>
      <c r="NDR24" s="906">
        <v>10000</v>
      </c>
      <c r="NDS24" s="906">
        <v>10000</v>
      </c>
      <c r="NDT24" s="906">
        <v>10000</v>
      </c>
      <c r="NDU24" s="906">
        <v>10000</v>
      </c>
      <c r="NDV24" s="906">
        <v>10000</v>
      </c>
      <c r="NDW24" s="906">
        <v>10000</v>
      </c>
      <c r="NDX24" s="906">
        <v>10000</v>
      </c>
      <c r="NDY24" s="906">
        <v>10000</v>
      </c>
      <c r="NDZ24" s="906">
        <v>10000</v>
      </c>
      <c r="NEA24" s="906">
        <v>10000</v>
      </c>
      <c r="NEB24" s="906">
        <v>10000</v>
      </c>
      <c r="NEC24" s="906">
        <v>10000</v>
      </c>
      <c r="NED24" s="906">
        <v>10000</v>
      </c>
      <c r="NEE24" s="906">
        <v>10000</v>
      </c>
      <c r="NEF24" s="906">
        <v>10000</v>
      </c>
      <c r="NEG24" s="906">
        <v>10000</v>
      </c>
      <c r="NEH24" s="906">
        <v>10000</v>
      </c>
      <c r="NEI24" s="906">
        <v>10000</v>
      </c>
      <c r="NEJ24" s="906">
        <v>10000</v>
      </c>
      <c r="NEK24" s="906">
        <v>10000</v>
      </c>
      <c r="NEL24" s="906">
        <v>10000</v>
      </c>
      <c r="NEM24" s="906">
        <v>10000</v>
      </c>
      <c r="NEN24" s="906">
        <v>10000</v>
      </c>
      <c r="NEO24" s="906">
        <v>10000</v>
      </c>
      <c r="NEP24" s="906">
        <v>10000</v>
      </c>
      <c r="NEQ24" s="906">
        <v>10000</v>
      </c>
      <c r="NER24" s="906">
        <v>10000</v>
      </c>
      <c r="NES24" s="906">
        <v>10000</v>
      </c>
      <c r="NET24" s="906">
        <v>10000</v>
      </c>
      <c r="NEU24" s="906">
        <v>10000</v>
      </c>
      <c r="NEV24" s="906">
        <v>10000</v>
      </c>
      <c r="NEW24" s="906">
        <v>10000</v>
      </c>
      <c r="NEX24" s="906">
        <v>10000</v>
      </c>
      <c r="NEY24" s="906">
        <v>10000</v>
      </c>
      <c r="NEZ24" s="906">
        <v>10000</v>
      </c>
      <c r="NFA24" s="906">
        <v>10000</v>
      </c>
      <c r="NFB24" s="906">
        <v>10000</v>
      </c>
      <c r="NFC24" s="906">
        <v>10000</v>
      </c>
      <c r="NFD24" s="906">
        <v>10000</v>
      </c>
      <c r="NFE24" s="906">
        <v>10000</v>
      </c>
      <c r="NFF24" s="906">
        <v>10000</v>
      </c>
      <c r="NFG24" s="906">
        <v>10000</v>
      </c>
      <c r="NFH24" s="906">
        <v>10000</v>
      </c>
      <c r="NFI24" s="906">
        <v>10000</v>
      </c>
      <c r="NFJ24" s="906">
        <v>10000</v>
      </c>
      <c r="NFK24" s="906">
        <v>10000</v>
      </c>
      <c r="NFL24" s="906">
        <v>10000</v>
      </c>
      <c r="NFM24" s="906">
        <v>10000</v>
      </c>
      <c r="NFN24" s="906">
        <v>10000</v>
      </c>
      <c r="NFO24" s="906">
        <v>10000</v>
      </c>
      <c r="NFP24" s="906">
        <v>10000</v>
      </c>
      <c r="NFQ24" s="906">
        <v>10000</v>
      </c>
      <c r="NFR24" s="906">
        <v>10000</v>
      </c>
      <c r="NFS24" s="906">
        <v>10000</v>
      </c>
      <c r="NFT24" s="906">
        <v>10000</v>
      </c>
      <c r="NFU24" s="906">
        <v>10000</v>
      </c>
      <c r="NFV24" s="906">
        <v>10000</v>
      </c>
      <c r="NFW24" s="906">
        <v>10000</v>
      </c>
      <c r="NFX24" s="906">
        <v>10000</v>
      </c>
      <c r="NFY24" s="906">
        <v>10000</v>
      </c>
      <c r="NFZ24" s="906">
        <v>10000</v>
      </c>
      <c r="NGA24" s="906">
        <v>10000</v>
      </c>
      <c r="NGB24" s="906">
        <v>10000</v>
      </c>
      <c r="NGC24" s="906">
        <v>10000</v>
      </c>
      <c r="NGD24" s="906">
        <v>10000</v>
      </c>
      <c r="NGE24" s="906">
        <v>10000</v>
      </c>
      <c r="NGF24" s="906">
        <v>10000</v>
      </c>
      <c r="NGG24" s="906">
        <v>10000</v>
      </c>
      <c r="NGH24" s="906">
        <v>10000</v>
      </c>
      <c r="NGI24" s="906">
        <v>10000</v>
      </c>
      <c r="NGJ24" s="906">
        <v>10000</v>
      </c>
      <c r="NGK24" s="906">
        <v>10000</v>
      </c>
      <c r="NGL24" s="906">
        <v>10000</v>
      </c>
      <c r="NGM24" s="906">
        <v>10000</v>
      </c>
      <c r="NGN24" s="906">
        <v>10000</v>
      </c>
      <c r="NGO24" s="906">
        <v>10000</v>
      </c>
      <c r="NGP24" s="906">
        <v>10000</v>
      </c>
      <c r="NGQ24" s="906">
        <v>10000</v>
      </c>
      <c r="NGR24" s="906">
        <v>10000</v>
      </c>
      <c r="NGS24" s="906">
        <v>10000</v>
      </c>
      <c r="NGT24" s="906">
        <v>10000</v>
      </c>
      <c r="NGU24" s="906">
        <v>10000</v>
      </c>
      <c r="NGV24" s="906">
        <v>10000</v>
      </c>
      <c r="NGW24" s="906">
        <v>10000</v>
      </c>
      <c r="NGX24" s="906">
        <v>10000</v>
      </c>
      <c r="NGY24" s="906">
        <v>10000</v>
      </c>
      <c r="NGZ24" s="906">
        <v>10000</v>
      </c>
      <c r="NHA24" s="906">
        <v>10000</v>
      </c>
      <c r="NHB24" s="906">
        <v>10000</v>
      </c>
      <c r="NHC24" s="906">
        <v>10000</v>
      </c>
      <c r="NHD24" s="906">
        <v>10000</v>
      </c>
      <c r="NHE24" s="906">
        <v>10000</v>
      </c>
      <c r="NHF24" s="906">
        <v>10000</v>
      </c>
      <c r="NHG24" s="906">
        <v>10000</v>
      </c>
      <c r="NHH24" s="906">
        <v>10000</v>
      </c>
      <c r="NHI24" s="906">
        <v>10000</v>
      </c>
      <c r="NHJ24" s="906">
        <v>10000</v>
      </c>
      <c r="NHK24" s="906">
        <v>10000</v>
      </c>
      <c r="NHL24" s="906">
        <v>10000</v>
      </c>
      <c r="NHM24" s="906">
        <v>10000</v>
      </c>
      <c r="NHN24" s="906">
        <v>10000</v>
      </c>
      <c r="NHO24" s="906">
        <v>10000</v>
      </c>
      <c r="NHP24" s="906">
        <v>10000</v>
      </c>
      <c r="NHQ24" s="906">
        <v>10000</v>
      </c>
      <c r="NHR24" s="906">
        <v>10000</v>
      </c>
      <c r="NHS24" s="906">
        <v>10000</v>
      </c>
      <c r="NHT24" s="906">
        <v>10000</v>
      </c>
      <c r="NHU24" s="906">
        <v>10000</v>
      </c>
      <c r="NHV24" s="906">
        <v>10000</v>
      </c>
      <c r="NHW24" s="906">
        <v>10000</v>
      </c>
      <c r="NHX24" s="906">
        <v>10000</v>
      </c>
      <c r="NHY24" s="906">
        <v>10000</v>
      </c>
      <c r="NHZ24" s="906">
        <v>10000</v>
      </c>
      <c r="NIA24" s="906">
        <v>10000</v>
      </c>
      <c r="NIB24" s="906">
        <v>10000</v>
      </c>
      <c r="NIC24" s="906">
        <v>10000</v>
      </c>
      <c r="NID24" s="906">
        <v>10000</v>
      </c>
      <c r="NIE24" s="906">
        <v>10000</v>
      </c>
      <c r="NIF24" s="906">
        <v>10000</v>
      </c>
      <c r="NIG24" s="906">
        <v>10000</v>
      </c>
      <c r="NIH24" s="906">
        <v>10000</v>
      </c>
      <c r="NII24" s="906">
        <v>10000</v>
      </c>
      <c r="NIJ24" s="906">
        <v>10000</v>
      </c>
      <c r="NIK24" s="906">
        <v>10000</v>
      </c>
      <c r="NIL24" s="906">
        <v>10000</v>
      </c>
      <c r="NIM24" s="906">
        <v>10000</v>
      </c>
      <c r="NIN24" s="906">
        <v>10000</v>
      </c>
      <c r="NIO24" s="906">
        <v>10000</v>
      </c>
      <c r="NIP24" s="906">
        <v>10000</v>
      </c>
      <c r="NIQ24" s="906">
        <v>10000</v>
      </c>
      <c r="NIR24" s="906">
        <v>10000</v>
      </c>
      <c r="NIS24" s="906">
        <v>10000</v>
      </c>
      <c r="NIT24" s="906">
        <v>10000</v>
      </c>
      <c r="NIU24" s="906">
        <v>10000</v>
      </c>
      <c r="NIV24" s="906">
        <v>10000</v>
      </c>
      <c r="NIW24" s="906">
        <v>10000</v>
      </c>
      <c r="NIX24" s="906">
        <v>10000</v>
      </c>
      <c r="NIY24" s="906">
        <v>10000</v>
      </c>
      <c r="NIZ24" s="906">
        <v>10000</v>
      </c>
      <c r="NJA24" s="906">
        <v>10000</v>
      </c>
      <c r="NJB24" s="906">
        <v>10000</v>
      </c>
      <c r="NJC24" s="906">
        <v>10000</v>
      </c>
      <c r="NJD24" s="906">
        <v>10000</v>
      </c>
      <c r="NJE24" s="906">
        <v>10000</v>
      </c>
      <c r="NJF24" s="906">
        <v>10000</v>
      </c>
      <c r="NJG24" s="906">
        <v>10000</v>
      </c>
      <c r="NJH24" s="906">
        <v>10000</v>
      </c>
      <c r="NJI24" s="906">
        <v>10000</v>
      </c>
      <c r="NJJ24" s="906">
        <v>10000</v>
      </c>
      <c r="NJK24" s="906">
        <v>10000</v>
      </c>
      <c r="NJL24" s="906">
        <v>10000</v>
      </c>
      <c r="NJM24" s="906">
        <v>10000</v>
      </c>
      <c r="NJN24" s="906">
        <v>10000</v>
      </c>
      <c r="NJO24" s="906">
        <v>10000</v>
      </c>
      <c r="NJP24" s="906">
        <v>10000</v>
      </c>
      <c r="NJQ24" s="906">
        <v>10000</v>
      </c>
      <c r="NJR24" s="906">
        <v>10000</v>
      </c>
      <c r="NJS24" s="906">
        <v>10000</v>
      </c>
      <c r="NJT24" s="906">
        <v>10000</v>
      </c>
      <c r="NJU24" s="906">
        <v>10000</v>
      </c>
      <c r="NJV24" s="906">
        <v>10000</v>
      </c>
      <c r="NJW24" s="906">
        <v>10000</v>
      </c>
      <c r="NJX24" s="906">
        <v>10000</v>
      </c>
      <c r="NJY24" s="906">
        <v>10000</v>
      </c>
      <c r="NJZ24" s="906">
        <v>10000</v>
      </c>
      <c r="NKA24" s="906">
        <v>10000</v>
      </c>
      <c r="NKB24" s="906">
        <v>10000</v>
      </c>
      <c r="NKC24" s="906">
        <v>10000</v>
      </c>
      <c r="NKD24" s="906">
        <v>10000</v>
      </c>
      <c r="NKE24" s="906">
        <v>10000</v>
      </c>
      <c r="NKF24" s="906">
        <v>10000</v>
      </c>
      <c r="NKG24" s="906">
        <v>10000</v>
      </c>
      <c r="NKH24" s="906">
        <v>10000</v>
      </c>
      <c r="NKI24" s="906">
        <v>10000</v>
      </c>
      <c r="NKJ24" s="906">
        <v>10000</v>
      </c>
      <c r="NKK24" s="906">
        <v>10000</v>
      </c>
      <c r="NKL24" s="906">
        <v>10000</v>
      </c>
      <c r="NKM24" s="906">
        <v>10000</v>
      </c>
      <c r="NKN24" s="906">
        <v>10000</v>
      </c>
      <c r="NKO24" s="906">
        <v>10000</v>
      </c>
      <c r="NKP24" s="906">
        <v>10000</v>
      </c>
      <c r="NKQ24" s="906">
        <v>10000</v>
      </c>
      <c r="NKR24" s="906">
        <v>10000</v>
      </c>
      <c r="NKS24" s="906">
        <v>10000</v>
      </c>
      <c r="NKT24" s="906">
        <v>10000</v>
      </c>
      <c r="NKU24" s="906">
        <v>10000</v>
      </c>
      <c r="NKV24" s="906">
        <v>10000</v>
      </c>
      <c r="NKW24" s="906">
        <v>10000</v>
      </c>
      <c r="NKX24" s="906">
        <v>10000</v>
      </c>
      <c r="NKY24" s="906">
        <v>10000</v>
      </c>
      <c r="NKZ24" s="906">
        <v>10000</v>
      </c>
      <c r="NLA24" s="906">
        <v>10000</v>
      </c>
      <c r="NLB24" s="906">
        <v>10000</v>
      </c>
      <c r="NLC24" s="906">
        <v>10000</v>
      </c>
      <c r="NLD24" s="906">
        <v>10000</v>
      </c>
      <c r="NLE24" s="906">
        <v>10000</v>
      </c>
      <c r="NLF24" s="906">
        <v>10000</v>
      </c>
      <c r="NLG24" s="906">
        <v>10000</v>
      </c>
      <c r="NLH24" s="906">
        <v>10000</v>
      </c>
      <c r="NLI24" s="906">
        <v>10000</v>
      </c>
      <c r="NLJ24" s="906">
        <v>10000</v>
      </c>
      <c r="NLK24" s="906">
        <v>10000</v>
      </c>
      <c r="NLL24" s="906">
        <v>10000</v>
      </c>
      <c r="NLM24" s="906">
        <v>10000</v>
      </c>
      <c r="NLN24" s="906">
        <v>10000</v>
      </c>
      <c r="NLO24" s="906">
        <v>10000</v>
      </c>
      <c r="NLP24" s="906">
        <v>10000</v>
      </c>
      <c r="NLQ24" s="906">
        <v>10000</v>
      </c>
      <c r="NLR24" s="906">
        <v>10000</v>
      </c>
      <c r="NLS24" s="906">
        <v>10000</v>
      </c>
      <c r="NLT24" s="906">
        <v>10000</v>
      </c>
      <c r="NLU24" s="906">
        <v>10000</v>
      </c>
      <c r="NLV24" s="906">
        <v>10000</v>
      </c>
      <c r="NLW24" s="906">
        <v>10000</v>
      </c>
      <c r="NLX24" s="906">
        <v>10000</v>
      </c>
      <c r="NLY24" s="906">
        <v>10000</v>
      </c>
      <c r="NLZ24" s="906">
        <v>10000</v>
      </c>
      <c r="NMA24" s="906">
        <v>10000</v>
      </c>
      <c r="NMB24" s="906">
        <v>10000</v>
      </c>
      <c r="NMC24" s="906">
        <v>10000</v>
      </c>
      <c r="NMD24" s="906">
        <v>10000</v>
      </c>
      <c r="NME24" s="906">
        <v>10000</v>
      </c>
      <c r="NMF24" s="906">
        <v>10000</v>
      </c>
      <c r="NMG24" s="906">
        <v>10000</v>
      </c>
      <c r="NMH24" s="906">
        <v>10000</v>
      </c>
      <c r="NMI24" s="906">
        <v>10000</v>
      </c>
      <c r="NMJ24" s="906">
        <v>10000</v>
      </c>
      <c r="NMK24" s="906">
        <v>10000</v>
      </c>
      <c r="NML24" s="906">
        <v>10000</v>
      </c>
      <c r="NMM24" s="906">
        <v>10000</v>
      </c>
      <c r="NMN24" s="906">
        <v>10000</v>
      </c>
      <c r="NMO24" s="906">
        <v>10000</v>
      </c>
      <c r="NMP24" s="906">
        <v>10000</v>
      </c>
      <c r="NMQ24" s="906">
        <v>10000</v>
      </c>
      <c r="NMR24" s="906">
        <v>10000</v>
      </c>
      <c r="NMS24" s="906">
        <v>10000</v>
      </c>
      <c r="NMT24" s="906">
        <v>10000</v>
      </c>
      <c r="NMU24" s="906">
        <v>10000</v>
      </c>
      <c r="NMV24" s="906">
        <v>10000</v>
      </c>
      <c r="NMW24" s="906">
        <v>10000</v>
      </c>
      <c r="NMX24" s="906">
        <v>10000</v>
      </c>
      <c r="NMY24" s="906">
        <v>10000</v>
      </c>
      <c r="NMZ24" s="906">
        <v>10000</v>
      </c>
      <c r="NNA24" s="906">
        <v>10000</v>
      </c>
      <c r="NNB24" s="906">
        <v>10000</v>
      </c>
      <c r="NNC24" s="906">
        <v>10000</v>
      </c>
      <c r="NND24" s="906">
        <v>10000</v>
      </c>
      <c r="NNE24" s="906">
        <v>10000</v>
      </c>
      <c r="NNF24" s="906">
        <v>10000</v>
      </c>
      <c r="NNG24" s="906">
        <v>10000</v>
      </c>
      <c r="NNH24" s="906">
        <v>10000</v>
      </c>
      <c r="NNI24" s="906">
        <v>10000</v>
      </c>
      <c r="NNJ24" s="906">
        <v>10000</v>
      </c>
      <c r="NNK24" s="906">
        <v>10000</v>
      </c>
      <c r="NNL24" s="906">
        <v>10000</v>
      </c>
      <c r="NNM24" s="906">
        <v>10000</v>
      </c>
      <c r="NNN24" s="906">
        <v>10000</v>
      </c>
      <c r="NNO24" s="906">
        <v>10000</v>
      </c>
      <c r="NNP24" s="906">
        <v>10000</v>
      </c>
      <c r="NNQ24" s="906">
        <v>10000</v>
      </c>
      <c r="NNR24" s="906">
        <v>10000</v>
      </c>
      <c r="NNS24" s="906">
        <v>10000</v>
      </c>
      <c r="NNT24" s="906">
        <v>10000</v>
      </c>
      <c r="NNU24" s="906">
        <v>10000</v>
      </c>
      <c r="NNV24" s="906">
        <v>10000</v>
      </c>
      <c r="NNW24" s="906">
        <v>10000</v>
      </c>
      <c r="NNX24" s="906">
        <v>10000</v>
      </c>
      <c r="NNY24" s="906">
        <v>10000</v>
      </c>
      <c r="NNZ24" s="906">
        <v>10000</v>
      </c>
      <c r="NOA24" s="906">
        <v>10000</v>
      </c>
      <c r="NOB24" s="906">
        <v>10000</v>
      </c>
      <c r="NOC24" s="906">
        <v>10000</v>
      </c>
      <c r="NOD24" s="906">
        <v>10000</v>
      </c>
      <c r="NOE24" s="906">
        <v>10000</v>
      </c>
      <c r="NOF24" s="906">
        <v>10000</v>
      </c>
      <c r="NOG24" s="906">
        <v>10000</v>
      </c>
      <c r="NOH24" s="906">
        <v>10000</v>
      </c>
      <c r="NOI24" s="906">
        <v>10000</v>
      </c>
      <c r="NOJ24" s="906">
        <v>10000</v>
      </c>
      <c r="NOK24" s="906">
        <v>10000</v>
      </c>
      <c r="NOL24" s="906">
        <v>10000</v>
      </c>
      <c r="NOM24" s="906">
        <v>10000</v>
      </c>
      <c r="NON24" s="906">
        <v>10000</v>
      </c>
      <c r="NOO24" s="906">
        <v>10000</v>
      </c>
      <c r="NOP24" s="906">
        <v>10000</v>
      </c>
      <c r="NOQ24" s="906">
        <v>10000</v>
      </c>
      <c r="NOR24" s="906">
        <v>10000</v>
      </c>
      <c r="NOS24" s="906">
        <v>10000</v>
      </c>
      <c r="NOT24" s="906">
        <v>10000</v>
      </c>
      <c r="NOU24" s="906">
        <v>10000</v>
      </c>
      <c r="NOV24" s="906">
        <v>10000</v>
      </c>
      <c r="NOW24" s="906">
        <v>10000</v>
      </c>
      <c r="NOX24" s="906">
        <v>10000</v>
      </c>
      <c r="NOY24" s="906">
        <v>10000</v>
      </c>
      <c r="NOZ24" s="906">
        <v>10000</v>
      </c>
      <c r="NPA24" s="906">
        <v>10000</v>
      </c>
      <c r="NPB24" s="906">
        <v>10000</v>
      </c>
      <c r="NPC24" s="906">
        <v>10000</v>
      </c>
      <c r="NPD24" s="906">
        <v>10000</v>
      </c>
      <c r="NPE24" s="906">
        <v>10000</v>
      </c>
      <c r="NPF24" s="906">
        <v>10000</v>
      </c>
      <c r="NPG24" s="906">
        <v>10000</v>
      </c>
      <c r="NPH24" s="906">
        <v>10000</v>
      </c>
      <c r="NPI24" s="906">
        <v>10000</v>
      </c>
      <c r="NPJ24" s="906">
        <v>10000</v>
      </c>
      <c r="NPK24" s="906">
        <v>10000</v>
      </c>
      <c r="NPL24" s="906">
        <v>10000</v>
      </c>
      <c r="NPM24" s="906">
        <v>10000</v>
      </c>
      <c r="NPN24" s="906">
        <v>10000</v>
      </c>
      <c r="NPO24" s="906">
        <v>10000</v>
      </c>
      <c r="NPP24" s="906">
        <v>10000</v>
      </c>
      <c r="NPQ24" s="906">
        <v>10000</v>
      </c>
      <c r="NPR24" s="906">
        <v>10000</v>
      </c>
      <c r="NPS24" s="906">
        <v>10000</v>
      </c>
      <c r="NPT24" s="906">
        <v>10000</v>
      </c>
      <c r="NPU24" s="906">
        <v>10000</v>
      </c>
      <c r="NPV24" s="906">
        <v>10000</v>
      </c>
      <c r="NPW24" s="906">
        <v>10000</v>
      </c>
      <c r="NPX24" s="906">
        <v>10000</v>
      </c>
      <c r="NPY24" s="906">
        <v>10000</v>
      </c>
      <c r="NPZ24" s="906">
        <v>10000</v>
      </c>
      <c r="NQA24" s="906">
        <v>10000</v>
      </c>
      <c r="NQB24" s="906">
        <v>10000</v>
      </c>
      <c r="NQC24" s="906">
        <v>10000</v>
      </c>
      <c r="NQD24" s="906">
        <v>10000</v>
      </c>
      <c r="NQE24" s="906">
        <v>10000</v>
      </c>
      <c r="NQF24" s="906">
        <v>10000</v>
      </c>
      <c r="NQG24" s="906">
        <v>10000</v>
      </c>
      <c r="NQH24" s="906">
        <v>10000</v>
      </c>
      <c r="NQI24" s="906">
        <v>10000</v>
      </c>
      <c r="NQJ24" s="906">
        <v>10000</v>
      </c>
      <c r="NQK24" s="906">
        <v>10000</v>
      </c>
      <c r="NQL24" s="906">
        <v>10000</v>
      </c>
      <c r="NQM24" s="906">
        <v>10000</v>
      </c>
      <c r="NQN24" s="906">
        <v>10000</v>
      </c>
      <c r="NQO24" s="906">
        <v>10000</v>
      </c>
      <c r="NQP24" s="906">
        <v>10000</v>
      </c>
      <c r="NQQ24" s="906">
        <v>10000</v>
      </c>
      <c r="NQR24" s="906">
        <v>10000</v>
      </c>
      <c r="NQS24" s="906">
        <v>10000</v>
      </c>
      <c r="NQT24" s="906">
        <v>10000</v>
      </c>
      <c r="NQU24" s="906">
        <v>10000</v>
      </c>
      <c r="NQV24" s="906">
        <v>10000</v>
      </c>
      <c r="NQW24" s="906">
        <v>10000</v>
      </c>
      <c r="NQX24" s="906">
        <v>10000</v>
      </c>
      <c r="NQY24" s="906">
        <v>10000</v>
      </c>
      <c r="NQZ24" s="906">
        <v>10000</v>
      </c>
      <c r="NRA24" s="906">
        <v>10000</v>
      </c>
      <c r="NRB24" s="906">
        <v>10000</v>
      </c>
      <c r="NRC24" s="906">
        <v>10000</v>
      </c>
      <c r="NRD24" s="906">
        <v>10000</v>
      </c>
      <c r="NRE24" s="906">
        <v>10000</v>
      </c>
      <c r="NRF24" s="906">
        <v>10000</v>
      </c>
      <c r="NRG24" s="906">
        <v>10000</v>
      </c>
      <c r="NRH24" s="906">
        <v>10000</v>
      </c>
      <c r="NRI24" s="906">
        <v>10000</v>
      </c>
      <c r="NRJ24" s="906">
        <v>10000</v>
      </c>
      <c r="NRK24" s="906">
        <v>10000</v>
      </c>
      <c r="NRL24" s="906">
        <v>10000</v>
      </c>
      <c r="NRM24" s="906">
        <v>10000</v>
      </c>
      <c r="NRN24" s="906">
        <v>10000</v>
      </c>
      <c r="NRO24" s="906">
        <v>10000</v>
      </c>
      <c r="NRP24" s="906">
        <v>10000</v>
      </c>
      <c r="NRQ24" s="906">
        <v>10000</v>
      </c>
      <c r="NRR24" s="906">
        <v>10000</v>
      </c>
      <c r="NRS24" s="906">
        <v>10000</v>
      </c>
      <c r="NRT24" s="906">
        <v>10000</v>
      </c>
      <c r="NRU24" s="906">
        <v>10000</v>
      </c>
      <c r="NRV24" s="906">
        <v>10000</v>
      </c>
      <c r="NRW24" s="906">
        <v>10000</v>
      </c>
      <c r="NRX24" s="906">
        <v>10000</v>
      </c>
      <c r="NRY24" s="906">
        <v>10000</v>
      </c>
      <c r="NRZ24" s="906">
        <v>10000</v>
      </c>
      <c r="NSA24" s="906">
        <v>10000</v>
      </c>
      <c r="NSB24" s="906">
        <v>10000</v>
      </c>
      <c r="NSC24" s="906">
        <v>10000</v>
      </c>
      <c r="NSD24" s="906">
        <v>10000</v>
      </c>
      <c r="NSE24" s="906">
        <v>10000</v>
      </c>
      <c r="NSF24" s="906">
        <v>10000</v>
      </c>
      <c r="NSG24" s="906">
        <v>10000</v>
      </c>
      <c r="NSH24" s="906">
        <v>10000</v>
      </c>
      <c r="NSI24" s="906">
        <v>10000</v>
      </c>
      <c r="NSJ24" s="906">
        <v>10000</v>
      </c>
      <c r="NSK24" s="906">
        <v>10000</v>
      </c>
      <c r="NSL24" s="906">
        <v>10000</v>
      </c>
      <c r="NSM24" s="906">
        <v>10000</v>
      </c>
      <c r="NSN24" s="906">
        <v>10000</v>
      </c>
      <c r="NSO24" s="906">
        <v>10000</v>
      </c>
      <c r="NSP24" s="906">
        <v>10000</v>
      </c>
      <c r="NSQ24" s="906">
        <v>10000</v>
      </c>
      <c r="NSR24" s="906">
        <v>10000</v>
      </c>
      <c r="NSS24" s="906">
        <v>10000</v>
      </c>
      <c r="NST24" s="906">
        <v>10000</v>
      </c>
      <c r="NSU24" s="906">
        <v>10000</v>
      </c>
      <c r="NSV24" s="906">
        <v>10000</v>
      </c>
      <c r="NSW24" s="906">
        <v>10000</v>
      </c>
      <c r="NSX24" s="906">
        <v>10000</v>
      </c>
      <c r="NSY24" s="906">
        <v>10000</v>
      </c>
      <c r="NSZ24" s="906">
        <v>10000</v>
      </c>
      <c r="NTA24" s="906">
        <v>10000</v>
      </c>
      <c r="NTB24" s="906">
        <v>10000</v>
      </c>
      <c r="NTC24" s="906">
        <v>10000</v>
      </c>
      <c r="NTD24" s="906">
        <v>10000</v>
      </c>
      <c r="NTE24" s="906">
        <v>10000</v>
      </c>
      <c r="NTF24" s="906">
        <v>10000</v>
      </c>
      <c r="NTG24" s="906">
        <v>10000</v>
      </c>
      <c r="NTH24" s="906">
        <v>10000</v>
      </c>
      <c r="NTI24" s="906">
        <v>10000</v>
      </c>
      <c r="NTJ24" s="906">
        <v>10000</v>
      </c>
      <c r="NTK24" s="906">
        <v>10000</v>
      </c>
      <c r="NTL24" s="906">
        <v>10000</v>
      </c>
      <c r="NTM24" s="906">
        <v>10000</v>
      </c>
      <c r="NTN24" s="906">
        <v>10000</v>
      </c>
      <c r="NTO24" s="906">
        <v>10000</v>
      </c>
      <c r="NTP24" s="906">
        <v>10000</v>
      </c>
      <c r="NTQ24" s="906">
        <v>10000</v>
      </c>
      <c r="NTR24" s="906">
        <v>10000</v>
      </c>
      <c r="NTS24" s="906">
        <v>10000</v>
      </c>
      <c r="NTT24" s="906">
        <v>10000</v>
      </c>
      <c r="NTU24" s="906">
        <v>10000</v>
      </c>
      <c r="NTV24" s="906">
        <v>10000</v>
      </c>
      <c r="NTW24" s="906">
        <v>10000</v>
      </c>
      <c r="NTX24" s="906">
        <v>10000</v>
      </c>
      <c r="NTY24" s="906">
        <v>10000</v>
      </c>
      <c r="NTZ24" s="906">
        <v>10000</v>
      </c>
      <c r="NUA24" s="906">
        <v>10000</v>
      </c>
      <c r="NUB24" s="906">
        <v>10000</v>
      </c>
      <c r="NUC24" s="906">
        <v>10000</v>
      </c>
      <c r="NUD24" s="906">
        <v>10000</v>
      </c>
      <c r="NUE24" s="906">
        <v>10000</v>
      </c>
      <c r="NUF24" s="906">
        <v>10000</v>
      </c>
      <c r="NUG24" s="906">
        <v>10000</v>
      </c>
      <c r="NUH24" s="906">
        <v>10000</v>
      </c>
      <c r="NUI24" s="906">
        <v>10000</v>
      </c>
      <c r="NUJ24" s="906">
        <v>10000</v>
      </c>
      <c r="NUK24" s="906">
        <v>10000</v>
      </c>
      <c r="NUL24" s="906">
        <v>10000</v>
      </c>
      <c r="NUM24" s="906">
        <v>10000</v>
      </c>
      <c r="NUN24" s="906">
        <v>10000</v>
      </c>
      <c r="NUO24" s="906">
        <v>10000</v>
      </c>
      <c r="NUP24" s="906">
        <v>10000</v>
      </c>
      <c r="NUQ24" s="906">
        <v>10000</v>
      </c>
      <c r="NUR24" s="906">
        <v>10000</v>
      </c>
      <c r="NUS24" s="906">
        <v>10000</v>
      </c>
      <c r="NUT24" s="906">
        <v>10000</v>
      </c>
      <c r="NUU24" s="906">
        <v>10000</v>
      </c>
      <c r="NUV24" s="906">
        <v>10000</v>
      </c>
      <c r="NUW24" s="906">
        <v>10000</v>
      </c>
      <c r="NUX24" s="906">
        <v>10000</v>
      </c>
      <c r="NUY24" s="906">
        <v>10000</v>
      </c>
      <c r="NUZ24" s="906">
        <v>10000</v>
      </c>
      <c r="NVA24" s="906">
        <v>10000</v>
      </c>
      <c r="NVB24" s="906">
        <v>10000</v>
      </c>
      <c r="NVC24" s="906">
        <v>10000</v>
      </c>
      <c r="NVD24" s="906">
        <v>10000</v>
      </c>
      <c r="NVE24" s="906">
        <v>10000</v>
      </c>
      <c r="NVF24" s="906">
        <v>10000</v>
      </c>
      <c r="NVG24" s="906">
        <v>10000</v>
      </c>
      <c r="NVH24" s="906">
        <v>10000</v>
      </c>
      <c r="NVI24" s="906">
        <v>10000</v>
      </c>
      <c r="NVJ24" s="906">
        <v>10000</v>
      </c>
      <c r="NVK24" s="906">
        <v>10000</v>
      </c>
      <c r="NVL24" s="906">
        <v>10000</v>
      </c>
      <c r="NVM24" s="906">
        <v>10000</v>
      </c>
      <c r="NVN24" s="906">
        <v>10000</v>
      </c>
      <c r="NVO24" s="906">
        <v>10000</v>
      </c>
      <c r="NVP24" s="906">
        <v>10000</v>
      </c>
      <c r="NVQ24" s="906">
        <v>10000</v>
      </c>
      <c r="NVR24" s="906">
        <v>10000</v>
      </c>
      <c r="NVS24" s="906">
        <v>10000</v>
      </c>
      <c r="NVT24" s="906">
        <v>10000</v>
      </c>
      <c r="NVU24" s="906">
        <v>10000</v>
      </c>
      <c r="NVV24" s="906">
        <v>10000</v>
      </c>
      <c r="NVW24" s="906">
        <v>10000</v>
      </c>
      <c r="NVX24" s="906">
        <v>10000</v>
      </c>
      <c r="NVY24" s="906">
        <v>10000</v>
      </c>
      <c r="NVZ24" s="906">
        <v>10000</v>
      </c>
      <c r="NWA24" s="906">
        <v>10000</v>
      </c>
      <c r="NWB24" s="906">
        <v>10000</v>
      </c>
      <c r="NWC24" s="906">
        <v>10000</v>
      </c>
      <c r="NWD24" s="906">
        <v>10000</v>
      </c>
      <c r="NWE24" s="906">
        <v>10000</v>
      </c>
      <c r="NWF24" s="906">
        <v>10000</v>
      </c>
      <c r="NWG24" s="906">
        <v>10000</v>
      </c>
      <c r="NWH24" s="906">
        <v>10000</v>
      </c>
      <c r="NWI24" s="906">
        <v>10000</v>
      </c>
      <c r="NWJ24" s="906">
        <v>10000</v>
      </c>
      <c r="NWK24" s="906">
        <v>10000</v>
      </c>
      <c r="NWL24" s="906">
        <v>10000</v>
      </c>
      <c r="NWM24" s="906">
        <v>10000</v>
      </c>
      <c r="NWN24" s="906">
        <v>10000</v>
      </c>
      <c r="NWO24" s="906">
        <v>10000</v>
      </c>
      <c r="NWP24" s="906">
        <v>10000</v>
      </c>
      <c r="NWQ24" s="906">
        <v>10000</v>
      </c>
      <c r="NWR24" s="906">
        <v>10000</v>
      </c>
      <c r="NWS24" s="906">
        <v>10000</v>
      </c>
      <c r="NWT24" s="906">
        <v>10000</v>
      </c>
      <c r="NWU24" s="906">
        <v>10000</v>
      </c>
      <c r="NWV24" s="906">
        <v>10000</v>
      </c>
      <c r="NWW24" s="906">
        <v>10000</v>
      </c>
      <c r="NWX24" s="906">
        <v>10000</v>
      </c>
      <c r="NWY24" s="906">
        <v>10000</v>
      </c>
      <c r="NWZ24" s="906">
        <v>10000</v>
      </c>
      <c r="NXA24" s="906">
        <v>10000</v>
      </c>
      <c r="NXB24" s="906">
        <v>10000</v>
      </c>
      <c r="NXC24" s="906">
        <v>10000</v>
      </c>
      <c r="NXD24" s="906">
        <v>10000</v>
      </c>
      <c r="NXE24" s="906">
        <v>10000</v>
      </c>
      <c r="NXF24" s="906">
        <v>10000</v>
      </c>
      <c r="NXG24" s="906">
        <v>10000</v>
      </c>
      <c r="NXH24" s="906">
        <v>10000</v>
      </c>
      <c r="NXI24" s="906">
        <v>10000</v>
      </c>
      <c r="NXJ24" s="906">
        <v>10000</v>
      </c>
      <c r="NXK24" s="906">
        <v>10000</v>
      </c>
      <c r="NXL24" s="906">
        <v>10000</v>
      </c>
      <c r="NXM24" s="906">
        <v>10000</v>
      </c>
      <c r="NXN24" s="906">
        <v>10000</v>
      </c>
      <c r="NXO24" s="906">
        <v>10000</v>
      </c>
      <c r="NXP24" s="906">
        <v>10000</v>
      </c>
      <c r="NXQ24" s="906">
        <v>10000</v>
      </c>
      <c r="NXR24" s="906">
        <v>10000</v>
      </c>
      <c r="NXS24" s="906">
        <v>10000</v>
      </c>
      <c r="NXT24" s="906">
        <v>10000</v>
      </c>
      <c r="NXU24" s="906">
        <v>10000</v>
      </c>
      <c r="NXV24" s="906">
        <v>10000</v>
      </c>
      <c r="NXW24" s="906">
        <v>10000</v>
      </c>
      <c r="NXX24" s="906">
        <v>10000</v>
      </c>
      <c r="NXY24" s="906">
        <v>10000</v>
      </c>
      <c r="NXZ24" s="906">
        <v>10000</v>
      </c>
      <c r="NYA24" s="906">
        <v>10000</v>
      </c>
      <c r="NYB24" s="906">
        <v>10000</v>
      </c>
      <c r="NYC24" s="906">
        <v>10000</v>
      </c>
      <c r="NYD24" s="906">
        <v>10000</v>
      </c>
      <c r="NYE24" s="906">
        <v>10000</v>
      </c>
      <c r="NYF24" s="906">
        <v>10000</v>
      </c>
      <c r="NYG24" s="906">
        <v>10000</v>
      </c>
      <c r="NYH24" s="906">
        <v>10000</v>
      </c>
      <c r="NYI24" s="906">
        <v>10000</v>
      </c>
      <c r="NYJ24" s="906">
        <v>10000</v>
      </c>
      <c r="NYK24" s="906">
        <v>10000</v>
      </c>
      <c r="NYL24" s="906">
        <v>10000</v>
      </c>
      <c r="NYM24" s="906">
        <v>10000</v>
      </c>
      <c r="NYN24" s="906">
        <v>10000</v>
      </c>
      <c r="NYO24" s="906">
        <v>10000</v>
      </c>
      <c r="NYP24" s="906">
        <v>10000</v>
      </c>
      <c r="NYQ24" s="906">
        <v>10000</v>
      </c>
      <c r="NYR24" s="906">
        <v>10000</v>
      </c>
      <c r="NYS24" s="906">
        <v>10000</v>
      </c>
      <c r="NYT24" s="906">
        <v>10000</v>
      </c>
      <c r="NYU24" s="906">
        <v>10000</v>
      </c>
      <c r="NYV24" s="906">
        <v>10000</v>
      </c>
      <c r="NYW24" s="906">
        <v>10000</v>
      </c>
      <c r="NYX24" s="906">
        <v>10000</v>
      </c>
      <c r="NYY24" s="906">
        <v>10000</v>
      </c>
      <c r="NYZ24" s="906">
        <v>10000</v>
      </c>
      <c r="NZA24" s="906">
        <v>10000</v>
      </c>
      <c r="NZB24" s="906">
        <v>10000</v>
      </c>
      <c r="NZC24" s="906">
        <v>10000</v>
      </c>
      <c r="NZD24" s="906">
        <v>10000</v>
      </c>
      <c r="NZE24" s="906">
        <v>10000</v>
      </c>
      <c r="NZF24" s="906">
        <v>10000</v>
      </c>
      <c r="NZG24" s="906">
        <v>10000</v>
      </c>
      <c r="NZH24" s="906">
        <v>10000</v>
      </c>
      <c r="NZI24" s="906">
        <v>10000</v>
      </c>
      <c r="NZJ24" s="906">
        <v>10000</v>
      </c>
      <c r="NZK24" s="906">
        <v>10000</v>
      </c>
      <c r="NZL24" s="906">
        <v>10000</v>
      </c>
      <c r="NZM24" s="906">
        <v>10000</v>
      </c>
      <c r="NZN24" s="906">
        <v>10000</v>
      </c>
      <c r="NZO24" s="906">
        <v>10000</v>
      </c>
      <c r="NZP24" s="906">
        <v>10000</v>
      </c>
      <c r="NZQ24" s="906">
        <v>10000</v>
      </c>
      <c r="NZR24" s="906">
        <v>10000</v>
      </c>
      <c r="NZS24" s="906">
        <v>10000</v>
      </c>
      <c r="NZT24" s="906">
        <v>10000</v>
      </c>
      <c r="NZU24" s="906">
        <v>10000</v>
      </c>
      <c r="NZV24" s="906">
        <v>10000</v>
      </c>
      <c r="NZW24" s="906">
        <v>10000</v>
      </c>
      <c r="NZX24" s="906">
        <v>10000</v>
      </c>
      <c r="NZY24" s="906">
        <v>10000</v>
      </c>
      <c r="NZZ24" s="906">
        <v>10000</v>
      </c>
      <c r="OAA24" s="906">
        <v>10000</v>
      </c>
      <c r="OAB24" s="906">
        <v>10000</v>
      </c>
      <c r="OAC24" s="906">
        <v>10000</v>
      </c>
      <c r="OAD24" s="906">
        <v>10000</v>
      </c>
      <c r="OAE24" s="906">
        <v>10000</v>
      </c>
      <c r="OAF24" s="906">
        <v>10000</v>
      </c>
      <c r="OAG24" s="906">
        <v>10000</v>
      </c>
      <c r="OAH24" s="906">
        <v>10000</v>
      </c>
      <c r="OAI24" s="906">
        <v>10000</v>
      </c>
      <c r="OAJ24" s="906">
        <v>10000</v>
      </c>
      <c r="OAK24" s="906">
        <v>10000</v>
      </c>
      <c r="OAL24" s="906">
        <v>10000</v>
      </c>
      <c r="OAM24" s="906">
        <v>10000</v>
      </c>
      <c r="OAN24" s="906">
        <v>10000</v>
      </c>
      <c r="OAO24" s="906">
        <v>10000</v>
      </c>
      <c r="OAP24" s="906">
        <v>10000</v>
      </c>
      <c r="OAQ24" s="906">
        <v>10000</v>
      </c>
      <c r="OAR24" s="906">
        <v>10000</v>
      </c>
      <c r="OAS24" s="906">
        <v>10000</v>
      </c>
      <c r="OAT24" s="906">
        <v>10000</v>
      </c>
      <c r="OAU24" s="906">
        <v>10000</v>
      </c>
      <c r="OAV24" s="906">
        <v>10000</v>
      </c>
      <c r="OAW24" s="906">
        <v>10000</v>
      </c>
      <c r="OAX24" s="906">
        <v>10000</v>
      </c>
      <c r="OAY24" s="906">
        <v>10000</v>
      </c>
      <c r="OAZ24" s="906">
        <v>10000</v>
      </c>
      <c r="OBA24" s="906">
        <v>10000</v>
      </c>
      <c r="OBB24" s="906">
        <v>10000</v>
      </c>
      <c r="OBC24" s="906">
        <v>10000</v>
      </c>
      <c r="OBD24" s="906">
        <v>10000</v>
      </c>
      <c r="OBE24" s="906">
        <v>10000</v>
      </c>
      <c r="OBF24" s="906">
        <v>10000</v>
      </c>
      <c r="OBG24" s="906">
        <v>10000</v>
      </c>
      <c r="OBH24" s="906">
        <v>10000</v>
      </c>
      <c r="OBI24" s="906">
        <v>10000</v>
      </c>
      <c r="OBJ24" s="906">
        <v>10000</v>
      </c>
      <c r="OBK24" s="906">
        <v>10000</v>
      </c>
      <c r="OBL24" s="906">
        <v>10000</v>
      </c>
      <c r="OBM24" s="906">
        <v>10000</v>
      </c>
      <c r="OBN24" s="906">
        <v>10000</v>
      </c>
      <c r="OBO24" s="906">
        <v>10000</v>
      </c>
      <c r="OBP24" s="906">
        <v>10000</v>
      </c>
      <c r="OBQ24" s="906">
        <v>10000</v>
      </c>
      <c r="OBR24" s="906">
        <v>10000</v>
      </c>
      <c r="OBS24" s="906">
        <v>10000</v>
      </c>
      <c r="OBT24" s="906">
        <v>10000</v>
      </c>
      <c r="OBU24" s="906">
        <v>10000</v>
      </c>
      <c r="OBV24" s="906">
        <v>10000</v>
      </c>
      <c r="OBW24" s="906">
        <v>10000</v>
      </c>
      <c r="OBX24" s="906">
        <v>10000</v>
      </c>
      <c r="OBY24" s="906">
        <v>10000</v>
      </c>
      <c r="OBZ24" s="906">
        <v>10000</v>
      </c>
      <c r="OCA24" s="906">
        <v>10000</v>
      </c>
      <c r="OCB24" s="906">
        <v>10000</v>
      </c>
      <c r="OCC24" s="906">
        <v>10000</v>
      </c>
      <c r="OCD24" s="906">
        <v>10000</v>
      </c>
      <c r="OCE24" s="906">
        <v>10000</v>
      </c>
      <c r="OCF24" s="906">
        <v>10000</v>
      </c>
      <c r="OCG24" s="906">
        <v>10000</v>
      </c>
      <c r="OCH24" s="906">
        <v>10000</v>
      </c>
      <c r="OCI24" s="906">
        <v>10000</v>
      </c>
      <c r="OCJ24" s="906">
        <v>10000</v>
      </c>
      <c r="OCK24" s="906">
        <v>10000</v>
      </c>
      <c r="OCL24" s="906">
        <v>10000</v>
      </c>
      <c r="OCM24" s="906">
        <v>10000</v>
      </c>
      <c r="OCN24" s="906">
        <v>10000</v>
      </c>
      <c r="OCO24" s="906">
        <v>10000</v>
      </c>
      <c r="OCP24" s="906">
        <v>10000</v>
      </c>
      <c r="OCQ24" s="906">
        <v>10000</v>
      </c>
      <c r="OCR24" s="906">
        <v>10000</v>
      </c>
      <c r="OCS24" s="906">
        <v>10000</v>
      </c>
      <c r="OCT24" s="906">
        <v>10000</v>
      </c>
      <c r="OCU24" s="906">
        <v>10000</v>
      </c>
      <c r="OCV24" s="906">
        <v>10000</v>
      </c>
      <c r="OCW24" s="906">
        <v>10000</v>
      </c>
      <c r="OCX24" s="906">
        <v>10000</v>
      </c>
      <c r="OCY24" s="906">
        <v>10000</v>
      </c>
      <c r="OCZ24" s="906">
        <v>10000</v>
      </c>
      <c r="ODA24" s="906">
        <v>10000</v>
      </c>
      <c r="ODB24" s="906">
        <v>10000</v>
      </c>
      <c r="ODC24" s="906">
        <v>10000</v>
      </c>
      <c r="ODD24" s="906">
        <v>10000</v>
      </c>
      <c r="ODE24" s="906">
        <v>10000</v>
      </c>
      <c r="ODF24" s="906">
        <v>10000</v>
      </c>
      <c r="ODG24" s="906">
        <v>10000</v>
      </c>
      <c r="ODH24" s="906">
        <v>10000</v>
      </c>
      <c r="ODI24" s="906">
        <v>10000</v>
      </c>
      <c r="ODJ24" s="906">
        <v>10000</v>
      </c>
      <c r="ODK24" s="906">
        <v>10000</v>
      </c>
      <c r="ODL24" s="906">
        <v>10000</v>
      </c>
      <c r="ODM24" s="906">
        <v>10000</v>
      </c>
      <c r="ODN24" s="906">
        <v>10000</v>
      </c>
      <c r="ODO24" s="906">
        <v>10000</v>
      </c>
      <c r="ODP24" s="906">
        <v>10000</v>
      </c>
      <c r="ODQ24" s="906">
        <v>10000</v>
      </c>
      <c r="ODR24" s="906">
        <v>10000</v>
      </c>
      <c r="ODS24" s="906">
        <v>10000</v>
      </c>
      <c r="ODT24" s="906">
        <v>10000</v>
      </c>
      <c r="ODU24" s="906">
        <v>10000</v>
      </c>
      <c r="ODV24" s="906">
        <v>10000</v>
      </c>
      <c r="ODW24" s="906">
        <v>10000</v>
      </c>
      <c r="ODX24" s="906">
        <v>10000</v>
      </c>
      <c r="ODY24" s="906">
        <v>10000</v>
      </c>
      <c r="ODZ24" s="906">
        <v>10000</v>
      </c>
      <c r="OEA24" s="906">
        <v>10000</v>
      </c>
      <c r="OEB24" s="906">
        <v>10000</v>
      </c>
      <c r="OEC24" s="906">
        <v>10000</v>
      </c>
      <c r="OED24" s="906">
        <v>10000</v>
      </c>
      <c r="OEE24" s="906">
        <v>10000</v>
      </c>
      <c r="OEF24" s="906">
        <v>10000</v>
      </c>
      <c r="OEG24" s="906">
        <v>10000</v>
      </c>
      <c r="OEH24" s="906">
        <v>10000</v>
      </c>
      <c r="OEI24" s="906">
        <v>10000</v>
      </c>
      <c r="OEJ24" s="906">
        <v>10000</v>
      </c>
      <c r="OEK24" s="906">
        <v>10000</v>
      </c>
      <c r="OEL24" s="906">
        <v>10000</v>
      </c>
      <c r="OEM24" s="906">
        <v>10000</v>
      </c>
      <c r="OEN24" s="906">
        <v>10000</v>
      </c>
      <c r="OEO24" s="906">
        <v>10000</v>
      </c>
      <c r="OEP24" s="906">
        <v>10000</v>
      </c>
      <c r="OEQ24" s="906">
        <v>10000</v>
      </c>
      <c r="OER24" s="906">
        <v>10000</v>
      </c>
      <c r="OES24" s="906">
        <v>10000</v>
      </c>
      <c r="OET24" s="906">
        <v>10000</v>
      </c>
      <c r="OEU24" s="906">
        <v>10000</v>
      </c>
      <c r="OEV24" s="906">
        <v>10000</v>
      </c>
      <c r="OEW24" s="906">
        <v>10000</v>
      </c>
      <c r="OEX24" s="906">
        <v>10000</v>
      </c>
      <c r="OEY24" s="906">
        <v>10000</v>
      </c>
      <c r="OEZ24" s="906">
        <v>10000</v>
      </c>
      <c r="OFA24" s="906">
        <v>10000</v>
      </c>
      <c r="OFB24" s="906">
        <v>10000</v>
      </c>
      <c r="OFC24" s="906">
        <v>10000</v>
      </c>
      <c r="OFD24" s="906">
        <v>10000</v>
      </c>
      <c r="OFE24" s="906">
        <v>10000</v>
      </c>
      <c r="OFF24" s="906">
        <v>10000</v>
      </c>
      <c r="OFG24" s="906">
        <v>10000</v>
      </c>
      <c r="OFH24" s="906">
        <v>10000</v>
      </c>
      <c r="OFI24" s="906">
        <v>10000</v>
      </c>
      <c r="OFJ24" s="906">
        <v>10000</v>
      </c>
      <c r="OFK24" s="906">
        <v>10000</v>
      </c>
      <c r="OFL24" s="906">
        <v>10000</v>
      </c>
      <c r="OFM24" s="906">
        <v>10000</v>
      </c>
      <c r="OFN24" s="906">
        <v>10000</v>
      </c>
      <c r="OFO24" s="906">
        <v>10000</v>
      </c>
      <c r="OFP24" s="906">
        <v>10000</v>
      </c>
      <c r="OFQ24" s="906">
        <v>10000</v>
      </c>
      <c r="OFR24" s="906">
        <v>10000</v>
      </c>
      <c r="OFS24" s="906">
        <v>10000</v>
      </c>
      <c r="OFT24" s="906">
        <v>10000</v>
      </c>
      <c r="OFU24" s="906">
        <v>10000</v>
      </c>
      <c r="OFV24" s="906">
        <v>10000</v>
      </c>
      <c r="OFW24" s="906">
        <v>10000</v>
      </c>
      <c r="OFX24" s="906">
        <v>10000</v>
      </c>
      <c r="OFY24" s="906">
        <v>10000</v>
      </c>
      <c r="OFZ24" s="906">
        <v>10000</v>
      </c>
      <c r="OGA24" s="906">
        <v>10000</v>
      </c>
      <c r="OGB24" s="906">
        <v>10000</v>
      </c>
      <c r="OGC24" s="906">
        <v>10000</v>
      </c>
      <c r="OGD24" s="906">
        <v>10000</v>
      </c>
      <c r="OGE24" s="906">
        <v>10000</v>
      </c>
      <c r="OGF24" s="906">
        <v>10000</v>
      </c>
      <c r="OGG24" s="906">
        <v>10000</v>
      </c>
      <c r="OGH24" s="906">
        <v>10000</v>
      </c>
      <c r="OGI24" s="906">
        <v>10000</v>
      </c>
      <c r="OGJ24" s="906">
        <v>10000</v>
      </c>
      <c r="OGK24" s="906">
        <v>10000</v>
      </c>
      <c r="OGL24" s="906">
        <v>10000</v>
      </c>
      <c r="OGM24" s="906">
        <v>10000</v>
      </c>
      <c r="OGN24" s="906">
        <v>10000</v>
      </c>
      <c r="OGO24" s="906">
        <v>10000</v>
      </c>
      <c r="OGP24" s="906">
        <v>10000</v>
      </c>
      <c r="OGQ24" s="906">
        <v>10000</v>
      </c>
      <c r="OGR24" s="906">
        <v>10000</v>
      </c>
      <c r="OGS24" s="906">
        <v>10000</v>
      </c>
      <c r="OGT24" s="906">
        <v>10000</v>
      </c>
      <c r="OGU24" s="906">
        <v>10000</v>
      </c>
      <c r="OGV24" s="906">
        <v>10000</v>
      </c>
      <c r="OGW24" s="906">
        <v>10000</v>
      </c>
      <c r="OGX24" s="906">
        <v>10000</v>
      </c>
      <c r="OGY24" s="906">
        <v>10000</v>
      </c>
      <c r="OGZ24" s="906">
        <v>10000</v>
      </c>
      <c r="OHA24" s="906">
        <v>10000</v>
      </c>
      <c r="OHB24" s="906">
        <v>10000</v>
      </c>
      <c r="OHC24" s="906">
        <v>10000</v>
      </c>
      <c r="OHD24" s="906">
        <v>10000</v>
      </c>
      <c r="OHE24" s="906">
        <v>10000</v>
      </c>
      <c r="OHF24" s="906">
        <v>10000</v>
      </c>
      <c r="OHG24" s="906">
        <v>10000</v>
      </c>
      <c r="OHH24" s="906">
        <v>10000</v>
      </c>
      <c r="OHI24" s="906">
        <v>10000</v>
      </c>
      <c r="OHJ24" s="906">
        <v>10000</v>
      </c>
      <c r="OHK24" s="906">
        <v>10000</v>
      </c>
      <c r="OHL24" s="906">
        <v>10000</v>
      </c>
      <c r="OHM24" s="906">
        <v>10000</v>
      </c>
      <c r="OHN24" s="906">
        <v>10000</v>
      </c>
      <c r="OHO24" s="906">
        <v>10000</v>
      </c>
      <c r="OHP24" s="906">
        <v>10000</v>
      </c>
      <c r="OHQ24" s="906">
        <v>10000</v>
      </c>
      <c r="OHR24" s="906">
        <v>10000</v>
      </c>
      <c r="OHS24" s="906">
        <v>10000</v>
      </c>
      <c r="OHT24" s="906">
        <v>10000</v>
      </c>
      <c r="OHU24" s="906">
        <v>10000</v>
      </c>
      <c r="OHV24" s="906">
        <v>10000</v>
      </c>
      <c r="OHW24" s="906">
        <v>10000</v>
      </c>
      <c r="OHX24" s="906">
        <v>10000</v>
      </c>
      <c r="OHY24" s="906">
        <v>10000</v>
      </c>
      <c r="OHZ24" s="906">
        <v>10000</v>
      </c>
      <c r="OIA24" s="906">
        <v>10000</v>
      </c>
      <c r="OIB24" s="906">
        <v>10000</v>
      </c>
      <c r="OIC24" s="906">
        <v>10000</v>
      </c>
      <c r="OID24" s="906">
        <v>10000</v>
      </c>
      <c r="OIE24" s="906">
        <v>10000</v>
      </c>
      <c r="OIF24" s="906">
        <v>10000</v>
      </c>
      <c r="OIG24" s="906">
        <v>10000</v>
      </c>
      <c r="OIH24" s="906">
        <v>10000</v>
      </c>
      <c r="OII24" s="906">
        <v>10000</v>
      </c>
      <c r="OIJ24" s="906">
        <v>10000</v>
      </c>
      <c r="OIK24" s="906">
        <v>10000</v>
      </c>
      <c r="OIL24" s="906">
        <v>10000</v>
      </c>
      <c r="OIM24" s="906">
        <v>10000</v>
      </c>
      <c r="OIN24" s="906">
        <v>10000</v>
      </c>
      <c r="OIO24" s="906">
        <v>10000</v>
      </c>
      <c r="OIP24" s="906">
        <v>10000</v>
      </c>
      <c r="OIQ24" s="906">
        <v>10000</v>
      </c>
      <c r="OIR24" s="906">
        <v>10000</v>
      </c>
      <c r="OIS24" s="906">
        <v>10000</v>
      </c>
      <c r="OIT24" s="906">
        <v>10000</v>
      </c>
      <c r="OIU24" s="906">
        <v>10000</v>
      </c>
      <c r="OIV24" s="906">
        <v>10000</v>
      </c>
      <c r="OIW24" s="906">
        <v>10000</v>
      </c>
      <c r="OIX24" s="906">
        <v>10000</v>
      </c>
      <c r="OIY24" s="906">
        <v>10000</v>
      </c>
      <c r="OIZ24" s="906">
        <v>10000</v>
      </c>
      <c r="OJA24" s="906">
        <v>10000</v>
      </c>
      <c r="OJB24" s="906">
        <v>10000</v>
      </c>
      <c r="OJC24" s="906">
        <v>10000</v>
      </c>
      <c r="OJD24" s="906">
        <v>10000</v>
      </c>
      <c r="OJE24" s="906">
        <v>10000</v>
      </c>
      <c r="OJF24" s="906">
        <v>10000</v>
      </c>
      <c r="OJG24" s="906">
        <v>10000</v>
      </c>
      <c r="OJH24" s="906">
        <v>10000</v>
      </c>
      <c r="OJI24" s="906">
        <v>10000</v>
      </c>
      <c r="OJJ24" s="906">
        <v>10000</v>
      </c>
      <c r="OJK24" s="906">
        <v>10000</v>
      </c>
      <c r="OJL24" s="906">
        <v>10000</v>
      </c>
      <c r="OJM24" s="906">
        <v>10000</v>
      </c>
      <c r="OJN24" s="906">
        <v>10000</v>
      </c>
      <c r="OJO24" s="906">
        <v>10000</v>
      </c>
      <c r="OJP24" s="906">
        <v>10000</v>
      </c>
      <c r="OJQ24" s="906">
        <v>10000</v>
      </c>
      <c r="OJR24" s="906">
        <v>10000</v>
      </c>
      <c r="OJS24" s="906">
        <v>10000</v>
      </c>
      <c r="OJT24" s="906">
        <v>10000</v>
      </c>
      <c r="OJU24" s="906">
        <v>10000</v>
      </c>
      <c r="OJV24" s="906">
        <v>10000</v>
      </c>
      <c r="OJW24" s="906">
        <v>10000</v>
      </c>
      <c r="OJX24" s="906">
        <v>10000</v>
      </c>
      <c r="OJY24" s="906">
        <v>10000</v>
      </c>
      <c r="OJZ24" s="906">
        <v>10000</v>
      </c>
      <c r="OKA24" s="906">
        <v>10000</v>
      </c>
      <c r="OKB24" s="906">
        <v>10000</v>
      </c>
      <c r="OKC24" s="906">
        <v>10000</v>
      </c>
      <c r="OKD24" s="906">
        <v>10000</v>
      </c>
      <c r="OKE24" s="906">
        <v>10000</v>
      </c>
      <c r="OKF24" s="906">
        <v>10000</v>
      </c>
      <c r="OKG24" s="906">
        <v>10000</v>
      </c>
      <c r="OKH24" s="906">
        <v>10000</v>
      </c>
      <c r="OKI24" s="906">
        <v>10000</v>
      </c>
      <c r="OKJ24" s="906">
        <v>10000</v>
      </c>
      <c r="OKK24" s="906">
        <v>10000</v>
      </c>
      <c r="OKL24" s="906">
        <v>10000</v>
      </c>
      <c r="OKM24" s="906">
        <v>10000</v>
      </c>
      <c r="OKN24" s="906">
        <v>10000</v>
      </c>
      <c r="OKO24" s="906">
        <v>10000</v>
      </c>
      <c r="OKP24" s="906">
        <v>10000</v>
      </c>
      <c r="OKQ24" s="906">
        <v>10000</v>
      </c>
      <c r="OKR24" s="906">
        <v>10000</v>
      </c>
      <c r="OKS24" s="906">
        <v>10000</v>
      </c>
      <c r="OKT24" s="906">
        <v>10000</v>
      </c>
      <c r="OKU24" s="906">
        <v>10000</v>
      </c>
      <c r="OKV24" s="906">
        <v>10000</v>
      </c>
      <c r="OKW24" s="906">
        <v>10000</v>
      </c>
      <c r="OKX24" s="906">
        <v>10000</v>
      </c>
      <c r="OKY24" s="906">
        <v>10000</v>
      </c>
      <c r="OKZ24" s="906">
        <v>10000</v>
      </c>
      <c r="OLA24" s="906">
        <v>10000</v>
      </c>
      <c r="OLB24" s="906">
        <v>10000</v>
      </c>
      <c r="OLC24" s="906">
        <v>10000</v>
      </c>
      <c r="OLD24" s="906">
        <v>10000</v>
      </c>
      <c r="OLE24" s="906">
        <v>10000</v>
      </c>
      <c r="OLF24" s="906">
        <v>10000</v>
      </c>
      <c r="OLG24" s="906">
        <v>10000</v>
      </c>
      <c r="OLH24" s="906">
        <v>10000</v>
      </c>
      <c r="OLI24" s="906">
        <v>10000</v>
      </c>
      <c r="OLJ24" s="906">
        <v>10000</v>
      </c>
      <c r="OLK24" s="906">
        <v>10000</v>
      </c>
      <c r="OLL24" s="906">
        <v>10000</v>
      </c>
      <c r="OLM24" s="906">
        <v>10000</v>
      </c>
      <c r="OLN24" s="906">
        <v>10000</v>
      </c>
      <c r="OLO24" s="906">
        <v>10000</v>
      </c>
      <c r="OLP24" s="906">
        <v>10000</v>
      </c>
      <c r="OLQ24" s="906">
        <v>10000</v>
      </c>
      <c r="OLR24" s="906">
        <v>10000</v>
      </c>
      <c r="OLS24" s="906">
        <v>10000</v>
      </c>
      <c r="OLT24" s="906">
        <v>10000</v>
      </c>
      <c r="OLU24" s="906">
        <v>10000</v>
      </c>
      <c r="OLV24" s="906">
        <v>10000</v>
      </c>
      <c r="OLW24" s="906">
        <v>10000</v>
      </c>
      <c r="OLX24" s="906">
        <v>10000</v>
      </c>
      <c r="OLY24" s="906">
        <v>10000</v>
      </c>
      <c r="OLZ24" s="906">
        <v>10000</v>
      </c>
      <c r="OMA24" s="906">
        <v>10000</v>
      </c>
      <c r="OMB24" s="906">
        <v>10000</v>
      </c>
      <c r="OMC24" s="906">
        <v>10000</v>
      </c>
      <c r="OMD24" s="906">
        <v>10000</v>
      </c>
      <c r="OME24" s="906">
        <v>10000</v>
      </c>
      <c r="OMF24" s="906">
        <v>10000</v>
      </c>
      <c r="OMG24" s="906">
        <v>10000</v>
      </c>
      <c r="OMH24" s="906">
        <v>10000</v>
      </c>
      <c r="OMI24" s="906">
        <v>10000</v>
      </c>
      <c r="OMJ24" s="906">
        <v>10000</v>
      </c>
      <c r="OMK24" s="906">
        <v>10000</v>
      </c>
      <c r="OML24" s="906">
        <v>10000</v>
      </c>
      <c r="OMM24" s="906">
        <v>10000</v>
      </c>
      <c r="OMN24" s="906">
        <v>10000</v>
      </c>
      <c r="OMO24" s="906">
        <v>10000</v>
      </c>
      <c r="OMP24" s="906">
        <v>10000</v>
      </c>
      <c r="OMQ24" s="906">
        <v>10000</v>
      </c>
      <c r="OMR24" s="906">
        <v>10000</v>
      </c>
      <c r="OMS24" s="906">
        <v>10000</v>
      </c>
      <c r="OMT24" s="906">
        <v>10000</v>
      </c>
      <c r="OMU24" s="906">
        <v>10000</v>
      </c>
      <c r="OMV24" s="906">
        <v>10000</v>
      </c>
      <c r="OMW24" s="906">
        <v>10000</v>
      </c>
      <c r="OMX24" s="906">
        <v>10000</v>
      </c>
      <c r="OMY24" s="906">
        <v>10000</v>
      </c>
      <c r="OMZ24" s="906">
        <v>10000</v>
      </c>
      <c r="ONA24" s="906">
        <v>10000</v>
      </c>
      <c r="ONB24" s="906">
        <v>10000</v>
      </c>
      <c r="ONC24" s="906">
        <v>10000</v>
      </c>
      <c r="OND24" s="906">
        <v>10000</v>
      </c>
      <c r="ONE24" s="906">
        <v>10000</v>
      </c>
      <c r="ONF24" s="906">
        <v>10000</v>
      </c>
      <c r="ONG24" s="906">
        <v>10000</v>
      </c>
      <c r="ONH24" s="906">
        <v>10000</v>
      </c>
      <c r="ONI24" s="906">
        <v>10000</v>
      </c>
      <c r="ONJ24" s="906">
        <v>10000</v>
      </c>
      <c r="ONK24" s="906">
        <v>10000</v>
      </c>
      <c r="ONL24" s="906">
        <v>10000</v>
      </c>
      <c r="ONM24" s="906">
        <v>10000</v>
      </c>
      <c r="ONN24" s="906">
        <v>10000</v>
      </c>
      <c r="ONO24" s="906">
        <v>10000</v>
      </c>
      <c r="ONP24" s="906">
        <v>10000</v>
      </c>
      <c r="ONQ24" s="906">
        <v>10000</v>
      </c>
      <c r="ONR24" s="906">
        <v>10000</v>
      </c>
      <c r="ONS24" s="906">
        <v>10000</v>
      </c>
      <c r="ONT24" s="906">
        <v>10000</v>
      </c>
      <c r="ONU24" s="906">
        <v>10000</v>
      </c>
      <c r="ONV24" s="906">
        <v>10000</v>
      </c>
      <c r="ONW24" s="906">
        <v>10000</v>
      </c>
      <c r="ONX24" s="906">
        <v>10000</v>
      </c>
      <c r="ONY24" s="906">
        <v>10000</v>
      </c>
      <c r="ONZ24" s="906">
        <v>10000</v>
      </c>
      <c r="OOA24" s="906">
        <v>10000</v>
      </c>
      <c r="OOB24" s="906">
        <v>10000</v>
      </c>
      <c r="OOC24" s="906">
        <v>10000</v>
      </c>
      <c r="OOD24" s="906">
        <v>10000</v>
      </c>
      <c r="OOE24" s="906">
        <v>10000</v>
      </c>
      <c r="OOF24" s="906">
        <v>10000</v>
      </c>
      <c r="OOG24" s="906">
        <v>10000</v>
      </c>
      <c r="OOH24" s="906">
        <v>10000</v>
      </c>
      <c r="OOI24" s="906">
        <v>10000</v>
      </c>
      <c r="OOJ24" s="906">
        <v>10000</v>
      </c>
      <c r="OOK24" s="906">
        <v>10000</v>
      </c>
      <c r="OOL24" s="906">
        <v>10000</v>
      </c>
      <c r="OOM24" s="906">
        <v>10000</v>
      </c>
      <c r="OON24" s="906">
        <v>10000</v>
      </c>
      <c r="OOO24" s="906">
        <v>10000</v>
      </c>
      <c r="OOP24" s="906">
        <v>10000</v>
      </c>
      <c r="OOQ24" s="906">
        <v>10000</v>
      </c>
      <c r="OOR24" s="906">
        <v>10000</v>
      </c>
      <c r="OOS24" s="906">
        <v>10000</v>
      </c>
      <c r="OOT24" s="906">
        <v>10000</v>
      </c>
      <c r="OOU24" s="906">
        <v>10000</v>
      </c>
      <c r="OOV24" s="906">
        <v>10000</v>
      </c>
      <c r="OOW24" s="906">
        <v>10000</v>
      </c>
      <c r="OOX24" s="906">
        <v>10000</v>
      </c>
      <c r="OOY24" s="906">
        <v>10000</v>
      </c>
      <c r="OOZ24" s="906">
        <v>10000</v>
      </c>
      <c r="OPA24" s="906">
        <v>10000</v>
      </c>
      <c r="OPB24" s="906">
        <v>10000</v>
      </c>
      <c r="OPC24" s="906">
        <v>10000</v>
      </c>
      <c r="OPD24" s="906">
        <v>10000</v>
      </c>
      <c r="OPE24" s="906">
        <v>10000</v>
      </c>
      <c r="OPF24" s="906">
        <v>10000</v>
      </c>
      <c r="OPG24" s="906">
        <v>10000</v>
      </c>
      <c r="OPH24" s="906">
        <v>10000</v>
      </c>
      <c r="OPI24" s="906">
        <v>10000</v>
      </c>
      <c r="OPJ24" s="906">
        <v>10000</v>
      </c>
      <c r="OPK24" s="906">
        <v>10000</v>
      </c>
      <c r="OPL24" s="906">
        <v>10000</v>
      </c>
      <c r="OPM24" s="906">
        <v>10000</v>
      </c>
      <c r="OPN24" s="906">
        <v>10000</v>
      </c>
      <c r="OPO24" s="906">
        <v>10000</v>
      </c>
      <c r="OPP24" s="906">
        <v>10000</v>
      </c>
      <c r="OPQ24" s="906">
        <v>10000</v>
      </c>
      <c r="OPR24" s="906">
        <v>10000</v>
      </c>
      <c r="OPS24" s="906">
        <v>10000</v>
      </c>
      <c r="OPT24" s="906">
        <v>10000</v>
      </c>
      <c r="OPU24" s="906">
        <v>10000</v>
      </c>
      <c r="OPV24" s="906">
        <v>10000</v>
      </c>
      <c r="OPW24" s="906">
        <v>10000</v>
      </c>
      <c r="OPX24" s="906">
        <v>10000</v>
      </c>
      <c r="OPY24" s="906">
        <v>10000</v>
      </c>
      <c r="OPZ24" s="906">
        <v>10000</v>
      </c>
      <c r="OQA24" s="906">
        <v>10000</v>
      </c>
      <c r="OQB24" s="906">
        <v>10000</v>
      </c>
      <c r="OQC24" s="906">
        <v>10000</v>
      </c>
      <c r="OQD24" s="906">
        <v>10000</v>
      </c>
      <c r="OQE24" s="906">
        <v>10000</v>
      </c>
      <c r="OQF24" s="906">
        <v>10000</v>
      </c>
      <c r="OQG24" s="906">
        <v>10000</v>
      </c>
      <c r="OQH24" s="906">
        <v>10000</v>
      </c>
      <c r="OQI24" s="906">
        <v>10000</v>
      </c>
      <c r="OQJ24" s="906">
        <v>10000</v>
      </c>
      <c r="OQK24" s="906">
        <v>10000</v>
      </c>
      <c r="OQL24" s="906">
        <v>10000</v>
      </c>
      <c r="OQM24" s="906">
        <v>10000</v>
      </c>
      <c r="OQN24" s="906">
        <v>10000</v>
      </c>
      <c r="OQO24" s="906">
        <v>10000</v>
      </c>
      <c r="OQP24" s="906">
        <v>10000</v>
      </c>
      <c r="OQQ24" s="906">
        <v>10000</v>
      </c>
      <c r="OQR24" s="906">
        <v>10000</v>
      </c>
      <c r="OQS24" s="906">
        <v>10000</v>
      </c>
      <c r="OQT24" s="906">
        <v>10000</v>
      </c>
      <c r="OQU24" s="906">
        <v>10000</v>
      </c>
      <c r="OQV24" s="906">
        <v>10000</v>
      </c>
      <c r="OQW24" s="906">
        <v>10000</v>
      </c>
      <c r="OQX24" s="906">
        <v>10000</v>
      </c>
      <c r="OQY24" s="906">
        <v>10000</v>
      </c>
      <c r="OQZ24" s="906">
        <v>10000</v>
      </c>
      <c r="ORA24" s="906">
        <v>10000</v>
      </c>
      <c r="ORB24" s="906">
        <v>10000</v>
      </c>
      <c r="ORC24" s="906">
        <v>10000</v>
      </c>
      <c r="ORD24" s="906">
        <v>10000</v>
      </c>
      <c r="ORE24" s="906">
        <v>10000</v>
      </c>
      <c r="ORF24" s="906">
        <v>10000</v>
      </c>
      <c r="ORG24" s="906">
        <v>10000</v>
      </c>
      <c r="ORH24" s="906">
        <v>10000</v>
      </c>
      <c r="ORI24" s="906">
        <v>10000</v>
      </c>
      <c r="ORJ24" s="906">
        <v>10000</v>
      </c>
      <c r="ORK24" s="906">
        <v>10000</v>
      </c>
      <c r="ORL24" s="906">
        <v>10000</v>
      </c>
      <c r="ORM24" s="906">
        <v>10000</v>
      </c>
      <c r="ORN24" s="906">
        <v>10000</v>
      </c>
      <c r="ORO24" s="906">
        <v>10000</v>
      </c>
      <c r="ORP24" s="906">
        <v>10000</v>
      </c>
      <c r="ORQ24" s="906">
        <v>10000</v>
      </c>
      <c r="ORR24" s="906">
        <v>10000</v>
      </c>
      <c r="ORS24" s="906">
        <v>10000</v>
      </c>
      <c r="ORT24" s="906">
        <v>10000</v>
      </c>
      <c r="ORU24" s="906">
        <v>10000</v>
      </c>
      <c r="ORV24" s="906">
        <v>10000</v>
      </c>
      <c r="ORW24" s="906">
        <v>10000</v>
      </c>
      <c r="ORX24" s="906">
        <v>10000</v>
      </c>
      <c r="ORY24" s="906">
        <v>10000</v>
      </c>
      <c r="ORZ24" s="906">
        <v>10000</v>
      </c>
      <c r="OSA24" s="906">
        <v>10000</v>
      </c>
      <c r="OSB24" s="906">
        <v>10000</v>
      </c>
      <c r="OSC24" s="906">
        <v>10000</v>
      </c>
      <c r="OSD24" s="906">
        <v>10000</v>
      </c>
      <c r="OSE24" s="906">
        <v>10000</v>
      </c>
      <c r="OSF24" s="906">
        <v>10000</v>
      </c>
      <c r="OSG24" s="906">
        <v>10000</v>
      </c>
      <c r="OSH24" s="906">
        <v>10000</v>
      </c>
      <c r="OSI24" s="906">
        <v>10000</v>
      </c>
      <c r="OSJ24" s="906">
        <v>10000</v>
      </c>
      <c r="OSK24" s="906">
        <v>10000</v>
      </c>
      <c r="OSL24" s="906">
        <v>10000</v>
      </c>
      <c r="OSM24" s="906">
        <v>10000</v>
      </c>
      <c r="OSN24" s="906">
        <v>10000</v>
      </c>
      <c r="OSO24" s="906">
        <v>10000</v>
      </c>
      <c r="OSP24" s="906">
        <v>10000</v>
      </c>
      <c r="OSQ24" s="906">
        <v>10000</v>
      </c>
      <c r="OSR24" s="906">
        <v>10000</v>
      </c>
      <c r="OSS24" s="906">
        <v>10000</v>
      </c>
      <c r="OST24" s="906">
        <v>10000</v>
      </c>
      <c r="OSU24" s="906">
        <v>10000</v>
      </c>
      <c r="OSV24" s="906">
        <v>10000</v>
      </c>
      <c r="OSW24" s="906">
        <v>10000</v>
      </c>
      <c r="OSX24" s="906">
        <v>10000</v>
      </c>
      <c r="OSY24" s="906">
        <v>10000</v>
      </c>
      <c r="OSZ24" s="906">
        <v>10000</v>
      </c>
      <c r="OTA24" s="906">
        <v>10000</v>
      </c>
      <c r="OTB24" s="906">
        <v>10000</v>
      </c>
      <c r="OTC24" s="906">
        <v>10000</v>
      </c>
      <c r="OTD24" s="906">
        <v>10000</v>
      </c>
      <c r="OTE24" s="906">
        <v>10000</v>
      </c>
      <c r="OTF24" s="906">
        <v>10000</v>
      </c>
      <c r="OTG24" s="906">
        <v>10000</v>
      </c>
      <c r="OTH24" s="906">
        <v>10000</v>
      </c>
      <c r="OTI24" s="906">
        <v>10000</v>
      </c>
      <c r="OTJ24" s="906">
        <v>10000</v>
      </c>
      <c r="OTK24" s="906">
        <v>10000</v>
      </c>
      <c r="OTL24" s="906">
        <v>10000</v>
      </c>
      <c r="OTM24" s="906">
        <v>10000</v>
      </c>
      <c r="OTN24" s="906">
        <v>10000</v>
      </c>
      <c r="OTO24" s="906">
        <v>10000</v>
      </c>
      <c r="OTP24" s="906">
        <v>10000</v>
      </c>
      <c r="OTQ24" s="906">
        <v>10000</v>
      </c>
      <c r="OTR24" s="906">
        <v>10000</v>
      </c>
      <c r="OTS24" s="906">
        <v>10000</v>
      </c>
      <c r="OTT24" s="906">
        <v>10000</v>
      </c>
      <c r="OTU24" s="906">
        <v>10000</v>
      </c>
      <c r="OTV24" s="906">
        <v>10000</v>
      </c>
      <c r="OTW24" s="906">
        <v>10000</v>
      </c>
      <c r="OTX24" s="906">
        <v>10000</v>
      </c>
      <c r="OTY24" s="906">
        <v>10000</v>
      </c>
      <c r="OTZ24" s="906">
        <v>10000</v>
      </c>
      <c r="OUA24" s="906">
        <v>10000</v>
      </c>
      <c r="OUB24" s="906">
        <v>10000</v>
      </c>
      <c r="OUC24" s="906">
        <v>10000</v>
      </c>
      <c r="OUD24" s="906">
        <v>10000</v>
      </c>
      <c r="OUE24" s="906">
        <v>10000</v>
      </c>
      <c r="OUF24" s="906">
        <v>10000</v>
      </c>
      <c r="OUG24" s="906">
        <v>10000</v>
      </c>
      <c r="OUH24" s="906">
        <v>10000</v>
      </c>
      <c r="OUI24" s="906">
        <v>10000</v>
      </c>
      <c r="OUJ24" s="906">
        <v>10000</v>
      </c>
      <c r="OUK24" s="906">
        <v>10000</v>
      </c>
      <c r="OUL24" s="906">
        <v>10000</v>
      </c>
      <c r="OUM24" s="906">
        <v>10000</v>
      </c>
      <c r="OUN24" s="906">
        <v>10000</v>
      </c>
      <c r="OUO24" s="906">
        <v>10000</v>
      </c>
      <c r="OUP24" s="906">
        <v>10000</v>
      </c>
      <c r="OUQ24" s="906">
        <v>10000</v>
      </c>
      <c r="OUR24" s="906">
        <v>10000</v>
      </c>
      <c r="OUS24" s="906">
        <v>10000</v>
      </c>
      <c r="OUT24" s="906">
        <v>10000</v>
      </c>
      <c r="OUU24" s="906">
        <v>10000</v>
      </c>
      <c r="OUV24" s="906">
        <v>10000</v>
      </c>
      <c r="OUW24" s="906">
        <v>10000</v>
      </c>
      <c r="OUX24" s="906">
        <v>10000</v>
      </c>
      <c r="OUY24" s="906">
        <v>10000</v>
      </c>
      <c r="OUZ24" s="906">
        <v>10000</v>
      </c>
      <c r="OVA24" s="906">
        <v>10000</v>
      </c>
      <c r="OVB24" s="906">
        <v>10000</v>
      </c>
      <c r="OVC24" s="906">
        <v>10000</v>
      </c>
      <c r="OVD24" s="906">
        <v>10000</v>
      </c>
      <c r="OVE24" s="906">
        <v>10000</v>
      </c>
      <c r="OVF24" s="906">
        <v>10000</v>
      </c>
      <c r="OVG24" s="906">
        <v>10000</v>
      </c>
      <c r="OVH24" s="906">
        <v>10000</v>
      </c>
      <c r="OVI24" s="906">
        <v>10000</v>
      </c>
      <c r="OVJ24" s="906">
        <v>10000</v>
      </c>
      <c r="OVK24" s="906">
        <v>10000</v>
      </c>
      <c r="OVL24" s="906">
        <v>10000</v>
      </c>
      <c r="OVM24" s="906">
        <v>10000</v>
      </c>
      <c r="OVN24" s="906">
        <v>10000</v>
      </c>
      <c r="OVO24" s="906">
        <v>10000</v>
      </c>
      <c r="OVP24" s="906">
        <v>10000</v>
      </c>
      <c r="OVQ24" s="906">
        <v>10000</v>
      </c>
      <c r="OVR24" s="906">
        <v>10000</v>
      </c>
      <c r="OVS24" s="906">
        <v>10000</v>
      </c>
      <c r="OVT24" s="906">
        <v>10000</v>
      </c>
      <c r="OVU24" s="906">
        <v>10000</v>
      </c>
      <c r="OVV24" s="906">
        <v>10000</v>
      </c>
      <c r="OVW24" s="906">
        <v>10000</v>
      </c>
      <c r="OVX24" s="906">
        <v>10000</v>
      </c>
      <c r="OVY24" s="906">
        <v>10000</v>
      </c>
      <c r="OVZ24" s="906">
        <v>10000</v>
      </c>
      <c r="OWA24" s="906">
        <v>10000</v>
      </c>
      <c r="OWB24" s="906">
        <v>10000</v>
      </c>
      <c r="OWC24" s="906">
        <v>10000</v>
      </c>
      <c r="OWD24" s="906">
        <v>10000</v>
      </c>
      <c r="OWE24" s="906">
        <v>10000</v>
      </c>
      <c r="OWF24" s="906">
        <v>10000</v>
      </c>
      <c r="OWG24" s="906">
        <v>10000</v>
      </c>
      <c r="OWH24" s="906">
        <v>10000</v>
      </c>
      <c r="OWI24" s="906">
        <v>10000</v>
      </c>
      <c r="OWJ24" s="906">
        <v>10000</v>
      </c>
      <c r="OWK24" s="906">
        <v>10000</v>
      </c>
      <c r="OWL24" s="906">
        <v>10000</v>
      </c>
      <c r="OWM24" s="906">
        <v>10000</v>
      </c>
      <c r="OWN24" s="906">
        <v>10000</v>
      </c>
      <c r="OWO24" s="906">
        <v>10000</v>
      </c>
      <c r="OWP24" s="906">
        <v>10000</v>
      </c>
      <c r="OWQ24" s="906">
        <v>10000</v>
      </c>
      <c r="OWR24" s="906">
        <v>10000</v>
      </c>
      <c r="OWS24" s="906">
        <v>10000</v>
      </c>
      <c r="OWT24" s="906">
        <v>10000</v>
      </c>
      <c r="OWU24" s="906">
        <v>10000</v>
      </c>
      <c r="OWV24" s="906">
        <v>10000</v>
      </c>
      <c r="OWW24" s="906">
        <v>10000</v>
      </c>
      <c r="OWX24" s="906">
        <v>10000</v>
      </c>
      <c r="OWY24" s="906">
        <v>10000</v>
      </c>
      <c r="OWZ24" s="906">
        <v>10000</v>
      </c>
      <c r="OXA24" s="906">
        <v>10000</v>
      </c>
      <c r="OXB24" s="906">
        <v>10000</v>
      </c>
      <c r="OXC24" s="906">
        <v>10000</v>
      </c>
      <c r="OXD24" s="906">
        <v>10000</v>
      </c>
      <c r="OXE24" s="906">
        <v>10000</v>
      </c>
      <c r="OXF24" s="906">
        <v>10000</v>
      </c>
      <c r="OXG24" s="906">
        <v>10000</v>
      </c>
      <c r="OXH24" s="906">
        <v>10000</v>
      </c>
      <c r="OXI24" s="906">
        <v>10000</v>
      </c>
      <c r="OXJ24" s="906">
        <v>10000</v>
      </c>
      <c r="OXK24" s="906">
        <v>10000</v>
      </c>
      <c r="OXL24" s="906">
        <v>10000</v>
      </c>
      <c r="OXM24" s="906">
        <v>10000</v>
      </c>
      <c r="OXN24" s="906">
        <v>10000</v>
      </c>
      <c r="OXO24" s="906">
        <v>10000</v>
      </c>
      <c r="OXP24" s="906">
        <v>10000</v>
      </c>
      <c r="OXQ24" s="906">
        <v>10000</v>
      </c>
      <c r="OXR24" s="906">
        <v>10000</v>
      </c>
      <c r="OXS24" s="906">
        <v>10000</v>
      </c>
      <c r="OXT24" s="906">
        <v>10000</v>
      </c>
      <c r="OXU24" s="906">
        <v>10000</v>
      </c>
      <c r="OXV24" s="906">
        <v>10000</v>
      </c>
      <c r="OXW24" s="906">
        <v>10000</v>
      </c>
      <c r="OXX24" s="906">
        <v>10000</v>
      </c>
      <c r="OXY24" s="906">
        <v>10000</v>
      </c>
      <c r="OXZ24" s="906">
        <v>10000</v>
      </c>
      <c r="OYA24" s="906">
        <v>10000</v>
      </c>
      <c r="OYB24" s="906">
        <v>10000</v>
      </c>
      <c r="OYC24" s="906">
        <v>10000</v>
      </c>
      <c r="OYD24" s="906">
        <v>10000</v>
      </c>
      <c r="OYE24" s="906">
        <v>10000</v>
      </c>
      <c r="OYF24" s="906">
        <v>10000</v>
      </c>
      <c r="OYG24" s="906">
        <v>10000</v>
      </c>
      <c r="OYH24" s="906">
        <v>10000</v>
      </c>
      <c r="OYI24" s="906">
        <v>10000</v>
      </c>
      <c r="OYJ24" s="906">
        <v>10000</v>
      </c>
      <c r="OYK24" s="906">
        <v>10000</v>
      </c>
      <c r="OYL24" s="906">
        <v>10000</v>
      </c>
      <c r="OYM24" s="906">
        <v>10000</v>
      </c>
      <c r="OYN24" s="906">
        <v>10000</v>
      </c>
      <c r="OYO24" s="906">
        <v>10000</v>
      </c>
      <c r="OYP24" s="906">
        <v>10000</v>
      </c>
      <c r="OYQ24" s="906">
        <v>10000</v>
      </c>
      <c r="OYR24" s="906">
        <v>10000</v>
      </c>
      <c r="OYS24" s="906">
        <v>10000</v>
      </c>
      <c r="OYT24" s="906">
        <v>10000</v>
      </c>
      <c r="OYU24" s="906">
        <v>10000</v>
      </c>
      <c r="OYV24" s="906">
        <v>10000</v>
      </c>
      <c r="OYW24" s="906">
        <v>10000</v>
      </c>
      <c r="OYX24" s="906">
        <v>10000</v>
      </c>
      <c r="OYY24" s="906">
        <v>10000</v>
      </c>
      <c r="OYZ24" s="906">
        <v>10000</v>
      </c>
      <c r="OZA24" s="906">
        <v>10000</v>
      </c>
      <c r="OZB24" s="906">
        <v>10000</v>
      </c>
      <c r="OZC24" s="906">
        <v>10000</v>
      </c>
      <c r="OZD24" s="906">
        <v>10000</v>
      </c>
      <c r="OZE24" s="906">
        <v>10000</v>
      </c>
      <c r="OZF24" s="906">
        <v>10000</v>
      </c>
      <c r="OZG24" s="906">
        <v>10000</v>
      </c>
      <c r="OZH24" s="906">
        <v>10000</v>
      </c>
      <c r="OZI24" s="906">
        <v>10000</v>
      </c>
      <c r="OZJ24" s="906">
        <v>10000</v>
      </c>
      <c r="OZK24" s="906">
        <v>10000</v>
      </c>
      <c r="OZL24" s="906">
        <v>10000</v>
      </c>
      <c r="OZM24" s="906">
        <v>10000</v>
      </c>
      <c r="OZN24" s="906">
        <v>10000</v>
      </c>
      <c r="OZO24" s="906">
        <v>10000</v>
      </c>
      <c r="OZP24" s="906">
        <v>10000</v>
      </c>
      <c r="OZQ24" s="906">
        <v>10000</v>
      </c>
      <c r="OZR24" s="906">
        <v>10000</v>
      </c>
      <c r="OZS24" s="906">
        <v>10000</v>
      </c>
      <c r="OZT24" s="906">
        <v>10000</v>
      </c>
      <c r="OZU24" s="906">
        <v>10000</v>
      </c>
      <c r="OZV24" s="906">
        <v>10000</v>
      </c>
      <c r="OZW24" s="906">
        <v>10000</v>
      </c>
      <c r="OZX24" s="906">
        <v>10000</v>
      </c>
      <c r="OZY24" s="906">
        <v>10000</v>
      </c>
      <c r="OZZ24" s="906">
        <v>10000</v>
      </c>
      <c r="PAA24" s="906">
        <v>10000</v>
      </c>
      <c r="PAB24" s="906">
        <v>10000</v>
      </c>
      <c r="PAC24" s="906">
        <v>10000</v>
      </c>
      <c r="PAD24" s="906">
        <v>10000</v>
      </c>
      <c r="PAE24" s="906">
        <v>10000</v>
      </c>
      <c r="PAF24" s="906">
        <v>10000</v>
      </c>
      <c r="PAG24" s="906">
        <v>10000</v>
      </c>
      <c r="PAH24" s="906">
        <v>10000</v>
      </c>
      <c r="PAI24" s="906">
        <v>10000</v>
      </c>
      <c r="PAJ24" s="906">
        <v>10000</v>
      </c>
      <c r="PAK24" s="906">
        <v>10000</v>
      </c>
      <c r="PAL24" s="906">
        <v>10000</v>
      </c>
      <c r="PAM24" s="906">
        <v>10000</v>
      </c>
      <c r="PAN24" s="906">
        <v>10000</v>
      </c>
      <c r="PAO24" s="906">
        <v>10000</v>
      </c>
      <c r="PAP24" s="906">
        <v>10000</v>
      </c>
      <c r="PAQ24" s="906">
        <v>10000</v>
      </c>
      <c r="PAR24" s="906">
        <v>10000</v>
      </c>
      <c r="PAS24" s="906">
        <v>10000</v>
      </c>
      <c r="PAT24" s="906">
        <v>10000</v>
      </c>
      <c r="PAU24" s="906">
        <v>10000</v>
      </c>
      <c r="PAV24" s="906">
        <v>10000</v>
      </c>
      <c r="PAW24" s="906">
        <v>10000</v>
      </c>
      <c r="PAX24" s="906">
        <v>10000</v>
      </c>
      <c r="PAY24" s="906">
        <v>10000</v>
      </c>
      <c r="PAZ24" s="906">
        <v>10000</v>
      </c>
      <c r="PBA24" s="906">
        <v>10000</v>
      </c>
      <c r="PBB24" s="906">
        <v>10000</v>
      </c>
      <c r="PBC24" s="906">
        <v>10000</v>
      </c>
      <c r="PBD24" s="906">
        <v>10000</v>
      </c>
      <c r="PBE24" s="906">
        <v>10000</v>
      </c>
      <c r="PBF24" s="906">
        <v>10000</v>
      </c>
      <c r="PBG24" s="906">
        <v>10000</v>
      </c>
      <c r="PBH24" s="906">
        <v>10000</v>
      </c>
      <c r="PBI24" s="906">
        <v>10000</v>
      </c>
      <c r="PBJ24" s="906">
        <v>10000</v>
      </c>
      <c r="PBK24" s="906">
        <v>10000</v>
      </c>
      <c r="PBL24" s="906">
        <v>10000</v>
      </c>
      <c r="PBM24" s="906">
        <v>10000</v>
      </c>
      <c r="PBN24" s="906">
        <v>10000</v>
      </c>
      <c r="PBO24" s="906">
        <v>10000</v>
      </c>
      <c r="PBP24" s="906">
        <v>10000</v>
      </c>
      <c r="PBQ24" s="906">
        <v>10000</v>
      </c>
      <c r="PBR24" s="906">
        <v>10000</v>
      </c>
      <c r="PBS24" s="906">
        <v>10000</v>
      </c>
      <c r="PBT24" s="906">
        <v>10000</v>
      </c>
      <c r="PBU24" s="906">
        <v>10000</v>
      </c>
      <c r="PBV24" s="906">
        <v>10000</v>
      </c>
      <c r="PBW24" s="906">
        <v>10000</v>
      </c>
      <c r="PBX24" s="906">
        <v>10000</v>
      </c>
      <c r="PBY24" s="906">
        <v>10000</v>
      </c>
      <c r="PBZ24" s="906">
        <v>10000</v>
      </c>
      <c r="PCA24" s="906">
        <v>10000</v>
      </c>
      <c r="PCB24" s="906">
        <v>10000</v>
      </c>
      <c r="PCC24" s="906">
        <v>10000</v>
      </c>
      <c r="PCD24" s="906">
        <v>10000</v>
      </c>
      <c r="PCE24" s="906">
        <v>10000</v>
      </c>
      <c r="PCF24" s="906">
        <v>10000</v>
      </c>
      <c r="PCG24" s="906">
        <v>10000</v>
      </c>
      <c r="PCH24" s="906">
        <v>10000</v>
      </c>
      <c r="PCI24" s="906">
        <v>10000</v>
      </c>
      <c r="PCJ24" s="906">
        <v>10000</v>
      </c>
      <c r="PCK24" s="906">
        <v>10000</v>
      </c>
      <c r="PCL24" s="906">
        <v>10000</v>
      </c>
      <c r="PCM24" s="906">
        <v>10000</v>
      </c>
      <c r="PCN24" s="906">
        <v>10000</v>
      </c>
      <c r="PCO24" s="906">
        <v>10000</v>
      </c>
      <c r="PCP24" s="906">
        <v>10000</v>
      </c>
      <c r="PCQ24" s="906">
        <v>10000</v>
      </c>
      <c r="PCR24" s="906">
        <v>10000</v>
      </c>
      <c r="PCS24" s="906">
        <v>10000</v>
      </c>
      <c r="PCT24" s="906">
        <v>10000</v>
      </c>
      <c r="PCU24" s="906">
        <v>10000</v>
      </c>
      <c r="PCV24" s="906">
        <v>10000</v>
      </c>
      <c r="PCW24" s="906">
        <v>10000</v>
      </c>
      <c r="PCX24" s="906">
        <v>10000</v>
      </c>
      <c r="PCY24" s="906">
        <v>10000</v>
      </c>
      <c r="PCZ24" s="906">
        <v>10000</v>
      </c>
      <c r="PDA24" s="906">
        <v>10000</v>
      </c>
      <c r="PDB24" s="906">
        <v>10000</v>
      </c>
      <c r="PDC24" s="906">
        <v>10000</v>
      </c>
      <c r="PDD24" s="906">
        <v>10000</v>
      </c>
      <c r="PDE24" s="906">
        <v>10000</v>
      </c>
      <c r="PDF24" s="906">
        <v>10000</v>
      </c>
      <c r="PDG24" s="906">
        <v>10000</v>
      </c>
      <c r="PDH24" s="906">
        <v>10000</v>
      </c>
      <c r="PDI24" s="906">
        <v>10000</v>
      </c>
      <c r="PDJ24" s="906">
        <v>10000</v>
      </c>
      <c r="PDK24" s="906">
        <v>10000</v>
      </c>
      <c r="PDL24" s="906">
        <v>10000</v>
      </c>
      <c r="PDM24" s="906">
        <v>10000</v>
      </c>
      <c r="PDN24" s="906">
        <v>10000</v>
      </c>
      <c r="PDO24" s="906">
        <v>10000</v>
      </c>
      <c r="PDP24" s="906">
        <v>10000</v>
      </c>
      <c r="PDQ24" s="906">
        <v>10000</v>
      </c>
      <c r="PDR24" s="906">
        <v>10000</v>
      </c>
      <c r="PDS24" s="906">
        <v>10000</v>
      </c>
      <c r="PDT24" s="906">
        <v>10000</v>
      </c>
      <c r="PDU24" s="906">
        <v>10000</v>
      </c>
      <c r="PDV24" s="906">
        <v>10000</v>
      </c>
      <c r="PDW24" s="906">
        <v>10000</v>
      </c>
      <c r="PDX24" s="906">
        <v>10000</v>
      </c>
      <c r="PDY24" s="906">
        <v>10000</v>
      </c>
      <c r="PDZ24" s="906">
        <v>10000</v>
      </c>
      <c r="PEA24" s="906">
        <v>10000</v>
      </c>
      <c r="PEB24" s="906">
        <v>10000</v>
      </c>
      <c r="PEC24" s="906">
        <v>10000</v>
      </c>
      <c r="PED24" s="906">
        <v>10000</v>
      </c>
      <c r="PEE24" s="906">
        <v>10000</v>
      </c>
      <c r="PEF24" s="906">
        <v>10000</v>
      </c>
      <c r="PEG24" s="906">
        <v>10000</v>
      </c>
      <c r="PEH24" s="906">
        <v>10000</v>
      </c>
      <c r="PEI24" s="906">
        <v>10000</v>
      </c>
      <c r="PEJ24" s="906">
        <v>10000</v>
      </c>
      <c r="PEK24" s="906">
        <v>10000</v>
      </c>
      <c r="PEL24" s="906">
        <v>10000</v>
      </c>
      <c r="PEM24" s="906">
        <v>10000</v>
      </c>
      <c r="PEN24" s="906">
        <v>10000</v>
      </c>
      <c r="PEO24" s="906">
        <v>10000</v>
      </c>
      <c r="PEP24" s="906">
        <v>10000</v>
      </c>
      <c r="PEQ24" s="906">
        <v>10000</v>
      </c>
      <c r="PER24" s="906">
        <v>10000</v>
      </c>
      <c r="PES24" s="906">
        <v>10000</v>
      </c>
      <c r="PET24" s="906">
        <v>10000</v>
      </c>
      <c r="PEU24" s="906">
        <v>10000</v>
      </c>
      <c r="PEV24" s="906">
        <v>10000</v>
      </c>
      <c r="PEW24" s="906">
        <v>10000</v>
      </c>
      <c r="PEX24" s="906">
        <v>10000</v>
      </c>
      <c r="PEY24" s="906">
        <v>10000</v>
      </c>
      <c r="PEZ24" s="906">
        <v>10000</v>
      </c>
      <c r="PFA24" s="906">
        <v>10000</v>
      </c>
      <c r="PFB24" s="906">
        <v>10000</v>
      </c>
      <c r="PFC24" s="906">
        <v>10000</v>
      </c>
      <c r="PFD24" s="906">
        <v>10000</v>
      </c>
      <c r="PFE24" s="906">
        <v>10000</v>
      </c>
      <c r="PFF24" s="906">
        <v>10000</v>
      </c>
      <c r="PFG24" s="906">
        <v>10000</v>
      </c>
      <c r="PFH24" s="906">
        <v>10000</v>
      </c>
      <c r="PFI24" s="906">
        <v>10000</v>
      </c>
      <c r="PFJ24" s="906">
        <v>10000</v>
      </c>
      <c r="PFK24" s="906">
        <v>10000</v>
      </c>
      <c r="PFL24" s="906">
        <v>10000</v>
      </c>
      <c r="PFM24" s="906">
        <v>10000</v>
      </c>
      <c r="PFN24" s="906">
        <v>10000</v>
      </c>
      <c r="PFO24" s="906">
        <v>10000</v>
      </c>
      <c r="PFP24" s="906">
        <v>10000</v>
      </c>
      <c r="PFQ24" s="906">
        <v>10000</v>
      </c>
      <c r="PFR24" s="906">
        <v>10000</v>
      </c>
      <c r="PFS24" s="906">
        <v>10000</v>
      </c>
      <c r="PFT24" s="906">
        <v>10000</v>
      </c>
      <c r="PFU24" s="906">
        <v>10000</v>
      </c>
      <c r="PFV24" s="906">
        <v>10000</v>
      </c>
      <c r="PFW24" s="906">
        <v>10000</v>
      </c>
      <c r="PFX24" s="906">
        <v>10000</v>
      </c>
      <c r="PFY24" s="906">
        <v>10000</v>
      </c>
      <c r="PFZ24" s="906">
        <v>10000</v>
      </c>
      <c r="PGA24" s="906">
        <v>10000</v>
      </c>
      <c r="PGB24" s="906">
        <v>10000</v>
      </c>
      <c r="PGC24" s="906">
        <v>10000</v>
      </c>
      <c r="PGD24" s="906">
        <v>10000</v>
      </c>
      <c r="PGE24" s="906">
        <v>10000</v>
      </c>
      <c r="PGF24" s="906">
        <v>10000</v>
      </c>
      <c r="PGG24" s="906">
        <v>10000</v>
      </c>
      <c r="PGH24" s="906">
        <v>10000</v>
      </c>
      <c r="PGI24" s="906">
        <v>10000</v>
      </c>
      <c r="PGJ24" s="906">
        <v>10000</v>
      </c>
      <c r="PGK24" s="906">
        <v>10000</v>
      </c>
      <c r="PGL24" s="906">
        <v>10000</v>
      </c>
      <c r="PGM24" s="906">
        <v>10000</v>
      </c>
      <c r="PGN24" s="906">
        <v>10000</v>
      </c>
      <c r="PGO24" s="906">
        <v>10000</v>
      </c>
      <c r="PGP24" s="906">
        <v>10000</v>
      </c>
      <c r="PGQ24" s="906">
        <v>10000</v>
      </c>
      <c r="PGR24" s="906">
        <v>10000</v>
      </c>
      <c r="PGS24" s="906">
        <v>10000</v>
      </c>
      <c r="PGT24" s="906">
        <v>10000</v>
      </c>
      <c r="PGU24" s="906">
        <v>10000</v>
      </c>
      <c r="PGV24" s="906">
        <v>10000</v>
      </c>
      <c r="PGW24" s="906">
        <v>10000</v>
      </c>
      <c r="PGX24" s="906">
        <v>10000</v>
      </c>
      <c r="PGY24" s="906">
        <v>10000</v>
      </c>
      <c r="PGZ24" s="906">
        <v>10000</v>
      </c>
      <c r="PHA24" s="906">
        <v>10000</v>
      </c>
      <c r="PHB24" s="906">
        <v>10000</v>
      </c>
      <c r="PHC24" s="906">
        <v>10000</v>
      </c>
      <c r="PHD24" s="906">
        <v>10000</v>
      </c>
      <c r="PHE24" s="906">
        <v>10000</v>
      </c>
      <c r="PHF24" s="906">
        <v>10000</v>
      </c>
      <c r="PHG24" s="906">
        <v>10000</v>
      </c>
      <c r="PHH24" s="906">
        <v>10000</v>
      </c>
      <c r="PHI24" s="906">
        <v>10000</v>
      </c>
      <c r="PHJ24" s="906">
        <v>10000</v>
      </c>
      <c r="PHK24" s="906">
        <v>10000</v>
      </c>
      <c r="PHL24" s="906">
        <v>10000</v>
      </c>
      <c r="PHM24" s="906">
        <v>10000</v>
      </c>
      <c r="PHN24" s="906">
        <v>10000</v>
      </c>
      <c r="PHO24" s="906">
        <v>10000</v>
      </c>
      <c r="PHP24" s="906">
        <v>10000</v>
      </c>
      <c r="PHQ24" s="906">
        <v>10000</v>
      </c>
      <c r="PHR24" s="906">
        <v>10000</v>
      </c>
      <c r="PHS24" s="906">
        <v>10000</v>
      </c>
      <c r="PHT24" s="906">
        <v>10000</v>
      </c>
      <c r="PHU24" s="906">
        <v>10000</v>
      </c>
      <c r="PHV24" s="906">
        <v>10000</v>
      </c>
      <c r="PHW24" s="906">
        <v>10000</v>
      </c>
      <c r="PHX24" s="906">
        <v>10000</v>
      </c>
      <c r="PHY24" s="906">
        <v>10000</v>
      </c>
      <c r="PHZ24" s="906">
        <v>10000</v>
      </c>
      <c r="PIA24" s="906">
        <v>10000</v>
      </c>
      <c r="PIB24" s="906">
        <v>10000</v>
      </c>
      <c r="PIC24" s="906">
        <v>10000</v>
      </c>
      <c r="PID24" s="906">
        <v>10000</v>
      </c>
      <c r="PIE24" s="906">
        <v>10000</v>
      </c>
      <c r="PIF24" s="906">
        <v>10000</v>
      </c>
      <c r="PIG24" s="906">
        <v>10000</v>
      </c>
      <c r="PIH24" s="906">
        <v>10000</v>
      </c>
      <c r="PII24" s="906">
        <v>10000</v>
      </c>
      <c r="PIJ24" s="906">
        <v>10000</v>
      </c>
      <c r="PIK24" s="906">
        <v>10000</v>
      </c>
      <c r="PIL24" s="906">
        <v>10000</v>
      </c>
      <c r="PIM24" s="906">
        <v>10000</v>
      </c>
      <c r="PIN24" s="906">
        <v>10000</v>
      </c>
      <c r="PIO24" s="906">
        <v>10000</v>
      </c>
      <c r="PIP24" s="906">
        <v>10000</v>
      </c>
      <c r="PIQ24" s="906">
        <v>10000</v>
      </c>
      <c r="PIR24" s="906">
        <v>10000</v>
      </c>
      <c r="PIS24" s="906">
        <v>10000</v>
      </c>
      <c r="PIT24" s="906">
        <v>10000</v>
      </c>
      <c r="PIU24" s="906">
        <v>10000</v>
      </c>
      <c r="PIV24" s="906">
        <v>10000</v>
      </c>
      <c r="PIW24" s="906">
        <v>10000</v>
      </c>
      <c r="PIX24" s="906">
        <v>10000</v>
      </c>
      <c r="PIY24" s="906">
        <v>10000</v>
      </c>
      <c r="PIZ24" s="906">
        <v>10000</v>
      </c>
      <c r="PJA24" s="906">
        <v>10000</v>
      </c>
      <c r="PJB24" s="906">
        <v>10000</v>
      </c>
      <c r="PJC24" s="906">
        <v>10000</v>
      </c>
      <c r="PJD24" s="906">
        <v>10000</v>
      </c>
      <c r="PJE24" s="906">
        <v>10000</v>
      </c>
      <c r="PJF24" s="906">
        <v>10000</v>
      </c>
      <c r="PJG24" s="906">
        <v>10000</v>
      </c>
      <c r="PJH24" s="906">
        <v>10000</v>
      </c>
      <c r="PJI24" s="906">
        <v>10000</v>
      </c>
      <c r="PJJ24" s="906">
        <v>10000</v>
      </c>
      <c r="PJK24" s="906">
        <v>10000</v>
      </c>
      <c r="PJL24" s="906">
        <v>10000</v>
      </c>
      <c r="PJM24" s="906">
        <v>10000</v>
      </c>
      <c r="PJN24" s="906">
        <v>10000</v>
      </c>
      <c r="PJO24" s="906">
        <v>10000</v>
      </c>
      <c r="PJP24" s="906">
        <v>10000</v>
      </c>
      <c r="PJQ24" s="906">
        <v>10000</v>
      </c>
      <c r="PJR24" s="906">
        <v>10000</v>
      </c>
      <c r="PJS24" s="906">
        <v>10000</v>
      </c>
      <c r="PJT24" s="906">
        <v>10000</v>
      </c>
      <c r="PJU24" s="906">
        <v>10000</v>
      </c>
      <c r="PJV24" s="906">
        <v>10000</v>
      </c>
      <c r="PJW24" s="906">
        <v>10000</v>
      </c>
      <c r="PJX24" s="906">
        <v>10000</v>
      </c>
      <c r="PJY24" s="906">
        <v>10000</v>
      </c>
      <c r="PJZ24" s="906">
        <v>10000</v>
      </c>
      <c r="PKA24" s="906">
        <v>10000</v>
      </c>
      <c r="PKB24" s="906">
        <v>10000</v>
      </c>
      <c r="PKC24" s="906">
        <v>10000</v>
      </c>
      <c r="PKD24" s="906">
        <v>10000</v>
      </c>
      <c r="PKE24" s="906">
        <v>10000</v>
      </c>
      <c r="PKF24" s="906">
        <v>10000</v>
      </c>
      <c r="PKG24" s="906">
        <v>10000</v>
      </c>
      <c r="PKH24" s="906">
        <v>10000</v>
      </c>
      <c r="PKI24" s="906">
        <v>10000</v>
      </c>
      <c r="PKJ24" s="906">
        <v>10000</v>
      </c>
      <c r="PKK24" s="906">
        <v>10000</v>
      </c>
      <c r="PKL24" s="906">
        <v>10000</v>
      </c>
      <c r="PKM24" s="906">
        <v>10000</v>
      </c>
      <c r="PKN24" s="906">
        <v>10000</v>
      </c>
      <c r="PKO24" s="906">
        <v>10000</v>
      </c>
      <c r="PKP24" s="906">
        <v>10000</v>
      </c>
      <c r="PKQ24" s="906">
        <v>10000</v>
      </c>
      <c r="PKR24" s="906">
        <v>10000</v>
      </c>
      <c r="PKS24" s="906">
        <v>10000</v>
      </c>
      <c r="PKT24" s="906">
        <v>10000</v>
      </c>
      <c r="PKU24" s="906">
        <v>10000</v>
      </c>
      <c r="PKV24" s="906">
        <v>10000</v>
      </c>
      <c r="PKW24" s="906">
        <v>10000</v>
      </c>
      <c r="PKX24" s="906">
        <v>10000</v>
      </c>
      <c r="PKY24" s="906">
        <v>10000</v>
      </c>
      <c r="PKZ24" s="906">
        <v>10000</v>
      </c>
      <c r="PLA24" s="906">
        <v>10000</v>
      </c>
      <c r="PLB24" s="906">
        <v>10000</v>
      </c>
      <c r="PLC24" s="906">
        <v>10000</v>
      </c>
      <c r="PLD24" s="906">
        <v>10000</v>
      </c>
      <c r="PLE24" s="906">
        <v>10000</v>
      </c>
      <c r="PLF24" s="906">
        <v>10000</v>
      </c>
      <c r="PLG24" s="906">
        <v>10000</v>
      </c>
      <c r="PLH24" s="906">
        <v>10000</v>
      </c>
      <c r="PLI24" s="906">
        <v>10000</v>
      </c>
      <c r="PLJ24" s="906">
        <v>10000</v>
      </c>
      <c r="PLK24" s="906">
        <v>10000</v>
      </c>
      <c r="PLL24" s="906">
        <v>10000</v>
      </c>
      <c r="PLM24" s="906">
        <v>10000</v>
      </c>
      <c r="PLN24" s="906">
        <v>10000</v>
      </c>
      <c r="PLO24" s="906">
        <v>10000</v>
      </c>
      <c r="PLP24" s="906">
        <v>10000</v>
      </c>
      <c r="PLQ24" s="906">
        <v>10000</v>
      </c>
      <c r="PLR24" s="906">
        <v>10000</v>
      </c>
      <c r="PLS24" s="906">
        <v>10000</v>
      </c>
      <c r="PLT24" s="906">
        <v>10000</v>
      </c>
      <c r="PLU24" s="906">
        <v>10000</v>
      </c>
      <c r="PLV24" s="906">
        <v>10000</v>
      </c>
      <c r="PLW24" s="906">
        <v>10000</v>
      </c>
      <c r="PLX24" s="906">
        <v>10000</v>
      </c>
      <c r="PLY24" s="906">
        <v>10000</v>
      </c>
      <c r="PLZ24" s="906">
        <v>10000</v>
      </c>
      <c r="PMA24" s="906">
        <v>10000</v>
      </c>
      <c r="PMB24" s="906">
        <v>10000</v>
      </c>
      <c r="PMC24" s="906">
        <v>10000</v>
      </c>
      <c r="PMD24" s="906">
        <v>10000</v>
      </c>
      <c r="PME24" s="906">
        <v>10000</v>
      </c>
      <c r="PMF24" s="906">
        <v>10000</v>
      </c>
      <c r="PMG24" s="906">
        <v>10000</v>
      </c>
      <c r="PMH24" s="906">
        <v>10000</v>
      </c>
      <c r="PMI24" s="906">
        <v>10000</v>
      </c>
      <c r="PMJ24" s="906">
        <v>10000</v>
      </c>
      <c r="PMK24" s="906">
        <v>10000</v>
      </c>
      <c r="PML24" s="906">
        <v>10000</v>
      </c>
      <c r="PMM24" s="906">
        <v>10000</v>
      </c>
      <c r="PMN24" s="906">
        <v>10000</v>
      </c>
      <c r="PMO24" s="906">
        <v>10000</v>
      </c>
      <c r="PMP24" s="906">
        <v>10000</v>
      </c>
      <c r="PMQ24" s="906">
        <v>10000</v>
      </c>
      <c r="PMR24" s="906">
        <v>10000</v>
      </c>
      <c r="PMS24" s="906">
        <v>10000</v>
      </c>
      <c r="PMT24" s="906">
        <v>10000</v>
      </c>
      <c r="PMU24" s="906">
        <v>10000</v>
      </c>
      <c r="PMV24" s="906">
        <v>10000</v>
      </c>
      <c r="PMW24" s="906">
        <v>10000</v>
      </c>
      <c r="PMX24" s="906">
        <v>10000</v>
      </c>
      <c r="PMY24" s="906">
        <v>10000</v>
      </c>
      <c r="PMZ24" s="906">
        <v>10000</v>
      </c>
      <c r="PNA24" s="906">
        <v>10000</v>
      </c>
      <c r="PNB24" s="906">
        <v>10000</v>
      </c>
      <c r="PNC24" s="906">
        <v>10000</v>
      </c>
      <c r="PND24" s="906">
        <v>10000</v>
      </c>
      <c r="PNE24" s="906">
        <v>10000</v>
      </c>
      <c r="PNF24" s="906">
        <v>10000</v>
      </c>
      <c r="PNG24" s="906">
        <v>10000</v>
      </c>
      <c r="PNH24" s="906">
        <v>10000</v>
      </c>
      <c r="PNI24" s="906">
        <v>10000</v>
      </c>
      <c r="PNJ24" s="906">
        <v>10000</v>
      </c>
      <c r="PNK24" s="906">
        <v>10000</v>
      </c>
      <c r="PNL24" s="906">
        <v>10000</v>
      </c>
      <c r="PNM24" s="906">
        <v>10000</v>
      </c>
      <c r="PNN24" s="906">
        <v>10000</v>
      </c>
      <c r="PNO24" s="906">
        <v>10000</v>
      </c>
      <c r="PNP24" s="906">
        <v>10000</v>
      </c>
      <c r="PNQ24" s="906">
        <v>10000</v>
      </c>
      <c r="PNR24" s="906">
        <v>10000</v>
      </c>
      <c r="PNS24" s="906">
        <v>10000</v>
      </c>
      <c r="PNT24" s="906">
        <v>10000</v>
      </c>
      <c r="PNU24" s="906">
        <v>10000</v>
      </c>
      <c r="PNV24" s="906">
        <v>10000</v>
      </c>
      <c r="PNW24" s="906">
        <v>10000</v>
      </c>
      <c r="PNX24" s="906">
        <v>10000</v>
      </c>
      <c r="PNY24" s="906">
        <v>10000</v>
      </c>
      <c r="PNZ24" s="906">
        <v>10000</v>
      </c>
      <c r="POA24" s="906">
        <v>10000</v>
      </c>
      <c r="POB24" s="906">
        <v>10000</v>
      </c>
      <c r="POC24" s="906">
        <v>10000</v>
      </c>
      <c r="POD24" s="906">
        <v>10000</v>
      </c>
      <c r="POE24" s="906">
        <v>10000</v>
      </c>
      <c r="POF24" s="906">
        <v>10000</v>
      </c>
      <c r="POG24" s="906">
        <v>10000</v>
      </c>
      <c r="POH24" s="906">
        <v>10000</v>
      </c>
      <c r="POI24" s="906">
        <v>10000</v>
      </c>
      <c r="POJ24" s="906">
        <v>10000</v>
      </c>
      <c r="POK24" s="906">
        <v>10000</v>
      </c>
      <c r="POL24" s="906">
        <v>10000</v>
      </c>
      <c r="POM24" s="906">
        <v>10000</v>
      </c>
      <c r="PON24" s="906">
        <v>10000</v>
      </c>
      <c r="POO24" s="906">
        <v>10000</v>
      </c>
      <c r="POP24" s="906">
        <v>10000</v>
      </c>
      <c r="POQ24" s="906">
        <v>10000</v>
      </c>
      <c r="POR24" s="906">
        <v>10000</v>
      </c>
      <c r="POS24" s="906">
        <v>10000</v>
      </c>
      <c r="POT24" s="906">
        <v>10000</v>
      </c>
      <c r="POU24" s="906">
        <v>10000</v>
      </c>
      <c r="POV24" s="906">
        <v>10000</v>
      </c>
      <c r="POW24" s="906">
        <v>10000</v>
      </c>
      <c r="POX24" s="906">
        <v>10000</v>
      </c>
      <c r="POY24" s="906">
        <v>10000</v>
      </c>
      <c r="POZ24" s="906">
        <v>10000</v>
      </c>
      <c r="PPA24" s="906">
        <v>10000</v>
      </c>
      <c r="PPB24" s="906">
        <v>10000</v>
      </c>
      <c r="PPC24" s="906">
        <v>10000</v>
      </c>
      <c r="PPD24" s="906">
        <v>10000</v>
      </c>
      <c r="PPE24" s="906">
        <v>10000</v>
      </c>
      <c r="PPF24" s="906">
        <v>10000</v>
      </c>
      <c r="PPG24" s="906">
        <v>10000</v>
      </c>
      <c r="PPH24" s="906">
        <v>10000</v>
      </c>
      <c r="PPI24" s="906">
        <v>10000</v>
      </c>
      <c r="PPJ24" s="906">
        <v>10000</v>
      </c>
      <c r="PPK24" s="906">
        <v>10000</v>
      </c>
      <c r="PPL24" s="906">
        <v>10000</v>
      </c>
      <c r="PPM24" s="906">
        <v>10000</v>
      </c>
      <c r="PPN24" s="906">
        <v>10000</v>
      </c>
      <c r="PPO24" s="906">
        <v>10000</v>
      </c>
      <c r="PPP24" s="906">
        <v>10000</v>
      </c>
      <c r="PPQ24" s="906">
        <v>10000</v>
      </c>
      <c r="PPR24" s="906">
        <v>10000</v>
      </c>
      <c r="PPS24" s="906">
        <v>10000</v>
      </c>
      <c r="PPT24" s="906">
        <v>10000</v>
      </c>
      <c r="PPU24" s="906">
        <v>10000</v>
      </c>
      <c r="PPV24" s="906">
        <v>10000</v>
      </c>
      <c r="PPW24" s="906">
        <v>10000</v>
      </c>
      <c r="PPX24" s="906">
        <v>10000</v>
      </c>
      <c r="PPY24" s="906">
        <v>10000</v>
      </c>
      <c r="PPZ24" s="906">
        <v>10000</v>
      </c>
      <c r="PQA24" s="906">
        <v>10000</v>
      </c>
      <c r="PQB24" s="906">
        <v>10000</v>
      </c>
      <c r="PQC24" s="906">
        <v>10000</v>
      </c>
      <c r="PQD24" s="906">
        <v>10000</v>
      </c>
      <c r="PQE24" s="906">
        <v>10000</v>
      </c>
      <c r="PQF24" s="906">
        <v>10000</v>
      </c>
      <c r="PQG24" s="906">
        <v>10000</v>
      </c>
      <c r="PQH24" s="906">
        <v>10000</v>
      </c>
      <c r="PQI24" s="906">
        <v>10000</v>
      </c>
      <c r="PQJ24" s="906">
        <v>10000</v>
      </c>
      <c r="PQK24" s="906">
        <v>10000</v>
      </c>
      <c r="PQL24" s="906">
        <v>10000</v>
      </c>
      <c r="PQM24" s="906">
        <v>10000</v>
      </c>
      <c r="PQN24" s="906">
        <v>10000</v>
      </c>
      <c r="PQO24" s="906">
        <v>10000</v>
      </c>
      <c r="PQP24" s="906">
        <v>10000</v>
      </c>
      <c r="PQQ24" s="906">
        <v>10000</v>
      </c>
      <c r="PQR24" s="906">
        <v>10000</v>
      </c>
      <c r="PQS24" s="906">
        <v>10000</v>
      </c>
      <c r="PQT24" s="906">
        <v>10000</v>
      </c>
      <c r="PQU24" s="906">
        <v>10000</v>
      </c>
      <c r="PQV24" s="906">
        <v>10000</v>
      </c>
      <c r="PQW24" s="906">
        <v>10000</v>
      </c>
      <c r="PQX24" s="906">
        <v>10000</v>
      </c>
      <c r="PQY24" s="906">
        <v>10000</v>
      </c>
      <c r="PQZ24" s="906">
        <v>10000</v>
      </c>
      <c r="PRA24" s="906">
        <v>10000</v>
      </c>
      <c r="PRB24" s="906">
        <v>10000</v>
      </c>
      <c r="PRC24" s="906">
        <v>10000</v>
      </c>
      <c r="PRD24" s="906">
        <v>10000</v>
      </c>
      <c r="PRE24" s="906">
        <v>10000</v>
      </c>
      <c r="PRF24" s="906">
        <v>10000</v>
      </c>
      <c r="PRG24" s="906">
        <v>10000</v>
      </c>
      <c r="PRH24" s="906">
        <v>10000</v>
      </c>
      <c r="PRI24" s="906">
        <v>10000</v>
      </c>
      <c r="PRJ24" s="906">
        <v>10000</v>
      </c>
      <c r="PRK24" s="906">
        <v>10000</v>
      </c>
      <c r="PRL24" s="906">
        <v>10000</v>
      </c>
      <c r="PRM24" s="906">
        <v>10000</v>
      </c>
      <c r="PRN24" s="906">
        <v>10000</v>
      </c>
      <c r="PRO24" s="906">
        <v>10000</v>
      </c>
      <c r="PRP24" s="906">
        <v>10000</v>
      </c>
      <c r="PRQ24" s="906">
        <v>10000</v>
      </c>
      <c r="PRR24" s="906">
        <v>10000</v>
      </c>
      <c r="PRS24" s="906">
        <v>10000</v>
      </c>
      <c r="PRT24" s="906">
        <v>10000</v>
      </c>
      <c r="PRU24" s="906">
        <v>10000</v>
      </c>
      <c r="PRV24" s="906">
        <v>10000</v>
      </c>
      <c r="PRW24" s="906">
        <v>10000</v>
      </c>
      <c r="PRX24" s="906">
        <v>10000</v>
      </c>
      <c r="PRY24" s="906">
        <v>10000</v>
      </c>
      <c r="PRZ24" s="906">
        <v>10000</v>
      </c>
      <c r="PSA24" s="906">
        <v>10000</v>
      </c>
      <c r="PSB24" s="906">
        <v>10000</v>
      </c>
      <c r="PSC24" s="906">
        <v>10000</v>
      </c>
      <c r="PSD24" s="906">
        <v>10000</v>
      </c>
      <c r="PSE24" s="906">
        <v>10000</v>
      </c>
      <c r="PSF24" s="906">
        <v>10000</v>
      </c>
      <c r="PSG24" s="906">
        <v>10000</v>
      </c>
      <c r="PSH24" s="906">
        <v>10000</v>
      </c>
      <c r="PSI24" s="906">
        <v>10000</v>
      </c>
      <c r="PSJ24" s="906">
        <v>10000</v>
      </c>
      <c r="PSK24" s="906">
        <v>10000</v>
      </c>
      <c r="PSL24" s="906">
        <v>10000</v>
      </c>
      <c r="PSM24" s="906">
        <v>10000</v>
      </c>
      <c r="PSN24" s="906">
        <v>10000</v>
      </c>
      <c r="PSO24" s="906">
        <v>10000</v>
      </c>
      <c r="PSP24" s="906">
        <v>10000</v>
      </c>
      <c r="PSQ24" s="906">
        <v>10000</v>
      </c>
      <c r="PSR24" s="906">
        <v>10000</v>
      </c>
      <c r="PSS24" s="906">
        <v>10000</v>
      </c>
      <c r="PST24" s="906">
        <v>10000</v>
      </c>
      <c r="PSU24" s="906">
        <v>10000</v>
      </c>
      <c r="PSV24" s="906">
        <v>10000</v>
      </c>
      <c r="PSW24" s="906">
        <v>10000</v>
      </c>
      <c r="PSX24" s="906">
        <v>10000</v>
      </c>
      <c r="PSY24" s="906">
        <v>10000</v>
      </c>
      <c r="PSZ24" s="906">
        <v>10000</v>
      </c>
      <c r="PTA24" s="906">
        <v>10000</v>
      </c>
      <c r="PTB24" s="906">
        <v>10000</v>
      </c>
      <c r="PTC24" s="906">
        <v>10000</v>
      </c>
      <c r="PTD24" s="906">
        <v>10000</v>
      </c>
      <c r="PTE24" s="906">
        <v>10000</v>
      </c>
      <c r="PTF24" s="906">
        <v>10000</v>
      </c>
      <c r="PTG24" s="906">
        <v>10000</v>
      </c>
      <c r="PTH24" s="906">
        <v>10000</v>
      </c>
      <c r="PTI24" s="906">
        <v>10000</v>
      </c>
      <c r="PTJ24" s="906">
        <v>10000</v>
      </c>
      <c r="PTK24" s="906">
        <v>10000</v>
      </c>
      <c r="PTL24" s="906">
        <v>10000</v>
      </c>
      <c r="PTM24" s="906">
        <v>10000</v>
      </c>
      <c r="PTN24" s="906">
        <v>10000</v>
      </c>
      <c r="PTO24" s="906">
        <v>10000</v>
      </c>
      <c r="PTP24" s="906">
        <v>10000</v>
      </c>
      <c r="PTQ24" s="906">
        <v>10000</v>
      </c>
      <c r="PTR24" s="906">
        <v>10000</v>
      </c>
      <c r="PTS24" s="906">
        <v>10000</v>
      </c>
      <c r="PTT24" s="906">
        <v>10000</v>
      </c>
      <c r="PTU24" s="906">
        <v>10000</v>
      </c>
      <c r="PTV24" s="906">
        <v>10000</v>
      </c>
      <c r="PTW24" s="906">
        <v>10000</v>
      </c>
      <c r="PTX24" s="906">
        <v>10000</v>
      </c>
      <c r="PTY24" s="906">
        <v>10000</v>
      </c>
      <c r="PTZ24" s="906">
        <v>10000</v>
      </c>
      <c r="PUA24" s="906">
        <v>10000</v>
      </c>
      <c r="PUB24" s="906">
        <v>10000</v>
      </c>
      <c r="PUC24" s="906">
        <v>10000</v>
      </c>
      <c r="PUD24" s="906">
        <v>10000</v>
      </c>
      <c r="PUE24" s="906">
        <v>10000</v>
      </c>
      <c r="PUF24" s="906">
        <v>10000</v>
      </c>
      <c r="PUG24" s="906">
        <v>10000</v>
      </c>
      <c r="PUH24" s="906">
        <v>10000</v>
      </c>
      <c r="PUI24" s="906">
        <v>10000</v>
      </c>
      <c r="PUJ24" s="906">
        <v>10000</v>
      </c>
      <c r="PUK24" s="906">
        <v>10000</v>
      </c>
      <c r="PUL24" s="906">
        <v>10000</v>
      </c>
      <c r="PUM24" s="906">
        <v>10000</v>
      </c>
      <c r="PUN24" s="906">
        <v>10000</v>
      </c>
      <c r="PUO24" s="906">
        <v>10000</v>
      </c>
      <c r="PUP24" s="906">
        <v>10000</v>
      </c>
      <c r="PUQ24" s="906">
        <v>10000</v>
      </c>
      <c r="PUR24" s="906">
        <v>10000</v>
      </c>
      <c r="PUS24" s="906">
        <v>10000</v>
      </c>
      <c r="PUT24" s="906">
        <v>10000</v>
      </c>
      <c r="PUU24" s="906">
        <v>10000</v>
      </c>
      <c r="PUV24" s="906">
        <v>10000</v>
      </c>
      <c r="PUW24" s="906">
        <v>10000</v>
      </c>
      <c r="PUX24" s="906">
        <v>10000</v>
      </c>
      <c r="PUY24" s="906">
        <v>10000</v>
      </c>
      <c r="PUZ24" s="906">
        <v>10000</v>
      </c>
      <c r="PVA24" s="906">
        <v>10000</v>
      </c>
      <c r="PVB24" s="906">
        <v>10000</v>
      </c>
      <c r="PVC24" s="906">
        <v>10000</v>
      </c>
      <c r="PVD24" s="906">
        <v>10000</v>
      </c>
      <c r="PVE24" s="906">
        <v>10000</v>
      </c>
      <c r="PVF24" s="906">
        <v>10000</v>
      </c>
      <c r="PVG24" s="906">
        <v>10000</v>
      </c>
      <c r="PVH24" s="906">
        <v>10000</v>
      </c>
      <c r="PVI24" s="906">
        <v>10000</v>
      </c>
      <c r="PVJ24" s="906">
        <v>10000</v>
      </c>
      <c r="PVK24" s="906">
        <v>10000</v>
      </c>
      <c r="PVL24" s="906">
        <v>10000</v>
      </c>
      <c r="PVM24" s="906">
        <v>10000</v>
      </c>
      <c r="PVN24" s="906">
        <v>10000</v>
      </c>
      <c r="PVO24" s="906">
        <v>10000</v>
      </c>
      <c r="PVP24" s="906">
        <v>10000</v>
      </c>
      <c r="PVQ24" s="906">
        <v>10000</v>
      </c>
      <c r="PVR24" s="906">
        <v>10000</v>
      </c>
      <c r="PVS24" s="906">
        <v>10000</v>
      </c>
      <c r="PVT24" s="906">
        <v>10000</v>
      </c>
      <c r="PVU24" s="906">
        <v>10000</v>
      </c>
      <c r="PVV24" s="906">
        <v>10000</v>
      </c>
      <c r="PVW24" s="906">
        <v>10000</v>
      </c>
      <c r="PVX24" s="906">
        <v>10000</v>
      </c>
      <c r="PVY24" s="906">
        <v>10000</v>
      </c>
      <c r="PVZ24" s="906">
        <v>10000</v>
      </c>
      <c r="PWA24" s="906">
        <v>10000</v>
      </c>
      <c r="PWB24" s="906">
        <v>10000</v>
      </c>
      <c r="PWC24" s="906">
        <v>10000</v>
      </c>
      <c r="PWD24" s="906">
        <v>10000</v>
      </c>
      <c r="PWE24" s="906">
        <v>10000</v>
      </c>
      <c r="PWF24" s="906">
        <v>10000</v>
      </c>
      <c r="PWG24" s="906">
        <v>10000</v>
      </c>
      <c r="PWH24" s="906">
        <v>10000</v>
      </c>
      <c r="PWI24" s="906">
        <v>10000</v>
      </c>
      <c r="PWJ24" s="906">
        <v>10000</v>
      </c>
      <c r="PWK24" s="906">
        <v>10000</v>
      </c>
      <c r="PWL24" s="906">
        <v>10000</v>
      </c>
      <c r="PWM24" s="906">
        <v>10000</v>
      </c>
      <c r="PWN24" s="906">
        <v>10000</v>
      </c>
      <c r="PWO24" s="906">
        <v>10000</v>
      </c>
      <c r="PWP24" s="906">
        <v>10000</v>
      </c>
      <c r="PWQ24" s="906">
        <v>10000</v>
      </c>
      <c r="PWR24" s="906">
        <v>10000</v>
      </c>
      <c r="PWS24" s="906">
        <v>10000</v>
      </c>
      <c r="PWT24" s="906">
        <v>10000</v>
      </c>
      <c r="PWU24" s="906">
        <v>10000</v>
      </c>
      <c r="PWV24" s="906">
        <v>10000</v>
      </c>
      <c r="PWW24" s="906">
        <v>10000</v>
      </c>
      <c r="PWX24" s="906">
        <v>10000</v>
      </c>
      <c r="PWY24" s="906">
        <v>10000</v>
      </c>
      <c r="PWZ24" s="906">
        <v>10000</v>
      </c>
      <c r="PXA24" s="906">
        <v>10000</v>
      </c>
      <c r="PXB24" s="906">
        <v>10000</v>
      </c>
      <c r="PXC24" s="906">
        <v>10000</v>
      </c>
      <c r="PXD24" s="906">
        <v>10000</v>
      </c>
      <c r="PXE24" s="906">
        <v>10000</v>
      </c>
      <c r="PXF24" s="906">
        <v>10000</v>
      </c>
      <c r="PXG24" s="906">
        <v>10000</v>
      </c>
      <c r="PXH24" s="906">
        <v>10000</v>
      </c>
      <c r="PXI24" s="906">
        <v>10000</v>
      </c>
      <c r="PXJ24" s="906">
        <v>10000</v>
      </c>
      <c r="PXK24" s="906">
        <v>10000</v>
      </c>
      <c r="PXL24" s="906">
        <v>10000</v>
      </c>
      <c r="PXM24" s="906">
        <v>10000</v>
      </c>
      <c r="PXN24" s="906">
        <v>10000</v>
      </c>
      <c r="PXO24" s="906">
        <v>10000</v>
      </c>
      <c r="PXP24" s="906">
        <v>10000</v>
      </c>
      <c r="PXQ24" s="906">
        <v>10000</v>
      </c>
      <c r="PXR24" s="906">
        <v>10000</v>
      </c>
      <c r="PXS24" s="906">
        <v>10000</v>
      </c>
      <c r="PXT24" s="906">
        <v>10000</v>
      </c>
      <c r="PXU24" s="906">
        <v>10000</v>
      </c>
      <c r="PXV24" s="906">
        <v>10000</v>
      </c>
      <c r="PXW24" s="906">
        <v>10000</v>
      </c>
      <c r="PXX24" s="906">
        <v>10000</v>
      </c>
      <c r="PXY24" s="906">
        <v>10000</v>
      </c>
      <c r="PXZ24" s="906">
        <v>10000</v>
      </c>
      <c r="PYA24" s="906">
        <v>10000</v>
      </c>
      <c r="PYB24" s="906">
        <v>10000</v>
      </c>
      <c r="PYC24" s="906">
        <v>10000</v>
      </c>
      <c r="PYD24" s="906">
        <v>10000</v>
      </c>
      <c r="PYE24" s="906">
        <v>10000</v>
      </c>
      <c r="PYF24" s="906">
        <v>10000</v>
      </c>
      <c r="PYG24" s="906">
        <v>10000</v>
      </c>
      <c r="PYH24" s="906">
        <v>10000</v>
      </c>
      <c r="PYI24" s="906">
        <v>10000</v>
      </c>
      <c r="PYJ24" s="906">
        <v>10000</v>
      </c>
      <c r="PYK24" s="906">
        <v>10000</v>
      </c>
      <c r="PYL24" s="906">
        <v>10000</v>
      </c>
      <c r="PYM24" s="906">
        <v>10000</v>
      </c>
      <c r="PYN24" s="906">
        <v>10000</v>
      </c>
      <c r="PYO24" s="906">
        <v>10000</v>
      </c>
      <c r="PYP24" s="906">
        <v>10000</v>
      </c>
      <c r="PYQ24" s="906">
        <v>10000</v>
      </c>
      <c r="PYR24" s="906">
        <v>10000</v>
      </c>
      <c r="PYS24" s="906">
        <v>10000</v>
      </c>
      <c r="PYT24" s="906">
        <v>10000</v>
      </c>
      <c r="PYU24" s="906">
        <v>10000</v>
      </c>
      <c r="PYV24" s="906">
        <v>10000</v>
      </c>
      <c r="PYW24" s="906">
        <v>10000</v>
      </c>
      <c r="PYX24" s="906">
        <v>10000</v>
      </c>
      <c r="PYY24" s="906">
        <v>10000</v>
      </c>
      <c r="PYZ24" s="906">
        <v>10000</v>
      </c>
      <c r="PZA24" s="906">
        <v>10000</v>
      </c>
      <c r="PZB24" s="906">
        <v>10000</v>
      </c>
      <c r="PZC24" s="906">
        <v>10000</v>
      </c>
      <c r="PZD24" s="906">
        <v>10000</v>
      </c>
      <c r="PZE24" s="906">
        <v>10000</v>
      </c>
      <c r="PZF24" s="906">
        <v>10000</v>
      </c>
      <c r="PZG24" s="906">
        <v>10000</v>
      </c>
      <c r="PZH24" s="906">
        <v>10000</v>
      </c>
      <c r="PZI24" s="906">
        <v>10000</v>
      </c>
      <c r="PZJ24" s="906">
        <v>10000</v>
      </c>
      <c r="PZK24" s="906">
        <v>10000</v>
      </c>
      <c r="PZL24" s="906">
        <v>10000</v>
      </c>
      <c r="PZM24" s="906">
        <v>10000</v>
      </c>
      <c r="PZN24" s="906">
        <v>10000</v>
      </c>
      <c r="PZO24" s="906">
        <v>10000</v>
      </c>
      <c r="PZP24" s="906">
        <v>10000</v>
      </c>
      <c r="PZQ24" s="906">
        <v>10000</v>
      </c>
      <c r="PZR24" s="906">
        <v>10000</v>
      </c>
      <c r="PZS24" s="906">
        <v>10000</v>
      </c>
      <c r="PZT24" s="906">
        <v>10000</v>
      </c>
      <c r="PZU24" s="906">
        <v>10000</v>
      </c>
      <c r="PZV24" s="906">
        <v>10000</v>
      </c>
      <c r="PZW24" s="906">
        <v>10000</v>
      </c>
      <c r="PZX24" s="906">
        <v>10000</v>
      </c>
      <c r="PZY24" s="906">
        <v>10000</v>
      </c>
      <c r="PZZ24" s="906">
        <v>10000</v>
      </c>
      <c r="QAA24" s="906">
        <v>10000</v>
      </c>
      <c r="QAB24" s="906">
        <v>10000</v>
      </c>
      <c r="QAC24" s="906">
        <v>10000</v>
      </c>
      <c r="QAD24" s="906">
        <v>10000</v>
      </c>
      <c r="QAE24" s="906">
        <v>10000</v>
      </c>
      <c r="QAF24" s="906">
        <v>10000</v>
      </c>
      <c r="QAG24" s="906">
        <v>10000</v>
      </c>
      <c r="QAH24" s="906">
        <v>10000</v>
      </c>
      <c r="QAI24" s="906">
        <v>10000</v>
      </c>
      <c r="QAJ24" s="906">
        <v>10000</v>
      </c>
      <c r="QAK24" s="906">
        <v>10000</v>
      </c>
      <c r="QAL24" s="906">
        <v>10000</v>
      </c>
      <c r="QAM24" s="906">
        <v>10000</v>
      </c>
      <c r="QAN24" s="906">
        <v>10000</v>
      </c>
      <c r="QAO24" s="906">
        <v>10000</v>
      </c>
      <c r="QAP24" s="906">
        <v>10000</v>
      </c>
      <c r="QAQ24" s="906">
        <v>10000</v>
      </c>
      <c r="QAR24" s="906">
        <v>10000</v>
      </c>
      <c r="QAS24" s="906">
        <v>10000</v>
      </c>
      <c r="QAT24" s="906">
        <v>10000</v>
      </c>
      <c r="QAU24" s="906">
        <v>10000</v>
      </c>
      <c r="QAV24" s="906">
        <v>10000</v>
      </c>
      <c r="QAW24" s="906">
        <v>10000</v>
      </c>
      <c r="QAX24" s="906">
        <v>10000</v>
      </c>
      <c r="QAY24" s="906">
        <v>10000</v>
      </c>
      <c r="QAZ24" s="906">
        <v>10000</v>
      </c>
      <c r="QBA24" s="906">
        <v>10000</v>
      </c>
      <c r="QBB24" s="906">
        <v>10000</v>
      </c>
      <c r="QBC24" s="906">
        <v>10000</v>
      </c>
      <c r="QBD24" s="906">
        <v>10000</v>
      </c>
      <c r="QBE24" s="906">
        <v>10000</v>
      </c>
      <c r="QBF24" s="906">
        <v>10000</v>
      </c>
      <c r="QBG24" s="906">
        <v>10000</v>
      </c>
      <c r="QBH24" s="906">
        <v>10000</v>
      </c>
      <c r="QBI24" s="906">
        <v>10000</v>
      </c>
      <c r="QBJ24" s="906">
        <v>10000</v>
      </c>
      <c r="QBK24" s="906">
        <v>10000</v>
      </c>
      <c r="QBL24" s="906">
        <v>10000</v>
      </c>
      <c r="QBM24" s="906">
        <v>10000</v>
      </c>
      <c r="QBN24" s="906">
        <v>10000</v>
      </c>
      <c r="QBO24" s="906">
        <v>10000</v>
      </c>
      <c r="QBP24" s="906">
        <v>10000</v>
      </c>
      <c r="QBQ24" s="906">
        <v>10000</v>
      </c>
      <c r="QBR24" s="906">
        <v>10000</v>
      </c>
      <c r="QBS24" s="906">
        <v>10000</v>
      </c>
      <c r="QBT24" s="906">
        <v>10000</v>
      </c>
      <c r="QBU24" s="906">
        <v>10000</v>
      </c>
      <c r="QBV24" s="906">
        <v>10000</v>
      </c>
      <c r="QBW24" s="906">
        <v>10000</v>
      </c>
      <c r="QBX24" s="906">
        <v>10000</v>
      </c>
      <c r="QBY24" s="906">
        <v>10000</v>
      </c>
      <c r="QBZ24" s="906">
        <v>10000</v>
      </c>
      <c r="QCA24" s="906">
        <v>10000</v>
      </c>
      <c r="QCB24" s="906">
        <v>10000</v>
      </c>
      <c r="QCC24" s="906">
        <v>10000</v>
      </c>
      <c r="QCD24" s="906">
        <v>10000</v>
      </c>
      <c r="QCE24" s="906">
        <v>10000</v>
      </c>
      <c r="QCF24" s="906">
        <v>10000</v>
      </c>
      <c r="QCG24" s="906">
        <v>10000</v>
      </c>
      <c r="QCH24" s="906">
        <v>10000</v>
      </c>
      <c r="QCI24" s="906">
        <v>10000</v>
      </c>
      <c r="QCJ24" s="906">
        <v>10000</v>
      </c>
      <c r="QCK24" s="906">
        <v>10000</v>
      </c>
      <c r="QCL24" s="906">
        <v>10000</v>
      </c>
      <c r="QCM24" s="906">
        <v>10000</v>
      </c>
      <c r="QCN24" s="906">
        <v>10000</v>
      </c>
      <c r="QCO24" s="906">
        <v>10000</v>
      </c>
      <c r="QCP24" s="906">
        <v>10000</v>
      </c>
      <c r="QCQ24" s="906">
        <v>10000</v>
      </c>
      <c r="QCR24" s="906">
        <v>10000</v>
      </c>
      <c r="QCS24" s="906">
        <v>10000</v>
      </c>
      <c r="QCT24" s="906">
        <v>10000</v>
      </c>
      <c r="QCU24" s="906">
        <v>10000</v>
      </c>
      <c r="QCV24" s="906">
        <v>10000</v>
      </c>
      <c r="QCW24" s="906">
        <v>10000</v>
      </c>
      <c r="QCX24" s="906">
        <v>10000</v>
      </c>
      <c r="QCY24" s="906">
        <v>10000</v>
      </c>
      <c r="QCZ24" s="906">
        <v>10000</v>
      </c>
      <c r="QDA24" s="906">
        <v>10000</v>
      </c>
      <c r="QDB24" s="906">
        <v>10000</v>
      </c>
      <c r="QDC24" s="906">
        <v>10000</v>
      </c>
      <c r="QDD24" s="906">
        <v>10000</v>
      </c>
      <c r="QDE24" s="906">
        <v>10000</v>
      </c>
      <c r="QDF24" s="906">
        <v>10000</v>
      </c>
      <c r="QDG24" s="906">
        <v>10000</v>
      </c>
      <c r="QDH24" s="906">
        <v>10000</v>
      </c>
      <c r="QDI24" s="906">
        <v>10000</v>
      </c>
      <c r="QDJ24" s="906">
        <v>10000</v>
      </c>
      <c r="QDK24" s="906">
        <v>10000</v>
      </c>
      <c r="QDL24" s="906">
        <v>10000</v>
      </c>
      <c r="QDM24" s="906">
        <v>10000</v>
      </c>
      <c r="QDN24" s="906">
        <v>10000</v>
      </c>
      <c r="QDO24" s="906">
        <v>10000</v>
      </c>
      <c r="QDP24" s="906">
        <v>10000</v>
      </c>
      <c r="QDQ24" s="906">
        <v>10000</v>
      </c>
      <c r="QDR24" s="906">
        <v>10000</v>
      </c>
      <c r="QDS24" s="906">
        <v>10000</v>
      </c>
      <c r="QDT24" s="906">
        <v>10000</v>
      </c>
      <c r="QDU24" s="906">
        <v>10000</v>
      </c>
      <c r="QDV24" s="906">
        <v>10000</v>
      </c>
      <c r="QDW24" s="906">
        <v>10000</v>
      </c>
      <c r="QDX24" s="906">
        <v>10000</v>
      </c>
      <c r="QDY24" s="906">
        <v>10000</v>
      </c>
      <c r="QDZ24" s="906">
        <v>10000</v>
      </c>
      <c r="QEA24" s="906">
        <v>10000</v>
      </c>
      <c r="QEB24" s="906">
        <v>10000</v>
      </c>
      <c r="QEC24" s="906">
        <v>10000</v>
      </c>
      <c r="QED24" s="906">
        <v>10000</v>
      </c>
      <c r="QEE24" s="906">
        <v>10000</v>
      </c>
      <c r="QEF24" s="906">
        <v>10000</v>
      </c>
      <c r="QEG24" s="906">
        <v>10000</v>
      </c>
      <c r="QEH24" s="906">
        <v>10000</v>
      </c>
      <c r="QEI24" s="906">
        <v>10000</v>
      </c>
      <c r="QEJ24" s="906">
        <v>10000</v>
      </c>
      <c r="QEK24" s="906">
        <v>10000</v>
      </c>
      <c r="QEL24" s="906">
        <v>10000</v>
      </c>
      <c r="QEM24" s="906">
        <v>10000</v>
      </c>
      <c r="QEN24" s="906">
        <v>10000</v>
      </c>
      <c r="QEO24" s="906">
        <v>10000</v>
      </c>
      <c r="QEP24" s="906">
        <v>10000</v>
      </c>
      <c r="QEQ24" s="906">
        <v>10000</v>
      </c>
      <c r="QER24" s="906">
        <v>10000</v>
      </c>
      <c r="QES24" s="906">
        <v>10000</v>
      </c>
      <c r="QET24" s="906">
        <v>10000</v>
      </c>
      <c r="QEU24" s="906">
        <v>10000</v>
      </c>
      <c r="QEV24" s="906">
        <v>10000</v>
      </c>
      <c r="QEW24" s="906">
        <v>10000</v>
      </c>
      <c r="QEX24" s="906">
        <v>10000</v>
      </c>
      <c r="QEY24" s="906">
        <v>10000</v>
      </c>
      <c r="QEZ24" s="906">
        <v>10000</v>
      </c>
      <c r="QFA24" s="906">
        <v>10000</v>
      </c>
      <c r="QFB24" s="906">
        <v>10000</v>
      </c>
      <c r="QFC24" s="906">
        <v>10000</v>
      </c>
      <c r="QFD24" s="906">
        <v>10000</v>
      </c>
      <c r="QFE24" s="906">
        <v>10000</v>
      </c>
      <c r="QFF24" s="906">
        <v>10000</v>
      </c>
      <c r="QFG24" s="906">
        <v>10000</v>
      </c>
      <c r="QFH24" s="906">
        <v>10000</v>
      </c>
      <c r="QFI24" s="906">
        <v>10000</v>
      </c>
      <c r="QFJ24" s="906">
        <v>10000</v>
      </c>
      <c r="QFK24" s="906">
        <v>10000</v>
      </c>
      <c r="QFL24" s="906">
        <v>10000</v>
      </c>
      <c r="QFM24" s="906">
        <v>10000</v>
      </c>
      <c r="QFN24" s="906">
        <v>10000</v>
      </c>
      <c r="QFO24" s="906">
        <v>10000</v>
      </c>
      <c r="QFP24" s="906">
        <v>10000</v>
      </c>
      <c r="QFQ24" s="906">
        <v>10000</v>
      </c>
      <c r="QFR24" s="906">
        <v>10000</v>
      </c>
      <c r="QFS24" s="906">
        <v>10000</v>
      </c>
      <c r="QFT24" s="906">
        <v>10000</v>
      </c>
      <c r="QFU24" s="906">
        <v>10000</v>
      </c>
      <c r="QFV24" s="906">
        <v>10000</v>
      </c>
      <c r="QFW24" s="906">
        <v>10000</v>
      </c>
      <c r="QFX24" s="906">
        <v>10000</v>
      </c>
      <c r="QFY24" s="906">
        <v>10000</v>
      </c>
      <c r="QFZ24" s="906">
        <v>10000</v>
      </c>
      <c r="QGA24" s="906">
        <v>10000</v>
      </c>
      <c r="QGB24" s="906">
        <v>10000</v>
      </c>
      <c r="QGC24" s="906">
        <v>10000</v>
      </c>
      <c r="QGD24" s="906">
        <v>10000</v>
      </c>
      <c r="QGE24" s="906">
        <v>10000</v>
      </c>
      <c r="QGF24" s="906">
        <v>10000</v>
      </c>
      <c r="QGG24" s="906">
        <v>10000</v>
      </c>
      <c r="QGH24" s="906">
        <v>10000</v>
      </c>
      <c r="QGI24" s="906">
        <v>10000</v>
      </c>
      <c r="QGJ24" s="906">
        <v>10000</v>
      </c>
      <c r="QGK24" s="906">
        <v>10000</v>
      </c>
      <c r="QGL24" s="906">
        <v>10000</v>
      </c>
      <c r="QGM24" s="906">
        <v>10000</v>
      </c>
      <c r="QGN24" s="906">
        <v>10000</v>
      </c>
      <c r="QGO24" s="906">
        <v>10000</v>
      </c>
      <c r="QGP24" s="906">
        <v>10000</v>
      </c>
      <c r="QGQ24" s="906">
        <v>10000</v>
      </c>
      <c r="QGR24" s="906">
        <v>10000</v>
      </c>
      <c r="QGS24" s="906">
        <v>10000</v>
      </c>
      <c r="QGT24" s="906">
        <v>10000</v>
      </c>
      <c r="QGU24" s="906">
        <v>10000</v>
      </c>
      <c r="QGV24" s="906">
        <v>10000</v>
      </c>
      <c r="QGW24" s="906">
        <v>10000</v>
      </c>
      <c r="QGX24" s="906">
        <v>10000</v>
      </c>
      <c r="QGY24" s="906">
        <v>10000</v>
      </c>
      <c r="QGZ24" s="906">
        <v>10000</v>
      </c>
      <c r="QHA24" s="906">
        <v>10000</v>
      </c>
      <c r="QHB24" s="906">
        <v>10000</v>
      </c>
      <c r="QHC24" s="906">
        <v>10000</v>
      </c>
      <c r="QHD24" s="906">
        <v>10000</v>
      </c>
      <c r="QHE24" s="906">
        <v>10000</v>
      </c>
      <c r="QHF24" s="906">
        <v>10000</v>
      </c>
      <c r="QHG24" s="906">
        <v>10000</v>
      </c>
      <c r="QHH24" s="906">
        <v>10000</v>
      </c>
      <c r="QHI24" s="906">
        <v>10000</v>
      </c>
      <c r="QHJ24" s="906">
        <v>10000</v>
      </c>
      <c r="QHK24" s="906">
        <v>10000</v>
      </c>
      <c r="QHL24" s="906">
        <v>10000</v>
      </c>
      <c r="QHM24" s="906">
        <v>10000</v>
      </c>
      <c r="QHN24" s="906">
        <v>10000</v>
      </c>
      <c r="QHO24" s="906">
        <v>10000</v>
      </c>
      <c r="QHP24" s="906">
        <v>10000</v>
      </c>
      <c r="QHQ24" s="906">
        <v>10000</v>
      </c>
      <c r="QHR24" s="906">
        <v>10000</v>
      </c>
      <c r="QHS24" s="906">
        <v>10000</v>
      </c>
      <c r="QHT24" s="906">
        <v>10000</v>
      </c>
      <c r="QHU24" s="906">
        <v>10000</v>
      </c>
      <c r="QHV24" s="906">
        <v>10000</v>
      </c>
      <c r="QHW24" s="906">
        <v>10000</v>
      </c>
      <c r="QHX24" s="906">
        <v>10000</v>
      </c>
      <c r="QHY24" s="906">
        <v>10000</v>
      </c>
      <c r="QHZ24" s="906">
        <v>10000</v>
      </c>
      <c r="QIA24" s="906">
        <v>10000</v>
      </c>
      <c r="QIB24" s="906">
        <v>10000</v>
      </c>
      <c r="QIC24" s="906">
        <v>10000</v>
      </c>
      <c r="QID24" s="906">
        <v>10000</v>
      </c>
      <c r="QIE24" s="906">
        <v>10000</v>
      </c>
      <c r="QIF24" s="906">
        <v>10000</v>
      </c>
      <c r="QIG24" s="906">
        <v>10000</v>
      </c>
      <c r="QIH24" s="906">
        <v>10000</v>
      </c>
      <c r="QII24" s="906">
        <v>10000</v>
      </c>
      <c r="QIJ24" s="906">
        <v>10000</v>
      </c>
      <c r="QIK24" s="906">
        <v>10000</v>
      </c>
      <c r="QIL24" s="906">
        <v>10000</v>
      </c>
      <c r="QIM24" s="906">
        <v>10000</v>
      </c>
      <c r="QIN24" s="906">
        <v>10000</v>
      </c>
      <c r="QIO24" s="906">
        <v>10000</v>
      </c>
      <c r="QIP24" s="906">
        <v>10000</v>
      </c>
      <c r="QIQ24" s="906">
        <v>10000</v>
      </c>
      <c r="QIR24" s="906">
        <v>10000</v>
      </c>
      <c r="QIS24" s="906">
        <v>10000</v>
      </c>
      <c r="QIT24" s="906">
        <v>10000</v>
      </c>
      <c r="QIU24" s="906">
        <v>10000</v>
      </c>
      <c r="QIV24" s="906">
        <v>10000</v>
      </c>
      <c r="QIW24" s="906">
        <v>10000</v>
      </c>
      <c r="QIX24" s="906">
        <v>10000</v>
      </c>
      <c r="QIY24" s="906">
        <v>10000</v>
      </c>
      <c r="QIZ24" s="906">
        <v>10000</v>
      </c>
      <c r="QJA24" s="906">
        <v>10000</v>
      </c>
      <c r="QJB24" s="906">
        <v>10000</v>
      </c>
      <c r="QJC24" s="906">
        <v>10000</v>
      </c>
      <c r="QJD24" s="906">
        <v>10000</v>
      </c>
      <c r="QJE24" s="906">
        <v>10000</v>
      </c>
      <c r="QJF24" s="906">
        <v>10000</v>
      </c>
      <c r="QJG24" s="906">
        <v>10000</v>
      </c>
      <c r="QJH24" s="906">
        <v>10000</v>
      </c>
      <c r="QJI24" s="906">
        <v>10000</v>
      </c>
      <c r="QJJ24" s="906">
        <v>10000</v>
      </c>
      <c r="QJK24" s="906">
        <v>10000</v>
      </c>
      <c r="QJL24" s="906">
        <v>10000</v>
      </c>
      <c r="QJM24" s="906">
        <v>10000</v>
      </c>
      <c r="QJN24" s="906">
        <v>10000</v>
      </c>
      <c r="QJO24" s="906">
        <v>10000</v>
      </c>
      <c r="QJP24" s="906">
        <v>10000</v>
      </c>
      <c r="QJQ24" s="906">
        <v>10000</v>
      </c>
      <c r="QJR24" s="906">
        <v>10000</v>
      </c>
      <c r="QJS24" s="906">
        <v>10000</v>
      </c>
      <c r="QJT24" s="906">
        <v>10000</v>
      </c>
      <c r="QJU24" s="906">
        <v>10000</v>
      </c>
      <c r="QJV24" s="906">
        <v>10000</v>
      </c>
      <c r="QJW24" s="906">
        <v>10000</v>
      </c>
      <c r="QJX24" s="906">
        <v>10000</v>
      </c>
      <c r="QJY24" s="906">
        <v>10000</v>
      </c>
      <c r="QJZ24" s="906">
        <v>10000</v>
      </c>
      <c r="QKA24" s="906">
        <v>10000</v>
      </c>
      <c r="QKB24" s="906">
        <v>10000</v>
      </c>
      <c r="QKC24" s="906">
        <v>10000</v>
      </c>
      <c r="QKD24" s="906">
        <v>10000</v>
      </c>
      <c r="QKE24" s="906">
        <v>10000</v>
      </c>
      <c r="QKF24" s="906">
        <v>10000</v>
      </c>
      <c r="QKG24" s="906">
        <v>10000</v>
      </c>
      <c r="QKH24" s="906">
        <v>10000</v>
      </c>
      <c r="QKI24" s="906">
        <v>10000</v>
      </c>
      <c r="QKJ24" s="906">
        <v>10000</v>
      </c>
      <c r="QKK24" s="906">
        <v>10000</v>
      </c>
      <c r="QKL24" s="906">
        <v>10000</v>
      </c>
      <c r="QKM24" s="906">
        <v>10000</v>
      </c>
      <c r="QKN24" s="906">
        <v>10000</v>
      </c>
      <c r="QKO24" s="906">
        <v>10000</v>
      </c>
      <c r="QKP24" s="906">
        <v>10000</v>
      </c>
      <c r="QKQ24" s="906">
        <v>10000</v>
      </c>
      <c r="QKR24" s="906">
        <v>10000</v>
      </c>
      <c r="QKS24" s="906">
        <v>10000</v>
      </c>
      <c r="QKT24" s="906">
        <v>10000</v>
      </c>
      <c r="QKU24" s="906">
        <v>10000</v>
      </c>
      <c r="QKV24" s="906">
        <v>10000</v>
      </c>
      <c r="QKW24" s="906">
        <v>10000</v>
      </c>
      <c r="QKX24" s="906">
        <v>10000</v>
      </c>
      <c r="QKY24" s="906">
        <v>10000</v>
      </c>
      <c r="QKZ24" s="906">
        <v>10000</v>
      </c>
      <c r="QLA24" s="906">
        <v>10000</v>
      </c>
      <c r="QLB24" s="906">
        <v>10000</v>
      </c>
      <c r="QLC24" s="906">
        <v>10000</v>
      </c>
      <c r="QLD24" s="906">
        <v>10000</v>
      </c>
      <c r="QLE24" s="906">
        <v>10000</v>
      </c>
      <c r="QLF24" s="906">
        <v>10000</v>
      </c>
      <c r="QLG24" s="906">
        <v>10000</v>
      </c>
      <c r="QLH24" s="906">
        <v>10000</v>
      </c>
      <c r="QLI24" s="906">
        <v>10000</v>
      </c>
      <c r="QLJ24" s="906">
        <v>10000</v>
      </c>
      <c r="QLK24" s="906">
        <v>10000</v>
      </c>
      <c r="QLL24" s="906">
        <v>10000</v>
      </c>
      <c r="QLM24" s="906">
        <v>10000</v>
      </c>
      <c r="QLN24" s="906">
        <v>10000</v>
      </c>
      <c r="QLO24" s="906">
        <v>10000</v>
      </c>
      <c r="QLP24" s="906">
        <v>10000</v>
      </c>
      <c r="QLQ24" s="906">
        <v>10000</v>
      </c>
      <c r="QLR24" s="906">
        <v>10000</v>
      </c>
      <c r="QLS24" s="906">
        <v>10000</v>
      </c>
      <c r="QLT24" s="906">
        <v>10000</v>
      </c>
      <c r="QLU24" s="906">
        <v>10000</v>
      </c>
      <c r="QLV24" s="906">
        <v>10000</v>
      </c>
      <c r="QLW24" s="906">
        <v>10000</v>
      </c>
      <c r="QLX24" s="906">
        <v>10000</v>
      </c>
      <c r="QLY24" s="906">
        <v>10000</v>
      </c>
      <c r="QLZ24" s="906">
        <v>10000</v>
      </c>
      <c r="QMA24" s="906">
        <v>10000</v>
      </c>
      <c r="QMB24" s="906">
        <v>10000</v>
      </c>
      <c r="QMC24" s="906">
        <v>10000</v>
      </c>
      <c r="QMD24" s="906">
        <v>10000</v>
      </c>
      <c r="QME24" s="906">
        <v>10000</v>
      </c>
      <c r="QMF24" s="906">
        <v>10000</v>
      </c>
      <c r="QMG24" s="906">
        <v>10000</v>
      </c>
      <c r="QMH24" s="906">
        <v>10000</v>
      </c>
      <c r="QMI24" s="906">
        <v>10000</v>
      </c>
      <c r="QMJ24" s="906">
        <v>10000</v>
      </c>
      <c r="QMK24" s="906">
        <v>10000</v>
      </c>
      <c r="QML24" s="906">
        <v>10000</v>
      </c>
      <c r="QMM24" s="906">
        <v>10000</v>
      </c>
      <c r="QMN24" s="906">
        <v>10000</v>
      </c>
      <c r="QMO24" s="906">
        <v>10000</v>
      </c>
      <c r="QMP24" s="906">
        <v>10000</v>
      </c>
      <c r="QMQ24" s="906">
        <v>10000</v>
      </c>
      <c r="QMR24" s="906">
        <v>10000</v>
      </c>
      <c r="QMS24" s="906">
        <v>10000</v>
      </c>
      <c r="QMT24" s="906">
        <v>10000</v>
      </c>
      <c r="QMU24" s="906">
        <v>10000</v>
      </c>
      <c r="QMV24" s="906">
        <v>10000</v>
      </c>
      <c r="QMW24" s="906">
        <v>10000</v>
      </c>
      <c r="QMX24" s="906">
        <v>10000</v>
      </c>
      <c r="QMY24" s="906">
        <v>10000</v>
      </c>
      <c r="QMZ24" s="906">
        <v>10000</v>
      </c>
      <c r="QNA24" s="906">
        <v>10000</v>
      </c>
      <c r="QNB24" s="906">
        <v>10000</v>
      </c>
      <c r="QNC24" s="906">
        <v>10000</v>
      </c>
      <c r="QND24" s="906">
        <v>10000</v>
      </c>
      <c r="QNE24" s="906">
        <v>10000</v>
      </c>
      <c r="QNF24" s="906">
        <v>10000</v>
      </c>
      <c r="QNG24" s="906">
        <v>10000</v>
      </c>
      <c r="QNH24" s="906">
        <v>10000</v>
      </c>
      <c r="QNI24" s="906">
        <v>10000</v>
      </c>
      <c r="QNJ24" s="906">
        <v>10000</v>
      </c>
      <c r="QNK24" s="906">
        <v>10000</v>
      </c>
      <c r="QNL24" s="906">
        <v>10000</v>
      </c>
      <c r="QNM24" s="906">
        <v>10000</v>
      </c>
      <c r="QNN24" s="906">
        <v>10000</v>
      </c>
      <c r="QNO24" s="906">
        <v>10000</v>
      </c>
      <c r="QNP24" s="906">
        <v>10000</v>
      </c>
      <c r="QNQ24" s="906">
        <v>10000</v>
      </c>
      <c r="QNR24" s="906">
        <v>10000</v>
      </c>
      <c r="QNS24" s="906">
        <v>10000</v>
      </c>
      <c r="QNT24" s="906">
        <v>10000</v>
      </c>
      <c r="QNU24" s="906">
        <v>10000</v>
      </c>
      <c r="QNV24" s="906">
        <v>10000</v>
      </c>
      <c r="QNW24" s="906">
        <v>10000</v>
      </c>
      <c r="QNX24" s="906">
        <v>10000</v>
      </c>
      <c r="QNY24" s="906">
        <v>10000</v>
      </c>
      <c r="QNZ24" s="906">
        <v>10000</v>
      </c>
      <c r="QOA24" s="906">
        <v>10000</v>
      </c>
      <c r="QOB24" s="906">
        <v>10000</v>
      </c>
      <c r="QOC24" s="906">
        <v>10000</v>
      </c>
      <c r="QOD24" s="906">
        <v>10000</v>
      </c>
      <c r="QOE24" s="906">
        <v>10000</v>
      </c>
      <c r="QOF24" s="906">
        <v>10000</v>
      </c>
      <c r="QOG24" s="906">
        <v>10000</v>
      </c>
      <c r="QOH24" s="906">
        <v>10000</v>
      </c>
      <c r="QOI24" s="906">
        <v>10000</v>
      </c>
      <c r="QOJ24" s="906">
        <v>10000</v>
      </c>
      <c r="QOK24" s="906">
        <v>10000</v>
      </c>
      <c r="QOL24" s="906">
        <v>10000</v>
      </c>
      <c r="QOM24" s="906">
        <v>10000</v>
      </c>
      <c r="QON24" s="906">
        <v>10000</v>
      </c>
      <c r="QOO24" s="906">
        <v>10000</v>
      </c>
      <c r="QOP24" s="906">
        <v>10000</v>
      </c>
      <c r="QOQ24" s="906">
        <v>10000</v>
      </c>
      <c r="QOR24" s="906">
        <v>10000</v>
      </c>
      <c r="QOS24" s="906">
        <v>10000</v>
      </c>
      <c r="QOT24" s="906">
        <v>10000</v>
      </c>
      <c r="QOU24" s="906">
        <v>10000</v>
      </c>
      <c r="QOV24" s="906">
        <v>10000</v>
      </c>
      <c r="QOW24" s="906">
        <v>10000</v>
      </c>
      <c r="QOX24" s="906">
        <v>10000</v>
      </c>
      <c r="QOY24" s="906">
        <v>10000</v>
      </c>
      <c r="QOZ24" s="906">
        <v>10000</v>
      </c>
      <c r="QPA24" s="906">
        <v>10000</v>
      </c>
      <c r="QPB24" s="906">
        <v>10000</v>
      </c>
      <c r="QPC24" s="906">
        <v>10000</v>
      </c>
      <c r="QPD24" s="906">
        <v>10000</v>
      </c>
      <c r="QPE24" s="906">
        <v>10000</v>
      </c>
      <c r="QPF24" s="906">
        <v>10000</v>
      </c>
      <c r="QPG24" s="906">
        <v>10000</v>
      </c>
      <c r="QPH24" s="906">
        <v>10000</v>
      </c>
      <c r="QPI24" s="906">
        <v>10000</v>
      </c>
      <c r="QPJ24" s="906">
        <v>10000</v>
      </c>
      <c r="QPK24" s="906">
        <v>10000</v>
      </c>
      <c r="QPL24" s="906">
        <v>10000</v>
      </c>
      <c r="QPM24" s="906">
        <v>10000</v>
      </c>
      <c r="QPN24" s="906">
        <v>10000</v>
      </c>
      <c r="QPO24" s="906">
        <v>10000</v>
      </c>
      <c r="QPP24" s="906">
        <v>10000</v>
      </c>
      <c r="QPQ24" s="906">
        <v>10000</v>
      </c>
      <c r="QPR24" s="906">
        <v>10000</v>
      </c>
      <c r="QPS24" s="906">
        <v>10000</v>
      </c>
      <c r="QPT24" s="906">
        <v>10000</v>
      </c>
      <c r="QPU24" s="906">
        <v>10000</v>
      </c>
      <c r="QPV24" s="906">
        <v>10000</v>
      </c>
      <c r="QPW24" s="906">
        <v>10000</v>
      </c>
      <c r="QPX24" s="906">
        <v>10000</v>
      </c>
      <c r="QPY24" s="906">
        <v>10000</v>
      </c>
      <c r="QPZ24" s="906">
        <v>10000</v>
      </c>
      <c r="QQA24" s="906">
        <v>10000</v>
      </c>
      <c r="QQB24" s="906">
        <v>10000</v>
      </c>
      <c r="QQC24" s="906">
        <v>10000</v>
      </c>
      <c r="QQD24" s="906">
        <v>10000</v>
      </c>
      <c r="QQE24" s="906">
        <v>10000</v>
      </c>
      <c r="QQF24" s="906">
        <v>10000</v>
      </c>
      <c r="QQG24" s="906">
        <v>10000</v>
      </c>
      <c r="QQH24" s="906">
        <v>10000</v>
      </c>
      <c r="QQI24" s="906">
        <v>10000</v>
      </c>
      <c r="QQJ24" s="906">
        <v>10000</v>
      </c>
      <c r="QQK24" s="906">
        <v>10000</v>
      </c>
      <c r="QQL24" s="906">
        <v>10000</v>
      </c>
      <c r="QQM24" s="906">
        <v>10000</v>
      </c>
      <c r="QQN24" s="906">
        <v>10000</v>
      </c>
      <c r="QQO24" s="906">
        <v>10000</v>
      </c>
      <c r="QQP24" s="906">
        <v>10000</v>
      </c>
      <c r="QQQ24" s="906">
        <v>10000</v>
      </c>
      <c r="QQR24" s="906">
        <v>10000</v>
      </c>
      <c r="QQS24" s="906">
        <v>10000</v>
      </c>
      <c r="QQT24" s="906">
        <v>10000</v>
      </c>
      <c r="QQU24" s="906">
        <v>10000</v>
      </c>
      <c r="QQV24" s="906">
        <v>10000</v>
      </c>
      <c r="QQW24" s="906">
        <v>10000</v>
      </c>
      <c r="QQX24" s="906">
        <v>10000</v>
      </c>
      <c r="QQY24" s="906">
        <v>10000</v>
      </c>
      <c r="QQZ24" s="906">
        <v>10000</v>
      </c>
      <c r="QRA24" s="906">
        <v>10000</v>
      </c>
      <c r="QRB24" s="906">
        <v>10000</v>
      </c>
      <c r="QRC24" s="906">
        <v>10000</v>
      </c>
      <c r="QRD24" s="906">
        <v>10000</v>
      </c>
      <c r="QRE24" s="906">
        <v>10000</v>
      </c>
      <c r="QRF24" s="906">
        <v>10000</v>
      </c>
      <c r="QRG24" s="906">
        <v>10000</v>
      </c>
      <c r="QRH24" s="906">
        <v>10000</v>
      </c>
      <c r="QRI24" s="906">
        <v>10000</v>
      </c>
      <c r="QRJ24" s="906">
        <v>10000</v>
      </c>
      <c r="QRK24" s="906">
        <v>10000</v>
      </c>
      <c r="QRL24" s="906">
        <v>10000</v>
      </c>
      <c r="QRM24" s="906">
        <v>10000</v>
      </c>
      <c r="QRN24" s="906">
        <v>10000</v>
      </c>
      <c r="QRO24" s="906">
        <v>10000</v>
      </c>
      <c r="QRP24" s="906">
        <v>10000</v>
      </c>
      <c r="QRQ24" s="906">
        <v>10000</v>
      </c>
      <c r="QRR24" s="906">
        <v>10000</v>
      </c>
      <c r="QRS24" s="906">
        <v>10000</v>
      </c>
      <c r="QRT24" s="906">
        <v>10000</v>
      </c>
      <c r="QRU24" s="906">
        <v>10000</v>
      </c>
      <c r="QRV24" s="906">
        <v>10000</v>
      </c>
      <c r="QRW24" s="906">
        <v>10000</v>
      </c>
      <c r="QRX24" s="906">
        <v>10000</v>
      </c>
      <c r="QRY24" s="906">
        <v>10000</v>
      </c>
      <c r="QRZ24" s="906">
        <v>10000</v>
      </c>
      <c r="QSA24" s="906">
        <v>10000</v>
      </c>
      <c r="QSB24" s="906">
        <v>10000</v>
      </c>
      <c r="QSC24" s="906">
        <v>10000</v>
      </c>
      <c r="QSD24" s="906">
        <v>10000</v>
      </c>
      <c r="QSE24" s="906">
        <v>10000</v>
      </c>
      <c r="QSF24" s="906">
        <v>10000</v>
      </c>
      <c r="QSG24" s="906">
        <v>10000</v>
      </c>
      <c r="QSH24" s="906">
        <v>10000</v>
      </c>
      <c r="QSI24" s="906">
        <v>10000</v>
      </c>
      <c r="QSJ24" s="906">
        <v>10000</v>
      </c>
      <c r="QSK24" s="906">
        <v>10000</v>
      </c>
      <c r="QSL24" s="906">
        <v>10000</v>
      </c>
      <c r="QSM24" s="906">
        <v>10000</v>
      </c>
      <c r="QSN24" s="906">
        <v>10000</v>
      </c>
      <c r="QSO24" s="906">
        <v>10000</v>
      </c>
      <c r="QSP24" s="906">
        <v>10000</v>
      </c>
      <c r="QSQ24" s="906">
        <v>10000</v>
      </c>
      <c r="QSR24" s="906">
        <v>10000</v>
      </c>
      <c r="QSS24" s="906">
        <v>10000</v>
      </c>
      <c r="QST24" s="906">
        <v>10000</v>
      </c>
      <c r="QSU24" s="906">
        <v>10000</v>
      </c>
      <c r="QSV24" s="906">
        <v>10000</v>
      </c>
      <c r="QSW24" s="906">
        <v>10000</v>
      </c>
      <c r="QSX24" s="906">
        <v>10000</v>
      </c>
      <c r="QSY24" s="906">
        <v>10000</v>
      </c>
      <c r="QSZ24" s="906">
        <v>10000</v>
      </c>
      <c r="QTA24" s="906">
        <v>10000</v>
      </c>
      <c r="QTB24" s="906">
        <v>10000</v>
      </c>
      <c r="QTC24" s="906">
        <v>10000</v>
      </c>
      <c r="QTD24" s="906">
        <v>10000</v>
      </c>
      <c r="QTE24" s="906">
        <v>10000</v>
      </c>
      <c r="QTF24" s="906">
        <v>10000</v>
      </c>
      <c r="QTG24" s="906">
        <v>10000</v>
      </c>
      <c r="QTH24" s="906">
        <v>10000</v>
      </c>
      <c r="QTI24" s="906">
        <v>10000</v>
      </c>
      <c r="QTJ24" s="906">
        <v>10000</v>
      </c>
      <c r="QTK24" s="906">
        <v>10000</v>
      </c>
      <c r="QTL24" s="906">
        <v>10000</v>
      </c>
      <c r="QTM24" s="906">
        <v>10000</v>
      </c>
      <c r="QTN24" s="906">
        <v>10000</v>
      </c>
      <c r="QTO24" s="906">
        <v>10000</v>
      </c>
      <c r="QTP24" s="906">
        <v>10000</v>
      </c>
      <c r="QTQ24" s="906">
        <v>10000</v>
      </c>
      <c r="QTR24" s="906">
        <v>10000</v>
      </c>
      <c r="QTS24" s="906">
        <v>10000</v>
      </c>
      <c r="QTT24" s="906">
        <v>10000</v>
      </c>
      <c r="QTU24" s="906">
        <v>10000</v>
      </c>
      <c r="QTV24" s="906">
        <v>10000</v>
      </c>
      <c r="QTW24" s="906">
        <v>10000</v>
      </c>
      <c r="QTX24" s="906">
        <v>10000</v>
      </c>
      <c r="QTY24" s="906">
        <v>10000</v>
      </c>
      <c r="QTZ24" s="906">
        <v>10000</v>
      </c>
      <c r="QUA24" s="906">
        <v>10000</v>
      </c>
      <c r="QUB24" s="906">
        <v>10000</v>
      </c>
      <c r="QUC24" s="906">
        <v>10000</v>
      </c>
      <c r="QUD24" s="906">
        <v>10000</v>
      </c>
      <c r="QUE24" s="906">
        <v>10000</v>
      </c>
      <c r="QUF24" s="906">
        <v>10000</v>
      </c>
      <c r="QUG24" s="906">
        <v>10000</v>
      </c>
      <c r="QUH24" s="906">
        <v>10000</v>
      </c>
      <c r="QUI24" s="906">
        <v>10000</v>
      </c>
      <c r="QUJ24" s="906">
        <v>10000</v>
      </c>
      <c r="QUK24" s="906">
        <v>10000</v>
      </c>
      <c r="QUL24" s="906">
        <v>10000</v>
      </c>
      <c r="QUM24" s="906">
        <v>10000</v>
      </c>
      <c r="QUN24" s="906">
        <v>10000</v>
      </c>
      <c r="QUO24" s="906">
        <v>10000</v>
      </c>
      <c r="QUP24" s="906">
        <v>10000</v>
      </c>
      <c r="QUQ24" s="906">
        <v>10000</v>
      </c>
      <c r="QUR24" s="906">
        <v>10000</v>
      </c>
      <c r="QUS24" s="906">
        <v>10000</v>
      </c>
      <c r="QUT24" s="906">
        <v>10000</v>
      </c>
      <c r="QUU24" s="906">
        <v>10000</v>
      </c>
      <c r="QUV24" s="906">
        <v>10000</v>
      </c>
      <c r="QUW24" s="906">
        <v>10000</v>
      </c>
      <c r="QUX24" s="906">
        <v>10000</v>
      </c>
      <c r="QUY24" s="906">
        <v>10000</v>
      </c>
      <c r="QUZ24" s="906">
        <v>10000</v>
      </c>
      <c r="QVA24" s="906">
        <v>10000</v>
      </c>
      <c r="QVB24" s="906">
        <v>10000</v>
      </c>
      <c r="QVC24" s="906">
        <v>10000</v>
      </c>
      <c r="QVD24" s="906">
        <v>10000</v>
      </c>
      <c r="QVE24" s="906">
        <v>10000</v>
      </c>
      <c r="QVF24" s="906">
        <v>10000</v>
      </c>
      <c r="QVG24" s="906">
        <v>10000</v>
      </c>
      <c r="QVH24" s="906">
        <v>10000</v>
      </c>
      <c r="QVI24" s="906">
        <v>10000</v>
      </c>
      <c r="QVJ24" s="906">
        <v>10000</v>
      </c>
      <c r="QVK24" s="906">
        <v>10000</v>
      </c>
      <c r="QVL24" s="906">
        <v>10000</v>
      </c>
      <c r="QVM24" s="906">
        <v>10000</v>
      </c>
      <c r="QVN24" s="906">
        <v>10000</v>
      </c>
      <c r="QVO24" s="906">
        <v>10000</v>
      </c>
      <c r="QVP24" s="906">
        <v>10000</v>
      </c>
      <c r="QVQ24" s="906">
        <v>10000</v>
      </c>
      <c r="QVR24" s="906">
        <v>10000</v>
      </c>
      <c r="QVS24" s="906">
        <v>10000</v>
      </c>
      <c r="QVT24" s="906">
        <v>10000</v>
      </c>
      <c r="QVU24" s="906">
        <v>10000</v>
      </c>
      <c r="QVV24" s="906">
        <v>10000</v>
      </c>
      <c r="QVW24" s="906">
        <v>10000</v>
      </c>
      <c r="QVX24" s="906">
        <v>10000</v>
      </c>
      <c r="QVY24" s="906">
        <v>10000</v>
      </c>
      <c r="QVZ24" s="906">
        <v>10000</v>
      </c>
      <c r="QWA24" s="906">
        <v>10000</v>
      </c>
      <c r="QWB24" s="906">
        <v>10000</v>
      </c>
      <c r="QWC24" s="906">
        <v>10000</v>
      </c>
      <c r="QWD24" s="906">
        <v>10000</v>
      </c>
      <c r="QWE24" s="906">
        <v>10000</v>
      </c>
      <c r="QWF24" s="906">
        <v>10000</v>
      </c>
      <c r="QWG24" s="906">
        <v>10000</v>
      </c>
      <c r="QWH24" s="906">
        <v>10000</v>
      </c>
      <c r="QWI24" s="906">
        <v>10000</v>
      </c>
      <c r="QWJ24" s="906">
        <v>10000</v>
      </c>
      <c r="QWK24" s="906">
        <v>10000</v>
      </c>
      <c r="QWL24" s="906">
        <v>10000</v>
      </c>
      <c r="QWM24" s="906">
        <v>10000</v>
      </c>
      <c r="QWN24" s="906">
        <v>10000</v>
      </c>
      <c r="QWO24" s="906">
        <v>10000</v>
      </c>
      <c r="QWP24" s="906">
        <v>10000</v>
      </c>
      <c r="QWQ24" s="906">
        <v>10000</v>
      </c>
      <c r="QWR24" s="906">
        <v>10000</v>
      </c>
      <c r="QWS24" s="906">
        <v>10000</v>
      </c>
      <c r="QWT24" s="906">
        <v>10000</v>
      </c>
      <c r="QWU24" s="906">
        <v>10000</v>
      </c>
      <c r="QWV24" s="906">
        <v>10000</v>
      </c>
      <c r="QWW24" s="906">
        <v>10000</v>
      </c>
      <c r="QWX24" s="906">
        <v>10000</v>
      </c>
      <c r="QWY24" s="906">
        <v>10000</v>
      </c>
      <c r="QWZ24" s="906">
        <v>10000</v>
      </c>
      <c r="QXA24" s="906">
        <v>10000</v>
      </c>
      <c r="QXB24" s="906">
        <v>10000</v>
      </c>
      <c r="QXC24" s="906">
        <v>10000</v>
      </c>
      <c r="QXD24" s="906">
        <v>10000</v>
      </c>
      <c r="QXE24" s="906">
        <v>10000</v>
      </c>
      <c r="QXF24" s="906">
        <v>10000</v>
      </c>
      <c r="QXG24" s="906">
        <v>10000</v>
      </c>
      <c r="QXH24" s="906">
        <v>10000</v>
      </c>
      <c r="QXI24" s="906">
        <v>10000</v>
      </c>
      <c r="QXJ24" s="906">
        <v>10000</v>
      </c>
      <c r="QXK24" s="906">
        <v>10000</v>
      </c>
      <c r="QXL24" s="906">
        <v>10000</v>
      </c>
      <c r="QXM24" s="906">
        <v>10000</v>
      </c>
      <c r="QXN24" s="906">
        <v>10000</v>
      </c>
      <c r="QXO24" s="906">
        <v>10000</v>
      </c>
      <c r="QXP24" s="906">
        <v>10000</v>
      </c>
      <c r="QXQ24" s="906">
        <v>10000</v>
      </c>
      <c r="QXR24" s="906">
        <v>10000</v>
      </c>
      <c r="QXS24" s="906">
        <v>10000</v>
      </c>
      <c r="QXT24" s="906">
        <v>10000</v>
      </c>
      <c r="QXU24" s="906">
        <v>10000</v>
      </c>
      <c r="QXV24" s="906">
        <v>10000</v>
      </c>
      <c r="QXW24" s="906">
        <v>10000</v>
      </c>
      <c r="QXX24" s="906">
        <v>10000</v>
      </c>
      <c r="QXY24" s="906">
        <v>10000</v>
      </c>
      <c r="QXZ24" s="906">
        <v>10000</v>
      </c>
      <c r="QYA24" s="906">
        <v>10000</v>
      </c>
      <c r="QYB24" s="906">
        <v>10000</v>
      </c>
      <c r="QYC24" s="906">
        <v>10000</v>
      </c>
      <c r="QYD24" s="906">
        <v>10000</v>
      </c>
      <c r="QYE24" s="906">
        <v>10000</v>
      </c>
      <c r="QYF24" s="906">
        <v>10000</v>
      </c>
      <c r="QYG24" s="906">
        <v>10000</v>
      </c>
      <c r="QYH24" s="906">
        <v>10000</v>
      </c>
      <c r="QYI24" s="906">
        <v>10000</v>
      </c>
      <c r="QYJ24" s="906">
        <v>10000</v>
      </c>
      <c r="QYK24" s="906">
        <v>10000</v>
      </c>
      <c r="QYL24" s="906">
        <v>10000</v>
      </c>
      <c r="QYM24" s="906">
        <v>10000</v>
      </c>
      <c r="QYN24" s="906">
        <v>10000</v>
      </c>
      <c r="QYO24" s="906">
        <v>10000</v>
      </c>
      <c r="QYP24" s="906">
        <v>10000</v>
      </c>
      <c r="QYQ24" s="906">
        <v>10000</v>
      </c>
      <c r="QYR24" s="906">
        <v>10000</v>
      </c>
      <c r="QYS24" s="906">
        <v>10000</v>
      </c>
      <c r="QYT24" s="906">
        <v>10000</v>
      </c>
      <c r="QYU24" s="906">
        <v>10000</v>
      </c>
      <c r="QYV24" s="906">
        <v>10000</v>
      </c>
      <c r="QYW24" s="906">
        <v>10000</v>
      </c>
      <c r="QYX24" s="906">
        <v>10000</v>
      </c>
      <c r="QYY24" s="906">
        <v>10000</v>
      </c>
      <c r="QYZ24" s="906">
        <v>10000</v>
      </c>
      <c r="QZA24" s="906">
        <v>10000</v>
      </c>
      <c r="QZB24" s="906">
        <v>10000</v>
      </c>
      <c r="QZC24" s="906">
        <v>10000</v>
      </c>
      <c r="QZD24" s="906">
        <v>10000</v>
      </c>
      <c r="QZE24" s="906">
        <v>10000</v>
      </c>
      <c r="QZF24" s="906">
        <v>10000</v>
      </c>
      <c r="QZG24" s="906">
        <v>10000</v>
      </c>
      <c r="QZH24" s="906">
        <v>10000</v>
      </c>
      <c r="QZI24" s="906">
        <v>10000</v>
      </c>
      <c r="QZJ24" s="906">
        <v>10000</v>
      </c>
      <c r="QZK24" s="906">
        <v>10000</v>
      </c>
      <c r="QZL24" s="906">
        <v>10000</v>
      </c>
      <c r="QZM24" s="906">
        <v>10000</v>
      </c>
      <c r="QZN24" s="906">
        <v>10000</v>
      </c>
      <c r="QZO24" s="906">
        <v>10000</v>
      </c>
      <c r="QZP24" s="906">
        <v>10000</v>
      </c>
      <c r="QZQ24" s="906">
        <v>10000</v>
      </c>
      <c r="QZR24" s="906">
        <v>10000</v>
      </c>
      <c r="QZS24" s="906">
        <v>10000</v>
      </c>
      <c r="QZT24" s="906">
        <v>10000</v>
      </c>
      <c r="QZU24" s="906">
        <v>10000</v>
      </c>
      <c r="QZV24" s="906">
        <v>10000</v>
      </c>
      <c r="QZW24" s="906">
        <v>10000</v>
      </c>
      <c r="QZX24" s="906">
        <v>10000</v>
      </c>
      <c r="QZY24" s="906">
        <v>10000</v>
      </c>
      <c r="QZZ24" s="906">
        <v>10000</v>
      </c>
      <c r="RAA24" s="906">
        <v>10000</v>
      </c>
      <c r="RAB24" s="906">
        <v>10000</v>
      </c>
      <c r="RAC24" s="906">
        <v>10000</v>
      </c>
      <c r="RAD24" s="906">
        <v>10000</v>
      </c>
      <c r="RAE24" s="906">
        <v>10000</v>
      </c>
      <c r="RAF24" s="906">
        <v>10000</v>
      </c>
      <c r="RAG24" s="906">
        <v>10000</v>
      </c>
      <c r="RAH24" s="906">
        <v>10000</v>
      </c>
      <c r="RAI24" s="906">
        <v>10000</v>
      </c>
      <c r="RAJ24" s="906">
        <v>10000</v>
      </c>
      <c r="RAK24" s="906">
        <v>10000</v>
      </c>
      <c r="RAL24" s="906">
        <v>10000</v>
      </c>
      <c r="RAM24" s="906">
        <v>10000</v>
      </c>
      <c r="RAN24" s="906">
        <v>10000</v>
      </c>
      <c r="RAO24" s="906">
        <v>10000</v>
      </c>
      <c r="RAP24" s="906">
        <v>10000</v>
      </c>
      <c r="RAQ24" s="906">
        <v>10000</v>
      </c>
      <c r="RAR24" s="906">
        <v>10000</v>
      </c>
      <c r="RAS24" s="906">
        <v>10000</v>
      </c>
      <c r="RAT24" s="906">
        <v>10000</v>
      </c>
      <c r="RAU24" s="906">
        <v>10000</v>
      </c>
      <c r="RAV24" s="906">
        <v>10000</v>
      </c>
      <c r="RAW24" s="906">
        <v>10000</v>
      </c>
      <c r="RAX24" s="906">
        <v>10000</v>
      </c>
      <c r="RAY24" s="906">
        <v>10000</v>
      </c>
      <c r="RAZ24" s="906">
        <v>10000</v>
      </c>
      <c r="RBA24" s="906">
        <v>10000</v>
      </c>
      <c r="RBB24" s="906">
        <v>10000</v>
      </c>
      <c r="RBC24" s="906">
        <v>10000</v>
      </c>
      <c r="RBD24" s="906">
        <v>10000</v>
      </c>
      <c r="RBE24" s="906">
        <v>10000</v>
      </c>
      <c r="RBF24" s="906">
        <v>10000</v>
      </c>
      <c r="RBG24" s="906">
        <v>10000</v>
      </c>
      <c r="RBH24" s="906">
        <v>10000</v>
      </c>
      <c r="RBI24" s="906">
        <v>10000</v>
      </c>
      <c r="RBJ24" s="906">
        <v>10000</v>
      </c>
      <c r="RBK24" s="906">
        <v>10000</v>
      </c>
      <c r="RBL24" s="906">
        <v>10000</v>
      </c>
      <c r="RBM24" s="906">
        <v>10000</v>
      </c>
      <c r="RBN24" s="906">
        <v>10000</v>
      </c>
      <c r="RBO24" s="906">
        <v>10000</v>
      </c>
      <c r="RBP24" s="906">
        <v>10000</v>
      </c>
      <c r="RBQ24" s="906">
        <v>10000</v>
      </c>
      <c r="RBR24" s="906">
        <v>10000</v>
      </c>
      <c r="RBS24" s="906">
        <v>10000</v>
      </c>
      <c r="RBT24" s="906">
        <v>10000</v>
      </c>
      <c r="RBU24" s="906">
        <v>10000</v>
      </c>
      <c r="RBV24" s="906">
        <v>10000</v>
      </c>
      <c r="RBW24" s="906">
        <v>10000</v>
      </c>
      <c r="RBX24" s="906">
        <v>10000</v>
      </c>
      <c r="RBY24" s="906">
        <v>10000</v>
      </c>
      <c r="RBZ24" s="906">
        <v>10000</v>
      </c>
      <c r="RCA24" s="906">
        <v>10000</v>
      </c>
      <c r="RCB24" s="906">
        <v>10000</v>
      </c>
      <c r="RCC24" s="906">
        <v>10000</v>
      </c>
      <c r="RCD24" s="906">
        <v>10000</v>
      </c>
      <c r="RCE24" s="906">
        <v>10000</v>
      </c>
      <c r="RCF24" s="906">
        <v>10000</v>
      </c>
      <c r="RCG24" s="906">
        <v>10000</v>
      </c>
      <c r="RCH24" s="906">
        <v>10000</v>
      </c>
      <c r="RCI24" s="906">
        <v>10000</v>
      </c>
      <c r="RCJ24" s="906">
        <v>10000</v>
      </c>
      <c r="RCK24" s="906">
        <v>10000</v>
      </c>
      <c r="RCL24" s="906">
        <v>10000</v>
      </c>
      <c r="RCM24" s="906">
        <v>10000</v>
      </c>
      <c r="RCN24" s="906">
        <v>10000</v>
      </c>
      <c r="RCO24" s="906">
        <v>10000</v>
      </c>
      <c r="RCP24" s="906">
        <v>10000</v>
      </c>
      <c r="RCQ24" s="906">
        <v>10000</v>
      </c>
      <c r="RCR24" s="906">
        <v>10000</v>
      </c>
      <c r="RCS24" s="906">
        <v>10000</v>
      </c>
      <c r="RCT24" s="906">
        <v>10000</v>
      </c>
      <c r="RCU24" s="906">
        <v>10000</v>
      </c>
      <c r="RCV24" s="906">
        <v>10000</v>
      </c>
      <c r="RCW24" s="906">
        <v>10000</v>
      </c>
      <c r="RCX24" s="906">
        <v>10000</v>
      </c>
      <c r="RCY24" s="906">
        <v>10000</v>
      </c>
      <c r="RCZ24" s="906">
        <v>10000</v>
      </c>
      <c r="RDA24" s="906">
        <v>10000</v>
      </c>
      <c r="RDB24" s="906">
        <v>10000</v>
      </c>
      <c r="RDC24" s="906">
        <v>10000</v>
      </c>
      <c r="RDD24" s="906">
        <v>10000</v>
      </c>
      <c r="RDE24" s="906">
        <v>10000</v>
      </c>
      <c r="RDF24" s="906">
        <v>10000</v>
      </c>
      <c r="RDG24" s="906">
        <v>10000</v>
      </c>
      <c r="RDH24" s="906">
        <v>10000</v>
      </c>
      <c r="RDI24" s="906">
        <v>10000</v>
      </c>
      <c r="RDJ24" s="906">
        <v>10000</v>
      </c>
      <c r="RDK24" s="906">
        <v>10000</v>
      </c>
      <c r="RDL24" s="906">
        <v>10000</v>
      </c>
      <c r="RDM24" s="906">
        <v>10000</v>
      </c>
      <c r="RDN24" s="906">
        <v>10000</v>
      </c>
      <c r="RDO24" s="906">
        <v>10000</v>
      </c>
      <c r="RDP24" s="906">
        <v>10000</v>
      </c>
      <c r="RDQ24" s="906">
        <v>10000</v>
      </c>
      <c r="RDR24" s="906">
        <v>10000</v>
      </c>
      <c r="RDS24" s="906">
        <v>10000</v>
      </c>
      <c r="RDT24" s="906">
        <v>10000</v>
      </c>
      <c r="RDU24" s="906">
        <v>10000</v>
      </c>
      <c r="RDV24" s="906">
        <v>10000</v>
      </c>
      <c r="RDW24" s="906">
        <v>10000</v>
      </c>
      <c r="RDX24" s="906">
        <v>10000</v>
      </c>
      <c r="RDY24" s="906">
        <v>10000</v>
      </c>
      <c r="RDZ24" s="906">
        <v>10000</v>
      </c>
      <c r="REA24" s="906">
        <v>10000</v>
      </c>
      <c r="REB24" s="906">
        <v>10000</v>
      </c>
      <c r="REC24" s="906">
        <v>10000</v>
      </c>
      <c r="RED24" s="906">
        <v>10000</v>
      </c>
      <c r="REE24" s="906">
        <v>10000</v>
      </c>
      <c r="REF24" s="906">
        <v>10000</v>
      </c>
      <c r="REG24" s="906">
        <v>10000</v>
      </c>
      <c r="REH24" s="906">
        <v>10000</v>
      </c>
      <c r="REI24" s="906">
        <v>10000</v>
      </c>
      <c r="REJ24" s="906">
        <v>10000</v>
      </c>
      <c r="REK24" s="906">
        <v>10000</v>
      </c>
      <c r="REL24" s="906">
        <v>10000</v>
      </c>
      <c r="REM24" s="906">
        <v>10000</v>
      </c>
      <c r="REN24" s="906">
        <v>10000</v>
      </c>
      <c r="REO24" s="906">
        <v>10000</v>
      </c>
      <c r="REP24" s="906">
        <v>10000</v>
      </c>
      <c r="REQ24" s="906">
        <v>10000</v>
      </c>
      <c r="RER24" s="906">
        <v>10000</v>
      </c>
      <c r="RES24" s="906">
        <v>10000</v>
      </c>
      <c r="RET24" s="906">
        <v>10000</v>
      </c>
      <c r="REU24" s="906">
        <v>10000</v>
      </c>
      <c r="REV24" s="906">
        <v>10000</v>
      </c>
      <c r="REW24" s="906">
        <v>10000</v>
      </c>
      <c r="REX24" s="906">
        <v>10000</v>
      </c>
      <c r="REY24" s="906">
        <v>10000</v>
      </c>
      <c r="REZ24" s="906">
        <v>10000</v>
      </c>
      <c r="RFA24" s="906">
        <v>10000</v>
      </c>
      <c r="RFB24" s="906">
        <v>10000</v>
      </c>
      <c r="RFC24" s="906">
        <v>10000</v>
      </c>
      <c r="RFD24" s="906">
        <v>10000</v>
      </c>
      <c r="RFE24" s="906">
        <v>10000</v>
      </c>
      <c r="RFF24" s="906">
        <v>10000</v>
      </c>
      <c r="RFG24" s="906">
        <v>10000</v>
      </c>
      <c r="RFH24" s="906">
        <v>10000</v>
      </c>
      <c r="RFI24" s="906">
        <v>10000</v>
      </c>
      <c r="RFJ24" s="906">
        <v>10000</v>
      </c>
      <c r="RFK24" s="906">
        <v>10000</v>
      </c>
      <c r="RFL24" s="906">
        <v>10000</v>
      </c>
      <c r="RFM24" s="906">
        <v>10000</v>
      </c>
      <c r="RFN24" s="906">
        <v>10000</v>
      </c>
      <c r="RFO24" s="906">
        <v>10000</v>
      </c>
      <c r="RFP24" s="906">
        <v>10000</v>
      </c>
      <c r="RFQ24" s="906">
        <v>10000</v>
      </c>
      <c r="RFR24" s="906">
        <v>10000</v>
      </c>
      <c r="RFS24" s="906">
        <v>10000</v>
      </c>
      <c r="RFT24" s="906">
        <v>10000</v>
      </c>
      <c r="RFU24" s="906">
        <v>10000</v>
      </c>
      <c r="RFV24" s="906">
        <v>10000</v>
      </c>
      <c r="RFW24" s="906">
        <v>10000</v>
      </c>
      <c r="RFX24" s="906">
        <v>10000</v>
      </c>
      <c r="RFY24" s="906">
        <v>10000</v>
      </c>
      <c r="RFZ24" s="906">
        <v>10000</v>
      </c>
      <c r="RGA24" s="906">
        <v>10000</v>
      </c>
      <c r="RGB24" s="906">
        <v>10000</v>
      </c>
      <c r="RGC24" s="906">
        <v>10000</v>
      </c>
      <c r="RGD24" s="906">
        <v>10000</v>
      </c>
      <c r="RGE24" s="906">
        <v>10000</v>
      </c>
      <c r="RGF24" s="906">
        <v>10000</v>
      </c>
      <c r="RGG24" s="906">
        <v>10000</v>
      </c>
      <c r="RGH24" s="906">
        <v>10000</v>
      </c>
      <c r="RGI24" s="906">
        <v>10000</v>
      </c>
      <c r="RGJ24" s="906">
        <v>10000</v>
      </c>
      <c r="RGK24" s="906">
        <v>10000</v>
      </c>
      <c r="RGL24" s="906">
        <v>10000</v>
      </c>
      <c r="RGM24" s="906">
        <v>10000</v>
      </c>
      <c r="RGN24" s="906">
        <v>10000</v>
      </c>
      <c r="RGO24" s="906">
        <v>10000</v>
      </c>
      <c r="RGP24" s="906">
        <v>10000</v>
      </c>
      <c r="RGQ24" s="906">
        <v>10000</v>
      </c>
      <c r="RGR24" s="906">
        <v>10000</v>
      </c>
      <c r="RGS24" s="906">
        <v>10000</v>
      </c>
      <c r="RGT24" s="906">
        <v>10000</v>
      </c>
      <c r="RGU24" s="906">
        <v>10000</v>
      </c>
      <c r="RGV24" s="906">
        <v>10000</v>
      </c>
      <c r="RGW24" s="906">
        <v>10000</v>
      </c>
      <c r="RGX24" s="906">
        <v>10000</v>
      </c>
      <c r="RGY24" s="906">
        <v>10000</v>
      </c>
      <c r="RGZ24" s="906">
        <v>10000</v>
      </c>
      <c r="RHA24" s="906">
        <v>10000</v>
      </c>
      <c r="RHB24" s="906">
        <v>10000</v>
      </c>
      <c r="RHC24" s="906">
        <v>10000</v>
      </c>
      <c r="RHD24" s="906">
        <v>10000</v>
      </c>
      <c r="RHE24" s="906">
        <v>10000</v>
      </c>
      <c r="RHF24" s="906">
        <v>10000</v>
      </c>
      <c r="RHG24" s="906">
        <v>10000</v>
      </c>
      <c r="RHH24" s="906">
        <v>10000</v>
      </c>
      <c r="RHI24" s="906">
        <v>10000</v>
      </c>
      <c r="RHJ24" s="906">
        <v>10000</v>
      </c>
      <c r="RHK24" s="906">
        <v>10000</v>
      </c>
      <c r="RHL24" s="906">
        <v>10000</v>
      </c>
      <c r="RHM24" s="906">
        <v>10000</v>
      </c>
      <c r="RHN24" s="906">
        <v>10000</v>
      </c>
      <c r="RHO24" s="906">
        <v>10000</v>
      </c>
      <c r="RHP24" s="906">
        <v>10000</v>
      </c>
      <c r="RHQ24" s="906">
        <v>10000</v>
      </c>
      <c r="RHR24" s="906">
        <v>10000</v>
      </c>
      <c r="RHS24" s="906">
        <v>10000</v>
      </c>
      <c r="RHT24" s="906">
        <v>10000</v>
      </c>
      <c r="RHU24" s="906">
        <v>10000</v>
      </c>
      <c r="RHV24" s="906">
        <v>10000</v>
      </c>
      <c r="RHW24" s="906">
        <v>10000</v>
      </c>
      <c r="RHX24" s="906">
        <v>10000</v>
      </c>
      <c r="RHY24" s="906">
        <v>10000</v>
      </c>
      <c r="RHZ24" s="906">
        <v>10000</v>
      </c>
      <c r="RIA24" s="906">
        <v>10000</v>
      </c>
      <c r="RIB24" s="906">
        <v>10000</v>
      </c>
      <c r="RIC24" s="906">
        <v>10000</v>
      </c>
      <c r="RID24" s="906">
        <v>10000</v>
      </c>
      <c r="RIE24" s="906">
        <v>10000</v>
      </c>
      <c r="RIF24" s="906">
        <v>10000</v>
      </c>
      <c r="RIG24" s="906">
        <v>10000</v>
      </c>
      <c r="RIH24" s="906">
        <v>10000</v>
      </c>
      <c r="RII24" s="906">
        <v>10000</v>
      </c>
      <c r="RIJ24" s="906">
        <v>10000</v>
      </c>
      <c r="RIK24" s="906">
        <v>10000</v>
      </c>
      <c r="RIL24" s="906">
        <v>10000</v>
      </c>
      <c r="RIM24" s="906">
        <v>10000</v>
      </c>
      <c r="RIN24" s="906">
        <v>10000</v>
      </c>
      <c r="RIO24" s="906">
        <v>10000</v>
      </c>
      <c r="RIP24" s="906">
        <v>10000</v>
      </c>
      <c r="RIQ24" s="906">
        <v>10000</v>
      </c>
      <c r="RIR24" s="906">
        <v>10000</v>
      </c>
      <c r="RIS24" s="906">
        <v>10000</v>
      </c>
      <c r="RIT24" s="906">
        <v>10000</v>
      </c>
      <c r="RIU24" s="906">
        <v>10000</v>
      </c>
      <c r="RIV24" s="906">
        <v>10000</v>
      </c>
      <c r="RIW24" s="906">
        <v>10000</v>
      </c>
      <c r="RIX24" s="906">
        <v>10000</v>
      </c>
      <c r="RIY24" s="906">
        <v>10000</v>
      </c>
      <c r="RIZ24" s="906">
        <v>10000</v>
      </c>
      <c r="RJA24" s="906">
        <v>10000</v>
      </c>
      <c r="RJB24" s="906">
        <v>10000</v>
      </c>
      <c r="RJC24" s="906">
        <v>10000</v>
      </c>
      <c r="RJD24" s="906">
        <v>10000</v>
      </c>
      <c r="RJE24" s="906">
        <v>10000</v>
      </c>
      <c r="RJF24" s="906">
        <v>10000</v>
      </c>
      <c r="RJG24" s="906">
        <v>10000</v>
      </c>
      <c r="RJH24" s="906">
        <v>10000</v>
      </c>
      <c r="RJI24" s="906">
        <v>10000</v>
      </c>
      <c r="RJJ24" s="906">
        <v>10000</v>
      </c>
      <c r="RJK24" s="906">
        <v>10000</v>
      </c>
      <c r="RJL24" s="906">
        <v>10000</v>
      </c>
      <c r="RJM24" s="906">
        <v>10000</v>
      </c>
      <c r="RJN24" s="906">
        <v>10000</v>
      </c>
      <c r="RJO24" s="906">
        <v>10000</v>
      </c>
      <c r="RJP24" s="906">
        <v>10000</v>
      </c>
      <c r="RJQ24" s="906">
        <v>10000</v>
      </c>
      <c r="RJR24" s="906">
        <v>10000</v>
      </c>
      <c r="RJS24" s="906">
        <v>10000</v>
      </c>
      <c r="RJT24" s="906">
        <v>10000</v>
      </c>
      <c r="RJU24" s="906">
        <v>10000</v>
      </c>
      <c r="RJV24" s="906">
        <v>10000</v>
      </c>
      <c r="RJW24" s="906">
        <v>10000</v>
      </c>
      <c r="RJX24" s="906">
        <v>10000</v>
      </c>
      <c r="RJY24" s="906">
        <v>10000</v>
      </c>
      <c r="RJZ24" s="906">
        <v>10000</v>
      </c>
      <c r="RKA24" s="906">
        <v>10000</v>
      </c>
      <c r="RKB24" s="906">
        <v>10000</v>
      </c>
      <c r="RKC24" s="906">
        <v>10000</v>
      </c>
      <c r="RKD24" s="906">
        <v>10000</v>
      </c>
      <c r="RKE24" s="906">
        <v>10000</v>
      </c>
      <c r="RKF24" s="906">
        <v>10000</v>
      </c>
      <c r="RKG24" s="906">
        <v>10000</v>
      </c>
      <c r="RKH24" s="906">
        <v>10000</v>
      </c>
      <c r="RKI24" s="906">
        <v>10000</v>
      </c>
      <c r="RKJ24" s="906">
        <v>10000</v>
      </c>
      <c r="RKK24" s="906">
        <v>10000</v>
      </c>
      <c r="RKL24" s="906">
        <v>10000</v>
      </c>
      <c r="RKM24" s="906">
        <v>10000</v>
      </c>
      <c r="RKN24" s="906">
        <v>10000</v>
      </c>
      <c r="RKO24" s="906">
        <v>10000</v>
      </c>
      <c r="RKP24" s="906">
        <v>10000</v>
      </c>
      <c r="RKQ24" s="906">
        <v>10000</v>
      </c>
      <c r="RKR24" s="906">
        <v>10000</v>
      </c>
      <c r="RKS24" s="906">
        <v>10000</v>
      </c>
      <c r="RKT24" s="906">
        <v>10000</v>
      </c>
      <c r="RKU24" s="906">
        <v>10000</v>
      </c>
      <c r="RKV24" s="906">
        <v>10000</v>
      </c>
      <c r="RKW24" s="906">
        <v>10000</v>
      </c>
      <c r="RKX24" s="906">
        <v>10000</v>
      </c>
      <c r="RKY24" s="906">
        <v>10000</v>
      </c>
      <c r="RKZ24" s="906">
        <v>10000</v>
      </c>
      <c r="RLA24" s="906">
        <v>10000</v>
      </c>
      <c r="RLB24" s="906">
        <v>10000</v>
      </c>
      <c r="RLC24" s="906">
        <v>10000</v>
      </c>
      <c r="RLD24" s="906">
        <v>10000</v>
      </c>
      <c r="RLE24" s="906">
        <v>10000</v>
      </c>
      <c r="RLF24" s="906">
        <v>10000</v>
      </c>
      <c r="RLG24" s="906">
        <v>10000</v>
      </c>
      <c r="RLH24" s="906">
        <v>10000</v>
      </c>
      <c r="RLI24" s="906">
        <v>10000</v>
      </c>
      <c r="RLJ24" s="906">
        <v>10000</v>
      </c>
      <c r="RLK24" s="906">
        <v>10000</v>
      </c>
      <c r="RLL24" s="906">
        <v>10000</v>
      </c>
      <c r="RLM24" s="906">
        <v>10000</v>
      </c>
      <c r="RLN24" s="906">
        <v>10000</v>
      </c>
      <c r="RLO24" s="906">
        <v>10000</v>
      </c>
      <c r="RLP24" s="906">
        <v>10000</v>
      </c>
      <c r="RLQ24" s="906">
        <v>10000</v>
      </c>
      <c r="RLR24" s="906">
        <v>10000</v>
      </c>
      <c r="RLS24" s="906">
        <v>10000</v>
      </c>
      <c r="RLT24" s="906">
        <v>10000</v>
      </c>
      <c r="RLU24" s="906">
        <v>10000</v>
      </c>
      <c r="RLV24" s="906">
        <v>10000</v>
      </c>
      <c r="RLW24" s="906">
        <v>10000</v>
      </c>
      <c r="RLX24" s="906">
        <v>10000</v>
      </c>
      <c r="RLY24" s="906">
        <v>10000</v>
      </c>
      <c r="RLZ24" s="906">
        <v>10000</v>
      </c>
      <c r="RMA24" s="906">
        <v>10000</v>
      </c>
      <c r="RMB24" s="906">
        <v>10000</v>
      </c>
      <c r="RMC24" s="906">
        <v>10000</v>
      </c>
      <c r="RMD24" s="906">
        <v>10000</v>
      </c>
      <c r="RME24" s="906">
        <v>10000</v>
      </c>
      <c r="RMF24" s="906">
        <v>10000</v>
      </c>
      <c r="RMG24" s="906">
        <v>10000</v>
      </c>
      <c r="RMH24" s="906">
        <v>10000</v>
      </c>
      <c r="RMI24" s="906">
        <v>10000</v>
      </c>
      <c r="RMJ24" s="906">
        <v>10000</v>
      </c>
      <c r="RMK24" s="906">
        <v>10000</v>
      </c>
      <c r="RML24" s="906">
        <v>10000</v>
      </c>
      <c r="RMM24" s="906">
        <v>10000</v>
      </c>
      <c r="RMN24" s="906">
        <v>10000</v>
      </c>
      <c r="RMO24" s="906">
        <v>10000</v>
      </c>
      <c r="RMP24" s="906">
        <v>10000</v>
      </c>
      <c r="RMQ24" s="906">
        <v>10000</v>
      </c>
      <c r="RMR24" s="906">
        <v>10000</v>
      </c>
      <c r="RMS24" s="906">
        <v>10000</v>
      </c>
      <c r="RMT24" s="906">
        <v>10000</v>
      </c>
      <c r="RMU24" s="906">
        <v>10000</v>
      </c>
      <c r="RMV24" s="906">
        <v>10000</v>
      </c>
      <c r="RMW24" s="906">
        <v>10000</v>
      </c>
      <c r="RMX24" s="906">
        <v>10000</v>
      </c>
      <c r="RMY24" s="906">
        <v>10000</v>
      </c>
      <c r="RMZ24" s="906">
        <v>10000</v>
      </c>
      <c r="RNA24" s="906">
        <v>10000</v>
      </c>
      <c r="RNB24" s="906">
        <v>10000</v>
      </c>
      <c r="RNC24" s="906">
        <v>10000</v>
      </c>
      <c r="RND24" s="906">
        <v>10000</v>
      </c>
      <c r="RNE24" s="906">
        <v>10000</v>
      </c>
      <c r="RNF24" s="906">
        <v>10000</v>
      </c>
      <c r="RNG24" s="906">
        <v>10000</v>
      </c>
      <c r="RNH24" s="906">
        <v>10000</v>
      </c>
      <c r="RNI24" s="906">
        <v>10000</v>
      </c>
      <c r="RNJ24" s="906">
        <v>10000</v>
      </c>
      <c r="RNK24" s="906">
        <v>10000</v>
      </c>
      <c r="RNL24" s="906">
        <v>10000</v>
      </c>
      <c r="RNM24" s="906">
        <v>10000</v>
      </c>
      <c r="RNN24" s="906">
        <v>10000</v>
      </c>
      <c r="RNO24" s="906">
        <v>10000</v>
      </c>
      <c r="RNP24" s="906">
        <v>10000</v>
      </c>
      <c r="RNQ24" s="906">
        <v>10000</v>
      </c>
      <c r="RNR24" s="906">
        <v>10000</v>
      </c>
      <c r="RNS24" s="906">
        <v>10000</v>
      </c>
      <c r="RNT24" s="906">
        <v>10000</v>
      </c>
      <c r="RNU24" s="906">
        <v>10000</v>
      </c>
      <c r="RNV24" s="906">
        <v>10000</v>
      </c>
      <c r="RNW24" s="906">
        <v>10000</v>
      </c>
      <c r="RNX24" s="906">
        <v>10000</v>
      </c>
      <c r="RNY24" s="906">
        <v>10000</v>
      </c>
      <c r="RNZ24" s="906">
        <v>10000</v>
      </c>
      <c r="ROA24" s="906">
        <v>10000</v>
      </c>
      <c r="ROB24" s="906">
        <v>10000</v>
      </c>
      <c r="ROC24" s="906">
        <v>10000</v>
      </c>
      <c r="ROD24" s="906">
        <v>10000</v>
      </c>
      <c r="ROE24" s="906">
        <v>10000</v>
      </c>
      <c r="ROF24" s="906">
        <v>10000</v>
      </c>
      <c r="ROG24" s="906">
        <v>10000</v>
      </c>
      <c r="ROH24" s="906">
        <v>10000</v>
      </c>
      <c r="ROI24" s="906">
        <v>10000</v>
      </c>
      <c r="ROJ24" s="906">
        <v>10000</v>
      </c>
      <c r="ROK24" s="906">
        <v>10000</v>
      </c>
      <c r="ROL24" s="906">
        <v>10000</v>
      </c>
      <c r="ROM24" s="906">
        <v>10000</v>
      </c>
      <c r="RON24" s="906">
        <v>10000</v>
      </c>
      <c r="ROO24" s="906">
        <v>10000</v>
      </c>
      <c r="ROP24" s="906">
        <v>10000</v>
      </c>
      <c r="ROQ24" s="906">
        <v>10000</v>
      </c>
      <c r="ROR24" s="906">
        <v>10000</v>
      </c>
      <c r="ROS24" s="906">
        <v>10000</v>
      </c>
      <c r="ROT24" s="906">
        <v>10000</v>
      </c>
      <c r="ROU24" s="906">
        <v>10000</v>
      </c>
      <c r="ROV24" s="906">
        <v>10000</v>
      </c>
      <c r="ROW24" s="906">
        <v>10000</v>
      </c>
      <c r="ROX24" s="906">
        <v>10000</v>
      </c>
      <c r="ROY24" s="906">
        <v>10000</v>
      </c>
      <c r="ROZ24" s="906">
        <v>10000</v>
      </c>
      <c r="RPA24" s="906">
        <v>10000</v>
      </c>
      <c r="RPB24" s="906">
        <v>10000</v>
      </c>
      <c r="RPC24" s="906">
        <v>10000</v>
      </c>
      <c r="RPD24" s="906">
        <v>10000</v>
      </c>
      <c r="RPE24" s="906">
        <v>10000</v>
      </c>
      <c r="RPF24" s="906">
        <v>10000</v>
      </c>
      <c r="RPG24" s="906">
        <v>10000</v>
      </c>
      <c r="RPH24" s="906">
        <v>10000</v>
      </c>
      <c r="RPI24" s="906">
        <v>10000</v>
      </c>
      <c r="RPJ24" s="906">
        <v>10000</v>
      </c>
      <c r="RPK24" s="906">
        <v>10000</v>
      </c>
      <c r="RPL24" s="906">
        <v>10000</v>
      </c>
      <c r="RPM24" s="906">
        <v>10000</v>
      </c>
      <c r="RPN24" s="906">
        <v>10000</v>
      </c>
      <c r="RPO24" s="906">
        <v>10000</v>
      </c>
      <c r="RPP24" s="906">
        <v>10000</v>
      </c>
      <c r="RPQ24" s="906">
        <v>10000</v>
      </c>
      <c r="RPR24" s="906">
        <v>10000</v>
      </c>
      <c r="RPS24" s="906">
        <v>10000</v>
      </c>
      <c r="RPT24" s="906">
        <v>10000</v>
      </c>
      <c r="RPU24" s="906">
        <v>10000</v>
      </c>
      <c r="RPV24" s="906">
        <v>10000</v>
      </c>
      <c r="RPW24" s="906">
        <v>10000</v>
      </c>
      <c r="RPX24" s="906">
        <v>10000</v>
      </c>
      <c r="RPY24" s="906">
        <v>10000</v>
      </c>
      <c r="RPZ24" s="906">
        <v>10000</v>
      </c>
      <c r="RQA24" s="906">
        <v>10000</v>
      </c>
      <c r="RQB24" s="906">
        <v>10000</v>
      </c>
      <c r="RQC24" s="906">
        <v>10000</v>
      </c>
      <c r="RQD24" s="906">
        <v>10000</v>
      </c>
      <c r="RQE24" s="906">
        <v>10000</v>
      </c>
      <c r="RQF24" s="906">
        <v>10000</v>
      </c>
      <c r="RQG24" s="906">
        <v>10000</v>
      </c>
      <c r="RQH24" s="906">
        <v>10000</v>
      </c>
      <c r="RQI24" s="906">
        <v>10000</v>
      </c>
      <c r="RQJ24" s="906">
        <v>10000</v>
      </c>
      <c r="RQK24" s="906">
        <v>10000</v>
      </c>
      <c r="RQL24" s="906">
        <v>10000</v>
      </c>
      <c r="RQM24" s="906">
        <v>10000</v>
      </c>
      <c r="RQN24" s="906">
        <v>10000</v>
      </c>
      <c r="RQO24" s="906">
        <v>10000</v>
      </c>
      <c r="RQP24" s="906">
        <v>10000</v>
      </c>
      <c r="RQQ24" s="906">
        <v>10000</v>
      </c>
      <c r="RQR24" s="906">
        <v>10000</v>
      </c>
      <c r="RQS24" s="906">
        <v>10000</v>
      </c>
      <c r="RQT24" s="906">
        <v>10000</v>
      </c>
      <c r="RQU24" s="906">
        <v>10000</v>
      </c>
      <c r="RQV24" s="906">
        <v>10000</v>
      </c>
      <c r="RQW24" s="906">
        <v>10000</v>
      </c>
      <c r="RQX24" s="906">
        <v>10000</v>
      </c>
      <c r="RQY24" s="906">
        <v>10000</v>
      </c>
      <c r="RQZ24" s="906">
        <v>10000</v>
      </c>
      <c r="RRA24" s="906">
        <v>10000</v>
      </c>
      <c r="RRB24" s="906">
        <v>10000</v>
      </c>
      <c r="RRC24" s="906">
        <v>10000</v>
      </c>
      <c r="RRD24" s="906">
        <v>10000</v>
      </c>
      <c r="RRE24" s="906">
        <v>10000</v>
      </c>
      <c r="RRF24" s="906">
        <v>10000</v>
      </c>
      <c r="RRG24" s="906">
        <v>10000</v>
      </c>
      <c r="RRH24" s="906">
        <v>10000</v>
      </c>
      <c r="RRI24" s="906">
        <v>10000</v>
      </c>
      <c r="RRJ24" s="906">
        <v>10000</v>
      </c>
      <c r="RRK24" s="906">
        <v>10000</v>
      </c>
      <c r="RRL24" s="906">
        <v>10000</v>
      </c>
      <c r="RRM24" s="906">
        <v>10000</v>
      </c>
      <c r="RRN24" s="906">
        <v>10000</v>
      </c>
      <c r="RRO24" s="906">
        <v>10000</v>
      </c>
      <c r="RRP24" s="906">
        <v>10000</v>
      </c>
      <c r="RRQ24" s="906">
        <v>10000</v>
      </c>
      <c r="RRR24" s="906">
        <v>10000</v>
      </c>
      <c r="RRS24" s="906">
        <v>10000</v>
      </c>
      <c r="RRT24" s="906">
        <v>10000</v>
      </c>
      <c r="RRU24" s="906">
        <v>10000</v>
      </c>
      <c r="RRV24" s="906">
        <v>10000</v>
      </c>
      <c r="RRW24" s="906">
        <v>10000</v>
      </c>
      <c r="RRX24" s="906">
        <v>10000</v>
      </c>
      <c r="RRY24" s="906">
        <v>10000</v>
      </c>
      <c r="RRZ24" s="906">
        <v>10000</v>
      </c>
      <c r="RSA24" s="906">
        <v>10000</v>
      </c>
      <c r="RSB24" s="906">
        <v>10000</v>
      </c>
      <c r="RSC24" s="906">
        <v>10000</v>
      </c>
      <c r="RSD24" s="906">
        <v>10000</v>
      </c>
      <c r="RSE24" s="906">
        <v>10000</v>
      </c>
      <c r="RSF24" s="906">
        <v>10000</v>
      </c>
      <c r="RSG24" s="906">
        <v>10000</v>
      </c>
      <c r="RSH24" s="906">
        <v>10000</v>
      </c>
      <c r="RSI24" s="906">
        <v>10000</v>
      </c>
      <c r="RSJ24" s="906">
        <v>10000</v>
      </c>
      <c r="RSK24" s="906">
        <v>10000</v>
      </c>
      <c r="RSL24" s="906">
        <v>10000</v>
      </c>
      <c r="RSM24" s="906">
        <v>10000</v>
      </c>
      <c r="RSN24" s="906">
        <v>10000</v>
      </c>
      <c r="RSO24" s="906">
        <v>10000</v>
      </c>
      <c r="RSP24" s="906">
        <v>10000</v>
      </c>
      <c r="RSQ24" s="906">
        <v>10000</v>
      </c>
      <c r="RSR24" s="906">
        <v>10000</v>
      </c>
      <c r="RSS24" s="906">
        <v>10000</v>
      </c>
      <c r="RST24" s="906">
        <v>10000</v>
      </c>
      <c r="RSU24" s="906">
        <v>10000</v>
      </c>
      <c r="RSV24" s="906">
        <v>10000</v>
      </c>
      <c r="RSW24" s="906">
        <v>10000</v>
      </c>
      <c r="RSX24" s="906">
        <v>10000</v>
      </c>
      <c r="RSY24" s="906">
        <v>10000</v>
      </c>
      <c r="RSZ24" s="906">
        <v>10000</v>
      </c>
      <c r="RTA24" s="906">
        <v>10000</v>
      </c>
      <c r="RTB24" s="906">
        <v>10000</v>
      </c>
      <c r="RTC24" s="906">
        <v>10000</v>
      </c>
      <c r="RTD24" s="906">
        <v>10000</v>
      </c>
      <c r="RTE24" s="906">
        <v>10000</v>
      </c>
      <c r="RTF24" s="906">
        <v>10000</v>
      </c>
      <c r="RTG24" s="906">
        <v>10000</v>
      </c>
      <c r="RTH24" s="906">
        <v>10000</v>
      </c>
      <c r="RTI24" s="906">
        <v>10000</v>
      </c>
      <c r="RTJ24" s="906">
        <v>10000</v>
      </c>
      <c r="RTK24" s="906">
        <v>10000</v>
      </c>
      <c r="RTL24" s="906">
        <v>10000</v>
      </c>
      <c r="RTM24" s="906">
        <v>10000</v>
      </c>
      <c r="RTN24" s="906">
        <v>10000</v>
      </c>
      <c r="RTO24" s="906">
        <v>10000</v>
      </c>
      <c r="RTP24" s="906">
        <v>10000</v>
      </c>
      <c r="RTQ24" s="906">
        <v>10000</v>
      </c>
      <c r="RTR24" s="906">
        <v>10000</v>
      </c>
      <c r="RTS24" s="906">
        <v>10000</v>
      </c>
      <c r="RTT24" s="906">
        <v>10000</v>
      </c>
      <c r="RTU24" s="906">
        <v>10000</v>
      </c>
      <c r="RTV24" s="906">
        <v>10000</v>
      </c>
      <c r="RTW24" s="906">
        <v>10000</v>
      </c>
      <c r="RTX24" s="906">
        <v>10000</v>
      </c>
      <c r="RTY24" s="906">
        <v>10000</v>
      </c>
      <c r="RTZ24" s="906">
        <v>10000</v>
      </c>
      <c r="RUA24" s="906">
        <v>10000</v>
      </c>
      <c r="RUB24" s="906">
        <v>10000</v>
      </c>
      <c r="RUC24" s="906">
        <v>10000</v>
      </c>
      <c r="RUD24" s="906">
        <v>10000</v>
      </c>
      <c r="RUE24" s="906">
        <v>10000</v>
      </c>
      <c r="RUF24" s="906">
        <v>10000</v>
      </c>
      <c r="RUG24" s="906">
        <v>10000</v>
      </c>
      <c r="RUH24" s="906">
        <v>10000</v>
      </c>
      <c r="RUI24" s="906">
        <v>10000</v>
      </c>
      <c r="RUJ24" s="906">
        <v>10000</v>
      </c>
      <c r="RUK24" s="906">
        <v>10000</v>
      </c>
      <c r="RUL24" s="906">
        <v>10000</v>
      </c>
      <c r="RUM24" s="906">
        <v>10000</v>
      </c>
      <c r="RUN24" s="906">
        <v>10000</v>
      </c>
      <c r="RUO24" s="906">
        <v>10000</v>
      </c>
      <c r="RUP24" s="906">
        <v>10000</v>
      </c>
      <c r="RUQ24" s="906">
        <v>10000</v>
      </c>
      <c r="RUR24" s="906">
        <v>10000</v>
      </c>
      <c r="RUS24" s="906">
        <v>10000</v>
      </c>
      <c r="RUT24" s="906">
        <v>10000</v>
      </c>
      <c r="RUU24" s="906">
        <v>10000</v>
      </c>
      <c r="RUV24" s="906">
        <v>10000</v>
      </c>
      <c r="RUW24" s="906">
        <v>10000</v>
      </c>
      <c r="RUX24" s="906">
        <v>10000</v>
      </c>
      <c r="RUY24" s="906">
        <v>10000</v>
      </c>
      <c r="RUZ24" s="906">
        <v>10000</v>
      </c>
      <c r="RVA24" s="906">
        <v>10000</v>
      </c>
      <c r="RVB24" s="906">
        <v>10000</v>
      </c>
      <c r="RVC24" s="906">
        <v>10000</v>
      </c>
      <c r="RVD24" s="906">
        <v>10000</v>
      </c>
      <c r="RVE24" s="906">
        <v>10000</v>
      </c>
      <c r="RVF24" s="906">
        <v>10000</v>
      </c>
      <c r="RVG24" s="906">
        <v>10000</v>
      </c>
      <c r="RVH24" s="906">
        <v>10000</v>
      </c>
      <c r="RVI24" s="906">
        <v>10000</v>
      </c>
      <c r="RVJ24" s="906">
        <v>10000</v>
      </c>
      <c r="RVK24" s="906">
        <v>10000</v>
      </c>
      <c r="RVL24" s="906">
        <v>10000</v>
      </c>
      <c r="RVM24" s="906">
        <v>10000</v>
      </c>
      <c r="RVN24" s="906">
        <v>10000</v>
      </c>
      <c r="RVO24" s="906">
        <v>10000</v>
      </c>
      <c r="RVP24" s="906">
        <v>10000</v>
      </c>
      <c r="RVQ24" s="906">
        <v>10000</v>
      </c>
      <c r="RVR24" s="906">
        <v>10000</v>
      </c>
      <c r="RVS24" s="906">
        <v>10000</v>
      </c>
      <c r="RVT24" s="906">
        <v>10000</v>
      </c>
      <c r="RVU24" s="906">
        <v>10000</v>
      </c>
      <c r="RVV24" s="906">
        <v>10000</v>
      </c>
      <c r="RVW24" s="906">
        <v>10000</v>
      </c>
      <c r="RVX24" s="906">
        <v>10000</v>
      </c>
      <c r="RVY24" s="906">
        <v>10000</v>
      </c>
      <c r="RVZ24" s="906">
        <v>10000</v>
      </c>
      <c r="RWA24" s="906">
        <v>10000</v>
      </c>
      <c r="RWB24" s="906">
        <v>10000</v>
      </c>
      <c r="RWC24" s="906">
        <v>10000</v>
      </c>
      <c r="RWD24" s="906">
        <v>10000</v>
      </c>
      <c r="RWE24" s="906">
        <v>10000</v>
      </c>
      <c r="RWF24" s="906">
        <v>10000</v>
      </c>
      <c r="RWG24" s="906">
        <v>10000</v>
      </c>
      <c r="RWH24" s="906">
        <v>10000</v>
      </c>
      <c r="RWI24" s="906">
        <v>10000</v>
      </c>
      <c r="RWJ24" s="906">
        <v>10000</v>
      </c>
      <c r="RWK24" s="906">
        <v>10000</v>
      </c>
      <c r="RWL24" s="906">
        <v>10000</v>
      </c>
      <c r="RWM24" s="906">
        <v>10000</v>
      </c>
      <c r="RWN24" s="906">
        <v>10000</v>
      </c>
      <c r="RWO24" s="906">
        <v>10000</v>
      </c>
      <c r="RWP24" s="906">
        <v>10000</v>
      </c>
      <c r="RWQ24" s="906">
        <v>10000</v>
      </c>
      <c r="RWR24" s="906">
        <v>10000</v>
      </c>
      <c r="RWS24" s="906">
        <v>10000</v>
      </c>
      <c r="RWT24" s="906">
        <v>10000</v>
      </c>
      <c r="RWU24" s="906">
        <v>10000</v>
      </c>
      <c r="RWV24" s="906">
        <v>10000</v>
      </c>
      <c r="RWW24" s="906">
        <v>10000</v>
      </c>
      <c r="RWX24" s="906">
        <v>10000</v>
      </c>
      <c r="RWY24" s="906">
        <v>10000</v>
      </c>
      <c r="RWZ24" s="906">
        <v>10000</v>
      </c>
      <c r="RXA24" s="906">
        <v>10000</v>
      </c>
      <c r="RXB24" s="906">
        <v>10000</v>
      </c>
      <c r="RXC24" s="906">
        <v>10000</v>
      </c>
      <c r="RXD24" s="906">
        <v>10000</v>
      </c>
      <c r="RXE24" s="906">
        <v>10000</v>
      </c>
      <c r="RXF24" s="906">
        <v>10000</v>
      </c>
      <c r="RXG24" s="906">
        <v>10000</v>
      </c>
      <c r="RXH24" s="906">
        <v>10000</v>
      </c>
      <c r="RXI24" s="906">
        <v>10000</v>
      </c>
      <c r="RXJ24" s="906">
        <v>10000</v>
      </c>
      <c r="RXK24" s="906">
        <v>10000</v>
      </c>
      <c r="RXL24" s="906">
        <v>10000</v>
      </c>
      <c r="RXM24" s="906">
        <v>10000</v>
      </c>
      <c r="RXN24" s="906">
        <v>10000</v>
      </c>
      <c r="RXO24" s="906">
        <v>10000</v>
      </c>
      <c r="RXP24" s="906">
        <v>10000</v>
      </c>
      <c r="RXQ24" s="906">
        <v>10000</v>
      </c>
      <c r="RXR24" s="906">
        <v>10000</v>
      </c>
      <c r="RXS24" s="906">
        <v>10000</v>
      </c>
      <c r="RXT24" s="906">
        <v>10000</v>
      </c>
      <c r="RXU24" s="906">
        <v>10000</v>
      </c>
      <c r="RXV24" s="906">
        <v>10000</v>
      </c>
      <c r="RXW24" s="906">
        <v>10000</v>
      </c>
      <c r="RXX24" s="906">
        <v>10000</v>
      </c>
      <c r="RXY24" s="906">
        <v>10000</v>
      </c>
      <c r="RXZ24" s="906">
        <v>10000</v>
      </c>
      <c r="RYA24" s="906">
        <v>10000</v>
      </c>
      <c r="RYB24" s="906">
        <v>10000</v>
      </c>
      <c r="RYC24" s="906">
        <v>10000</v>
      </c>
      <c r="RYD24" s="906">
        <v>10000</v>
      </c>
      <c r="RYE24" s="906">
        <v>10000</v>
      </c>
      <c r="RYF24" s="906">
        <v>10000</v>
      </c>
      <c r="RYG24" s="906">
        <v>10000</v>
      </c>
      <c r="RYH24" s="906">
        <v>10000</v>
      </c>
      <c r="RYI24" s="906">
        <v>10000</v>
      </c>
      <c r="RYJ24" s="906">
        <v>10000</v>
      </c>
      <c r="RYK24" s="906">
        <v>10000</v>
      </c>
      <c r="RYL24" s="906">
        <v>10000</v>
      </c>
      <c r="RYM24" s="906">
        <v>10000</v>
      </c>
      <c r="RYN24" s="906">
        <v>10000</v>
      </c>
      <c r="RYO24" s="906">
        <v>10000</v>
      </c>
      <c r="RYP24" s="906">
        <v>10000</v>
      </c>
      <c r="RYQ24" s="906">
        <v>10000</v>
      </c>
      <c r="RYR24" s="906">
        <v>10000</v>
      </c>
      <c r="RYS24" s="906">
        <v>10000</v>
      </c>
      <c r="RYT24" s="906">
        <v>10000</v>
      </c>
      <c r="RYU24" s="906">
        <v>10000</v>
      </c>
      <c r="RYV24" s="906">
        <v>10000</v>
      </c>
      <c r="RYW24" s="906">
        <v>10000</v>
      </c>
      <c r="RYX24" s="906">
        <v>10000</v>
      </c>
      <c r="RYY24" s="906">
        <v>10000</v>
      </c>
      <c r="RYZ24" s="906">
        <v>10000</v>
      </c>
      <c r="RZA24" s="906">
        <v>10000</v>
      </c>
      <c r="RZB24" s="906">
        <v>10000</v>
      </c>
      <c r="RZC24" s="906">
        <v>10000</v>
      </c>
      <c r="RZD24" s="906">
        <v>10000</v>
      </c>
      <c r="RZE24" s="906">
        <v>10000</v>
      </c>
      <c r="RZF24" s="906">
        <v>10000</v>
      </c>
      <c r="RZG24" s="906">
        <v>10000</v>
      </c>
      <c r="RZH24" s="906">
        <v>10000</v>
      </c>
      <c r="RZI24" s="906">
        <v>10000</v>
      </c>
      <c r="RZJ24" s="906">
        <v>10000</v>
      </c>
      <c r="RZK24" s="906">
        <v>10000</v>
      </c>
      <c r="RZL24" s="906">
        <v>10000</v>
      </c>
      <c r="RZM24" s="906">
        <v>10000</v>
      </c>
      <c r="RZN24" s="906">
        <v>10000</v>
      </c>
      <c r="RZO24" s="906">
        <v>10000</v>
      </c>
      <c r="RZP24" s="906">
        <v>10000</v>
      </c>
      <c r="RZQ24" s="906">
        <v>10000</v>
      </c>
      <c r="RZR24" s="906">
        <v>10000</v>
      </c>
      <c r="RZS24" s="906">
        <v>10000</v>
      </c>
      <c r="RZT24" s="906">
        <v>10000</v>
      </c>
      <c r="RZU24" s="906">
        <v>10000</v>
      </c>
      <c r="RZV24" s="906">
        <v>10000</v>
      </c>
      <c r="RZW24" s="906">
        <v>10000</v>
      </c>
      <c r="RZX24" s="906">
        <v>10000</v>
      </c>
      <c r="RZY24" s="906">
        <v>10000</v>
      </c>
      <c r="RZZ24" s="906">
        <v>10000</v>
      </c>
      <c r="SAA24" s="906">
        <v>10000</v>
      </c>
      <c r="SAB24" s="906">
        <v>10000</v>
      </c>
      <c r="SAC24" s="906">
        <v>10000</v>
      </c>
      <c r="SAD24" s="906">
        <v>10000</v>
      </c>
      <c r="SAE24" s="906">
        <v>10000</v>
      </c>
      <c r="SAF24" s="906">
        <v>10000</v>
      </c>
      <c r="SAG24" s="906">
        <v>10000</v>
      </c>
      <c r="SAH24" s="906">
        <v>10000</v>
      </c>
      <c r="SAI24" s="906">
        <v>10000</v>
      </c>
      <c r="SAJ24" s="906">
        <v>10000</v>
      </c>
      <c r="SAK24" s="906">
        <v>10000</v>
      </c>
      <c r="SAL24" s="906">
        <v>10000</v>
      </c>
      <c r="SAM24" s="906">
        <v>10000</v>
      </c>
      <c r="SAN24" s="906">
        <v>10000</v>
      </c>
      <c r="SAO24" s="906">
        <v>10000</v>
      </c>
      <c r="SAP24" s="906">
        <v>10000</v>
      </c>
      <c r="SAQ24" s="906">
        <v>10000</v>
      </c>
      <c r="SAR24" s="906">
        <v>10000</v>
      </c>
      <c r="SAS24" s="906">
        <v>10000</v>
      </c>
      <c r="SAT24" s="906">
        <v>10000</v>
      </c>
      <c r="SAU24" s="906">
        <v>10000</v>
      </c>
      <c r="SAV24" s="906">
        <v>10000</v>
      </c>
      <c r="SAW24" s="906">
        <v>10000</v>
      </c>
      <c r="SAX24" s="906">
        <v>10000</v>
      </c>
      <c r="SAY24" s="906">
        <v>10000</v>
      </c>
      <c r="SAZ24" s="906">
        <v>10000</v>
      </c>
      <c r="SBA24" s="906">
        <v>10000</v>
      </c>
      <c r="SBB24" s="906">
        <v>10000</v>
      </c>
      <c r="SBC24" s="906">
        <v>10000</v>
      </c>
      <c r="SBD24" s="906">
        <v>10000</v>
      </c>
      <c r="SBE24" s="906">
        <v>10000</v>
      </c>
      <c r="SBF24" s="906">
        <v>10000</v>
      </c>
      <c r="SBG24" s="906">
        <v>10000</v>
      </c>
      <c r="SBH24" s="906">
        <v>10000</v>
      </c>
      <c r="SBI24" s="906">
        <v>10000</v>
      </c>
      <c r="SBJ24" s="906">
        <v>10000</v>
      </c>
      <c r="SBK24" s="906">
        <v>10000</v>
      </c>
      <c r="SBL24" s="906">
        <v>10000</v>
      </c>
      <c r="SBM24" s="906">
        <v>10000</v>
      </c>
      <c r="SBN24" s="906">
        <v>10000</v>
      </c>
      <c r="SBO24" s="906">
        <v>10000</v>
      </c>
      <c r="SBP24" s="906">
        <v>10000</v>
      </c>
      <c r="SBQ24" s="906">
        <v>10000</v>
      </c>
      <c r="SBR24" s="906">
        <v>10000</v>
      </c>
      <c r="SBS24" s="906">
        <v>10000</v>
      </c>
      <c r="SBT24" s="906">
        <v>10000</v>
      </c>
      <c r="SBU24" s="906">
        <v>10000</v>
      </c>
      <c r="SBV24" s="906">
        <v>10000</v>
      </c>
      <c r="SBW24" s="906">
        <v>10000</v>
      </c>
      <c r="SBX24" s="906">
        <v>10000</v>
      </c>
      <c r="SBY24" s="906">
        <v>10000</v>
      </c>
      <c r="SBZ24" s="906">
        <v>10000</v>
      </c>
      <c r="SCA24" s="906">
        <v>10000</v>
      </c>
      <c r="SCB24" s="906">
        <v>10000</v>
      </c>
      <c r="SCC24" s="906">
        <v>10000</v>
      </c>
      <c r="SCD24" s="906">
        <v>10000</v>
      </c>
      <c r="SCE24" s="906">
        <v>10000</v>
      </c>
      <c r="SCF24" s="906">
        <v>10000</v>
      </c>
      <c r="SCG24" s="906">
        <v>10000</v>
      </c>
      <c r="SCH24" s="906">
        <v>10000</v>
      </c>
      <c r="SCI24" s="906">
        <v>10000</v>
      </c>
      <c r="SCJ24" s="906">
        <v>10000</v>
      </c>
      <c r="SCK24" s="906">
        <v>10000</v>
      </c>
      <c r="SCL24" s="906">
        <v>10000</v>
      </c>
      <c r="SCM24" s="906">
        <v>10000</v>
      </c>
      <c r="SCN24" s="906">
        <v>10000</v>
      </c>
      <c r="SCO24" s="906">
        <v>10000</v>
      </c>
      <c r="SCP24" s="906">
        <v>10000</v>
      </c>
      <c r="SCQ24" s="906">
        <v>10000</v>
      </c>
      <c r="SCR24" s="906">
        <v>10000</v>
      </c>
      <c r="SCS24" s="906">
        <v>10000</v>
      </c>
      <c r="SCT24" s="906">
        <v>10000</v>
      </c>
      <c r="SCU24" s="906">
        <v>10000</v>
      </c>
      <c r="SCV24" s="906">
        <v>10000</v>
      </c>
      <c r="SCW24" s="906">
        <v>10000</v>
      </c>
      <c r="SCX24" s="906">
        <v>10000</v>
      </c>
      <c r="SCY24" s="906">
        <v>10000</v>
      </c>
      <c r="SCZ24" s="906">
        <v>10000</v>
      </c>
      <c r="SDA24" s="906">
        <v>10000</v>
      </c>
      <c r="SDB24" s="906">
        <v>10000</v>
      </c>
      <c r="SDC24" s="906">
        <v>10000</v>
      </c>
      <c r="SDD24" s="906">
        <v>10000</v>
      </c>
      <c r="SDE24" s="906">
        <v>10000</v>
      </c>
      <c r="SDF24" s="906">
        <v>10000</v>
      </c>
      <c r="SDG24" s="906">
        <v>10000</v>
      </c>
      <c r="SDH24" s="906">
        <v>10000</v>
      </c>
      <c r="SDI24" s="906">
        <v>10000</v>
      </c>
      <c r="SDJ24" s="906">
        <v>10000</v>
      </c>
      <c r="SDK24" s="906">
        <v>10000</v>
      </c>
      <c r="SDL24" s="906">
        <v>10000</v>
      </c>
      <c r="SDM24" s="906">
        <v>10000</v>
      </c>
      <c r="SDN24" s="906">
        <v>10000</v>
      </c>
      <c r="SDO24" s="906">
        <v>10000</v>
      </c>
      <c r="SDP24" s="906">
        <v>10000</v>
      </c>
      <c r="SDQ24" s="906">
        <v>10000</v>
      </c>
      <c r="SDR24" s="906">
        <v>10000</v>
      </c>
      <c r="SDS24" s="906">
        <v>10000</v>
      </c>
      <c r="SDT24" s="906">
        <v>10000</v>
      </c>
      <c r="SDU24" s="906">
        <v>10000</v>
      </c>
      <c r="SDV24" s="906">
        <v>10000</v>
      </c>
      <c r="SDW24" s="906">
        <v>10000</v>
      </c>
      <c r="SDX24" s="906">
        <v>10000</v>
      </c>
      <c r="SDY24" s="906">
        <v>10000</v>
      </c>
      <c r="SDZ24" s="906">
        <v>10000</v>
      </c>
      <c r="SEA24" s="906">
        <v>10000</v>
      </c>
      <c r="SEB24" s="906">
        <v>10000</v>
      </c>
      <c r="SEC24" s="906">
        <v>10000</v>
      </c>
      <c r="SED24" s="906">
        <v>10000</v>
      </c>
      <c r="SEE24" s="906">
        <v>10000</v>
      </c>
      <c r="SEF24" s="906">
        <v>10000</v>
      </c>
      <c r="SEG24" s="906">
        <v>10000</v>
      </c>
      <c r="SEH24" s="906">
        <v>10000</v>
      </c>
      <c r="SEI24" s="906">
        <v>10000</v>
      </c>
      <c r="SEJ24" s="906">
        <v>10000</v>
      </c>
      <c r="SEK24" s="906">
        <v>10000</v>
      </c>
      <c r="SEL24" s="906">
        <v>10000</v>
      </c>
      <c r="SEM24" s="906">
        <v>10000</v>
      </c>
      <c r="SEN24" s="906">
        <v>10000</v>
      </c>
      <c r="SEO24" s="906">
        <v>10000</v>
      </c>
      <c r="SEP24" s="906">
        <v>10000</v>
      </c>
      <c r="SEQ24" s="906">
        <v>10000</v>
      </c>
      <c r="SER24" s="906">
        <v>10000</v>
      </c>
      <c r="SES24" s="906">
        <v>10000</v>
      </c>
      <c r="SET24" s="906">
        <v>10000</v>
      </c>
      <c r="SEU24" s="906">
        <v>10000</v>
      </c>
      <c r="SEV24" s="906">
        <v>10000</v>
      </c>
      <c r="SEW24" s="906">
        <v>10000</v>
      </c>
      <c r="SEX24" s="906">
        <v>10000</v>
      </c>
      <c r="SEY24" s="906">
        <v>10000</v>
      </c>
      <c r="SEZ24" s="906">
        <v>10000</v>
      </c>
      <c r="SFA24" s="906">
        <v>10000</v>
      </c>
      <c r="SFB24" s="906">
        <v>10000</v>
      </c>
      <c r="SFC24" s="906">
        <v>10000</v>
      </c>
      <c r="SFD24" s="906">
        <v>10000</v>
      </c>
      <c r="SFE24" s="906">
        <v>10000</v>
      </c>
      <c r="SFF24" s="906">
        <v>10000</v>
      </c>
      <c r="SFG24" s="906">
        <v>10000</v>
      </c>
      <c r="SFH24" s="906">
        <v>10000</v>
      </c>
      <c r="SFI24" s="906">
        <v>10000</v>
      </c>
      <c r="SFJ24" s="906">
        <v>10000</v>
      </c>
      <c r="SFK24" s="906">
        <v>10000</v>
      </c>
      <c r="SFL24" s="906">
        <v>10000</v>
      </c>
      <c r="SFM24" s="906">
        <v>10000</v>
      </c>
      <c r="SFN24" s="906">
        <v>10000</v>
      </c>
      <c r="SFO24" s="906">
        <v>10000</v>
      </c>
      <c r="SFP24" s="906">
        <v>10000</v>
      </c>
      <c r="SFQ24" s="906">
        <v>10000</v>
      </c>
      <c r="SFR24" s="906">
        <v>10000</v>
      </c>
      <c r="SFS24" s="906">
        <v>10000</v>
      </c>
      <c r="SFT24" s="906">
        <v>10000</v>
      </c>
      <c r="SFU24" s="906">
        <v>10000</v>
      </c>
      <c r="SFV24" s="906">
        <v>10000</v>
      </c>
      <c r="SFW24" s="906">
        <v>10000</v>
      </c>
      <c r="SFX24" s="906">
        <v>10000</v>
      </c>
      <c r="SFY24" s="906">
        <v>10000</v>
      </c>
      <c r="SFZ24" s="906">
        <v>10000</v>
      </c>
      <c r="SGA24" s="906">
        <v>10000</v>
      </c>
      <c r="SGB24" s="906">
        <v>10000</v>
      </c>
      <c r="SGC24" s="906">
        <v>10000</v>
      </c>
      <c r="SGD24" s="906">
        <v>10000</v>
      </c>
      <c r="SGE24" s="906">
        <v>10000</v>
      </c>
      <c r="SGF24" s="906">
        <v>10000</v>
      </c>
      <c r="SGG24" s="906">
        <v>10000</v>
      </c>
      <c r="SGH24" s="906">
        <v>10000</v>
      </c>
      <c r="SGI24" s="906">
        <v>10000</v>
      </c>
      <c r="SGJ24" s="906">
        <v>10000</v>
      </c>
      <c r="SGK24" s="906">
        <v>10000</v>
      </c>
      <c r="SGL24" s="906">
        <v>10000</v>
      </c>
      <c r="SGM24" s="906">
        <v>10000</v>
      </c>
      <c r="SGN24" s="906">
        <v>10000</v>
      </c>
      <c r="SGO24" s="906">
        <v>10000</v>
      </c>
      <c r="SGP24" s="906">
        <v>10000</v>
      </c>
      <c r="SGQ24" s="906">
        <v>10000</v>
      </c>
      <c r="SGR24" s="906">
        <v>10000</v>
      </c>
      <c r="SGS24" s="906">
        <v>10000</v>
      </c>
      <c r="SGT24" s="906">
        <v>10000</v>
      </c>
      <c r="SGU24" s="906">
        <v>10000</v>
      </c>
      <c r="SGV24" s="906">
        <v>10000</v>
      </c>
      <c r="SGW24" s="906">
        <v>10000</v>
      </c>
      <c r="SGX24" s="906">
        <v>10000</v>
      </c>
      <c r="SGY24" s="906">
        <v>10000</v>
      </c>
      <c r="SGZ24" s="906">
        <v>10000</v>
      </c>
      <c r="SHA24" s="906">
        <v>10000</v>
      </c>
      <c r="SHB24" s="906">
        <v>10000</v>
      </c>
      <c r="SHC24" s="906">
        <v>10000</v>
      </c>
      <c r="SHD24" s="906">
        <v>10000</v>
      </c>
      <c r="SHE24" s="906">
        <v>10000</v>
      </c>
      <c r="SHF24" s="906">
        <v>10000</v>
      </c>
      <c r="SHG24" s="906">
        <v>10000</v>
      </c>
      <c r="SHH24" s="906">
        <v>10000</v>
      </c>
      <c r="SHI24" s="906">
        <v>10000</v>
      </c>
      <c r="SHJ24" s="906">
        <v>10000</v>
      </c>
      <c r="SHK24" s="906">
        <v>10000</v>
      </c>
      <c r="SHL24" s="906">
        <v>10000</v>
      </c>
      <c r="SHM24" s="906">
        <v>10000</v>
      </c>
      <c r="SHN24" s="906">
        <v>10000</v>
      </c>
      <c r="SHO24" s="906">
        <v>10000</v>
      </c>
      <c r="SHP24" s="906">
        <v>10000</v>
      </c>
      <c r="SHQ24" s="906">
        <v>10000</v>
      </c>
      <c r="SHR24" s="906">
        <v>10000</v>
      </c>
      <c r="SHS24" s="906">
        <v>10000</v>
      </c>
      <c r="SHT24" s="906">
        <v>10000</v>
      </c>
      <c r="SHU24" s="906">
        <v>10000</v>
      </c>
      <c r="SHV24" s="906">
        <v>10000</v>
      </c>
      <c r="SHW24" s="906">
        <v>10000</v>
      </c>
      <c r="SHX24" s="906">
        <v>10000</v>
      </c>
      <c r="SHY24" s="906">
        <v>10000</v>
      </c>
      <c r="SHZ24" s="906">
        <v>10000</v>
      </c>
      <c r="SIA24" s="906">
        <v>10000</v>
      </c>
      <c r="SIB24" s="906">
        <v>10000</v>
      </c>
      <c r="SIC24" s="906">
        <v>10000</v>
      </c>
      <c r="SID24" s="906">
        <v>10000</v>
      </c>
      <c r="SIE24" s="906">
        <v>10000</v>
      </c>
      <c r="SIF24" s="906">
        <v>10000</v>
      </c>
      <c r="SIG24" s="906">
        <v>10000</v>
      </c>
      <c r="SIH24" s="906">
        <v>10000</v>
      </c>
      <c r="SII24" s="906">
        <v>10000</v>
      </c>
      <c r="SIJ24" s="906">
        <v>10000</v>
      </c>
      <c r="SIK24" s="906">
        <v>10000</v>
      </c>
      <c r="SIL24" s="906">
        <v>10000</v>
      </c>
      <c r="SIM24" s="906">
        <v>10000</v>
      </c>
      <c r="SIN24" s="906">
        <v>10000</v>
      </c>
      <c r="SIO24" s="906">
        <v>10000</v>
      </c>
      <c r="SIP24" s="906">
        <v>10000</v>
      </c>
      <c r="SIQ24" s="906">
        <v>10000</v>
      </c>
      <c r="SIR24" s="906">
        <v>10000</v>
      </c>
      <c r="SIS24" s="906">
        <v>10000</v>
      </c>
      <c r="SIT24" s="906">
        <v>10000</v>
      </c>
      <c r="SIU24" s="906">
        <v>10000</v>
      </c>
      <c r="SIV24" s="906">
        <v>10000</v>
      </c>
      <c r="SIW24" s="906">
        <v>10000</v>
      </c>
      <c r="SIX24" s="906">
        <v>10000</v>
      </c>
      <c r="SIY24" s="906">
        <v>10000</v>
      </c>
      <c r="SIZ24" s="906">
        <v>10000</v>
      </c>
      <c r="SJA24" s="906">
        <v>10000</v>
      </c>
      <c r="SJB24" s="906">
        <v>10000</v>
      </c>
      <c r="SJC24" s="906">
        <v>10000</v>
      </c>
      <c r="SJD24" s="906">
        <v>10000</v>
      </c>
      <c r="SJE24" s="906">
        <v>10000</v>
      </c>
      <c r="SJF24" s="906">
        <v>10000</v>
      </c>
      <c r="SJG24" s="906">
        <v>10000</v>
      </c>
      <c r="SJH24" s="906">
        <v>10000</v>
      </c>
      <c r="SJI24" s="906">
        <v>10000</v>
      </c>
      <c r="SJJ24" s="906">
        <v>10000</v>
      </c>
      <c r="SJK24" s="906">
        <v>10000</v>
      </c>
      <c r="SJL24" s="906">
        <v>10000</v>
      </c>
      <c r="SJM24" s="906">
        <v>10000</v>
      </c>
      <c r="SJN24" s="906">
        <v>10000</v>
      </c>
      <c r="SJO24" s="906">
        <v>10000</v>
      </c>
      <c r="SJP24" s="906">
        <v>10000</v>
      </c>
      <c r="SJQ24" s="906">
        <v>10000</v>
      </c>
      <c r="SJR24" s="906">
        <v>10000</v>
      </c>
      <c r="SJS24" s="906">
        <v>10000</v>
      </c>
      <c r="SJT24" s="906">
        <v>10000</v>
      </c>
      <c r="SJU24" s="906">
        <v>10000</v>
      </c>
      <c r="SJV24" s="906">
        <v>10000</v>
      </c>
      <c r="SJW24" s="906">
        <v>10000</v>
      </c>
      <c r="SJX24" s="906">
        <v>10000</v>
      </c>
      <c r="SJY24" s="906">
        <v>10000</v>
      </c>
      <c r="SJZ24" s="906">
        <v>10000</v>
      </c>
      <c r="SKA24" s="906">
        <v>10000</v>
      </c>
      <c r="SKB24" s="906">
        <v>10000</v>
      </c>
      <c r="SKC24" s="906">
        <v>10000</v>
      </c>
      <c r="SKD24" s="906">
        <v>10000</v>
      </c>
      <c r="SKE24" s="906">
        <v>10000</v>
      </c>
      <c r="SKF24" s="906">
        <v>10000</v>
      </c>
      <c r="SKG24" s="906">
        <v>10000</v>
      </c>
      <c r="SKH24" s="906">
        <v>10000</v>
      </c>
      <c r="SKI24" s="906">
        <v>10000</v>
      </c>
      <c r="SKJ24" s="906">
        <v>10000</v>
      </c>
      <c r="SKK24" s="906">
        <v>10000</v>
      </c>
      <c r="SKL24" s="906">
        <v>10000</v>
      </c>
      <c r="SKM24" s="906">
        <v>10000</v>
      </c>
      <c r="SKN24" s="906">
        <v>10000</v>
      </c>
      <c r="SKO24" s="906">
        <v>10000</v>
      </c>
      <c r="SKP24" s="906">
        <v>10000</v>
      </c>
      <c r="SKQ24" s="906">
        <v>10000</v>
      </c>
      <c r="SKR24" s="906">
        <v>10000</v>
      </c>
      <c r="SKS24" s="906">
        <v>10000</v>
      </c>
      <c r="SKT24" s="906">
        <v>10000</v>
      </c>
      <c r="SKU24" s="906">
        <v>10000</v>
      </c>
      <c r="SKV24" s="906">
        <v>10000</v>
      </c>
      <c r="SKW24" s="906">
        <v>10000</v>
      </c>
      <c r="SKX24" s="906">
        <v>10000</v>
      </c>
      <c r="SKY24" s="906">
        <v>10000</v>
      </c>
      <c r="SKZ24" s="906">
        <v>10000</v>
      </c>
      <c r="SLA24" s="906">
        <v>10000</v>
      </c>
      <c r="SLB24" s="906">
        <v>10000</v>
      </c>
      <c r="SLC24" s="906">
        <v>10000</v>
      </c>
      <c r="SLD24" s="906">
        <v>10000</v>
      </c>
      <c r="SLE24" s="906">
        <v>10000</v>
      </c>
      <c r="SLF24" s="906">
        <v>10000</v>
      </c>
      <c r="SLG24" s="906">
        <v>10000</v>
      </c>
      <c r="SLH24" s="906">
        <v>10000</v>
      </c>
      <c r="SLI24" s="906">
        <v>10000</v>
      </c>
      <c r="SLJ24" s="906">
        <v>10000</v>
      </c>
      <c r="SLK24" s="906">
        <v>10000</v>
      </c>
      <c r="SLL24" s="906">
        <v>10000</v>
      </c>
      <c r="SLM24" s="906">
        <v>10000</v>
      </c>
      <c r="SLN24" s="906">
        <v>10000</v>
      </c>
      <c r="SLO24" s="906">
        <v>10000</v>
      </c>
      <c r="SLP24" s="906">
        <v>10000</v>
      </c>
      <c r="SLQ24" s="906">
        <v>10000</v>
      </c>
      <c r="SLR24" s="906">
        <v>10000</v>
      </c>
      <c r="SLS24" s="906">
        <v>10000</v>
      </c>
      <c r="SLT24" s="906">
        <v>10000</v>
      </c>
      <c r="SLU24" s="906">
        <v>10000</v>
      </c>
      <c r="SLV24" s="906">
        <v>10000</v>
      </c>
      <c r="SLW24" s="906">
        <v>10000</v>
      </c>
      <c r="SLX24" s="906">
        <v>10000</v>
      </c>
      <c r="SLY24" s="906">
        <v>10000</v>
      </c>
      <c r="SLZ24" s="906">
        <v>10000</v>
      </c>
      <c r="SMA24" s="906">
        <v>10000</v>
      </c>
      <c r="SMB24" s="906">
        <v>10000</v>
      </c>
      <c r="SMC24" s="906">
        <v>10000</v>
      </c>
      <c r="SMD24" s="906">
        <v>10000</v>
      </c>
      <c r="SME24" s="906">
        <v>10000</v>
      </c>
      <c r="SMF24" s="906">
        <v>10000</v>
      </c>
      <c r="SMG24" s="906">
        <v>10000</v>
      </c>
      <c r="SMH24" s="906">
        <v>10000</v>
      </c>
      <c r="SMI24" s="906">
        <v>10000</v>
      </c>
      <c r="SMJ24" s="906">
        <v>10000</v>
      </c>
      <c r="SMK24" s="906">
        <v>10000</v>
      </c>
      <c r="SML24" s="906">
        <v>10000</v>
      </c>
      <c r="SMM24" s="906">
        <v>10000</v>
      </c>
      <c r="SMN24" s="906">
        <v>10000</v>
      </c>
      <c r="SMO24" s="906">
        <v>10000</v>
      </c>
      <c r="SMP24" s="906">
        <v>10000</v>
      </c>
      <c r="SMQ24" s="906">
        <v>10000</v>
      </c>
      <c r="SMR24" s="906">
        <v>10000</v>
      </c>
      <c r="SMS24" s="906">
        <v>10000</v>
      </c>
      <c r="SMT24" s="906">
        <v>10000</v>
      </c>
      <c r="SMU24" s="906">
        <v>10000</v>
      </c>
      <c r="SMV24" s="906">
        <v>10000</v>
      </c>
      <c r="SMW24" s="906">
        <v>10000</v>
      </c>
      <c r="SMX24" s="906">
        <v>10000</v>
      </c>
      <c r="SMY24" s="906">
        <v>10000</v>
      </c>
      <c r="SMZ24" s="906">
        <v>10000</v>
      </c>
      <c r="SNA24" s="906">
        <v>10000</v>
      </c>
      <c r="SNB24" s="906">
        <v>10000</v>
      </c>
      <c r="SNC24" s="906">
        <v>10000</v>
      </c>
      <c r="SND24" s="906">
        <v>10000</v>
      </c>
      <c r="SNE24" s="906">
        <v>10000</v>
      </c>
      <c r="SNF24" s="906">
        <v>10000</v>
      </c>
      <c r="SNG24" s="906">
        <v>10000</v>
      </c>
      <c r="SNH24" s="906">
        <v>10000</v>
      </c>
      <c r="SNI24" s="906">
        <v>10000</v>
      </c>
      <c r="SNJ24" s="906">
        <v>10000</v>
      </c>
      <c r="SNK24" s="906">
        <v>10000</v>
      </c>
      <c r="SNL24" s="906">
        <v>10000</v>
      </c>
      <c r="SNM24" s="906">
        <v>10000</v>
      </c>
      <c r="SNN24" s="906">
        <v>10000</v>
      </c>
      <c r="SNO24" s="906">
        <v>10000</v>
      </c>
      <c r="SNP24" s="906">
        <v>10000</v>
      </c>
      <c r="SNQ24" s="906">
        <v>10000</v>
      </c>
      <c r="SNR24" s="906">
        <v>10000</v>
      </c>
      <c r="SNS24" s="906">
        <v>10000</v>
      </c>
      <c r="SNT24" s="906">
        <v>10000</v>
      </c>
      <c r="SNU24" s="906">
        <v>10000</v>
      </c>
      <c r="SNV24" s="906">
        <v>10000</v>
      </c>
      <c r="SNW24" s="906">
        <v>10000</v>
      </c>
      <c r="SNX24" s="906">
        <v>10000</v>
      </c>
      <c r="SNY24" s="906">
        <v>10000</v>
      </c>
      <c r="SNZ24" s="906">
        <v>10000</v>
      </c>
      <c r="SOA24" s="906">
        <v>10000</v>
      </c>
      <c r="SOB24" s="906">
        <v>10000</v>
      </c>
      <c r="SOC24" s="906">
        <v>10000</v>
      </c>
      <c r="SOD24" s="906">
        <v>10000</v>
      </c>
      <c r="SOE24" s="906">
        <v>10000</v>
      </c>
      <c r="SOF24" s="906">
        <v>10000</v>
      </c>
      <c r="SOG24" s="906">
        <v>10000</v>
      </c>
      <c r="SOH24" s="906">
        <v>10000</v>
      </c>
      <c r="SOI24" s="906">
        <v>10000</v>
      </c>
      <c r="SOJ24" s="906">
        <v>10000</v>
      </c>
      <c r="SOK24" s="906">
        <v>10000</v>
      </c>
      <c r="SOL24" s="906">
        <v>10000</v>
      </c>
      <c r="SOM24" s="906">
        <v>10000</v>
      </c>
      <c r="SON24" s="906">
        <v>10000</v>
      </c>
      <c r="SOO24" s="906">
        <v>10000</v>
      </c>
      <c r="SOP24" s="906">
        <v>10000</v>
      </c>
      <c r="SOQ24" s="906">
        <v>10000</v>
      </c>
      <c r="SOR24" s="906">
        <v>10000</v>
      </c>
      <c r="SOS24" s="906">
        <v>10000</v>
      </c>
      <c r="SOT24" s="906">
        <v>10000</v>
      </c>
      <c r="SOU24" s="906">
        <v>10000</v>
      </c>
      <c r="SOV24" s="906">
        <v>10000</v>
      </c>
      <c r="SOW24" s="906">
        <v>10000</v>
      </c>
      <c r="SOX24" s="906">
        <v>10000</v>
      </c>
      <c r="SOY24" s="906">
        <v>10000</v>
      </c>
      <c r="SOZ24" s="906">
        <v>10000</v>
      </c>
      <c r="SPA24" s="906">
        <v>10000</v>
      </c>
      <c r="SPB24" s="906">
        <v>10000</v>
      </c>
      <c r="SPC24" s="906">
        <v>10000</v>
      </c>
      <c r="SPD24" s="906">
        <v>10000</v>
      </c>
      <c r="SPE24" s="906">
        <v>10000</v>
      </c>
      <c r="SPF24" s="906">
        <v>10000</v>
      </c>
      <c r="SPG24" s="906">
        <v>10000</v>
      </c>
      <c r="SPH24" s="906">
        <v>10000</v>
      </c>
      <c r="SPI24" s="906">
        <v>10000</v>
      </c>
      <c r="SPJ24" s="906">
        <v>10000</v>
      </c>
      <c r="SPK24" s="906">
        <v>10000</v>
      </c>
      <c r="SPL24" s="906">
        <v>10000</v>
      </c>
      <c r="SPM24" s="906">
        <v>10000</v>
      </c>
      <c r="SPN24" s="906">
        <v>10000</v>
      </c>
      <c r="SPO24" s="906">
        <v>10000</v>
      </c>
      <c r="SPP24" s="906">
        <v>10000</v>
      </c>
      <c r="SPQ24" s="906">
        <v>10000</v>
      </c>
      <c r="SPR24" s="906">
        <v>10000</v>
      </c>
      <c r="SPS24" s="906">
        <v>10000</v>
      </c>
      <c r="SPT24" s="906">
        <v>10000</v>
      </c>
      <c r="SPU24" s="906">
        <v>10000</v>
      </c>
      <c r="SPV24" s="906">
        <v>10000</v>
      </c>
      <c r="SPW24" s="906">
        <v>10000</v>
      </c>
      <c r="SPX24" s="906">
        <v>10000</v>
      </c>
      <c r="SPY24" s="906">
        <v>10000</v>
      </c>
      <c r="SPZ24" s="906">
        <v>10000</v>
      </c>
      <c r="SQA24" s="906">
        <v>10000</v>
      </c>
      <c r="SQB24" s="906">
        <v>10000</v>
      </c>
      <c r="SQC24" s="906">
        <v>10000</v>
      </c>
      <c r="SQD24" s="906">
        <v>10000</v>
      </c>
      <c r="SQE24" s="906">
        <v>10000</v>
      </c>
      <c r="SQF24" s="906">
        <v>10000</v>
      </c>
      <c r="SQG24" s="906">
        <v>10000</v>
      </c>
      <c r="SQH24" s="906">
        <v>10000</v>
      </c>
      <c r="SQI24" s="906">
        <v>10000</v>
      </c>
      <c r="SQJ24" s="906">
        <v>10000</v>
      </c>
      <c r="SQK24" s="906">
        <v>10000</v>
      </c>
      <c r="SQL24" s="906">
        <v>10000</v>
      </c>
      <c r="SQM24" s="906">
        <v>10000</v>
      </c>
      <c r="SQN24" s="906">
        <v>10000</v>
      </c>
      <c r="SQO24" s="906">
        <v>10000</v>
      </c>
      <c r="SQP24" s="906">
        <v>10000</v>
      </c>
      <c r="SQQ24" s="906">
        <v>10000</v>
      </c>
      <c r="SQR24" s="906">
        <v>10000</v>
      </c>
      <c r="SQS24" s="906">
        <v>10000</v>
      </c>
      <c r="SQT24" s="906">
        <v>10000</v>
      </c>
      <c r="SQU24" s="906">
        <v>10000</v>
      </c>
      <c r="SQV24" s="906">
        <v>10000</v>
      </c>
      <c r="SQW24" s="906">
        <v>10000</v>
      </c>
      <c r="SQX24" s="906">
        <v>10000</v>
      </c>
      <c r="SQY24" s="906">
        <v>10000</v>
      </c>
      <c r="SQZ24" s="906">
        <v>10000</v>
      </c>
      <c r="SRA24" s="906">
        <v>10000</v>
      </c>
      <c r="SRB24" s="906">
        <v>10000</v>
      </c>
      <c r="SRC24" s="906">
        <v>10000</v>
      </c>
      <c r="SRD24" s="906">
        <v>10000</v>
      </c>
      <c r="SRE24" s="906">
        <v>10000</v>
      </c>
      <c r="SRF24" s="906">
        <v>10000</v>
      </c>
      <c r="SRG24" s="906">
        <v>10000</v>
      </c>
      <c r="SRH24" s="906">
        <v>10000</v>
      </c>
      <c r="SRI24" s="906">
        <v>10000</v>
      </c>
      <c r="SRJ24" s="906">
        <v>10000</v>
      </c>
      <c r="SRK24" s="906">
        <v>10000</v>
      </c>
      <c r="SRL24" s="906">
        <v>10000</v>
      </c>
      <c r="SRM24" s="906">
        <v>10000</v>
      </c>
      <c r="SRN24" s="906">
        <v>10000</v>
      </c>
      <c r="SRO24" s="906">
        <v>10000</v>
      </c>
      <c r="SRP24" s="906">
        <v>10000</v>
      </c>
      <c r="SRQ24" s="906">
        <v>10000</v>
      </c>
      <c r="SRR24" s="906">
        <v>10000</v>
      </c>
      <c r="SRS24" s="906">
        <v>10000</v>
      </c>
      <c r="SRT24" s="906">
        <v>10000</v>
      </c>
      <c r="SRU24" s="906">
        <v>10000</v>
      </c>
      <c r="SRV24" s="906">
        <v>10000</v>
      </c>
      <c r="SRW24" s="906">
        <v>10000</v>
      </c>
      <c r="SRX24" s="906">
        <v>10000</v>
      </c>
      <c r="SRY24" s="906">
        <v>10000</v>
      </c>
      <c r="SRZ24" s="906">
        <v>10000</v>
      </c>
      <c r="SSA24" s="906">
        <v>10000</v>
      </c>
      <c r="SSB24" s="906">
        <v>10000</v>
      </c>
      <c r="SSC24" s="906">
        <v>10000</v>
      </c>
      <c r="SSD24" s="906">
        <v>10000</v>
      </c>
      <c r="SSE24" s="906">
        <v>10000</v>
      </c>
      <c r="SSF24" s="906">
        <v>10000</v>
      </c>
      <c r="SSG24" s="906">
        <v>10000</v>
      </c>
      <c r="SSH24" s="906">
        <v>10000</v>
      </c>
      <c r="SSI24" s="906">
        <v>10000</v>
      </c>
      <c r="SSJ24" s="906">
        <v>10000</v>
      </c>
      <c r="SSK24" s="906">
        <v>10000</v>
      </c>
      <c r="SSL24" s="906">
        <v>10000</v>
      </c>
      <c r="SSM24" s="906">
        <v>10000</v>
      </c>
      <c r="SSN24" s="906">
        <v>10000</v>
      </c>
      <c r="SSO24" s="906">
        <v>10000</v>
      </c>
      <c r="SSP24" s="906">
        <v>10000</v>
      </c>
      <c r="SSQ24" s="906">
        <v>10000</v>
      </c>
      <c r="SSR24" s="906">
        <v>10000</v>
      </c>
      <c r="SSS24" s="906">
        <v>10000</v>
      </c>
      <c r="SST24" s="906">
        <v>10000</v>
      </c>
      <c r="SSU24" s="906">
        <v>10000</v>
      </c>
      <c r="SSV24" s="906">
        <v>10000</v>
      </c>
      <c r="SSW24" s="906">
        <v>10000</v>
      </c>
      <c r="SSX24" s="906">
        <v>10000</v>
      </c>
      <c r="SSY24" s="906">
        <v>10000</v>
      </c>
      <c r="SSZ24" s="906">
        <v>10000</v>
      </c>
      <c r="STA24" s="906">
        <v>10000</v>
      </c>
      <c r="STB24" s="906">
        <v>10000</v>
      </c>
      <c r="STC24" s="906">
        <v>10000</v>
      </c>
      <c r="STD24" s="906">
        <v>10000</v>
      </c>
      <c r="STE24" s="906">
        <v>10000</v>
      </c>
      <c r="STF24" s="906">
        <v>10000</v>
      </c>
      <c r="STG24" s="906">
        <v>10000</v>
      </c>
      <c r="STH24" s="906">
        <v>10000</v>
      </c>
      <c r="STI24" s="906">
        <v>10000</v>
      </c>
      <c r="STJ24" s="906">
        <v>10000</v>
      </c>
      <c r="STK24" s="906">
        <v>10000</v>
      </c>
      <c r="STL24" s="906">
        <v>10000</v>
      </c>
      <c r="STM24" s="906">
        <v>10000</v>
      </c>
      <c r="STN24" s="906">
        <v>10000</v>
      </c>
      <c r="STO24" s="906">
        <v>10000</v>
      </c>
      <c r="STP24" s="906">
        <v>10000</v>
      </c>
      <c r="STQ24" s="906">
        <v>10000</v>
      </c>
      <c r="STR24" s="906">
        <v>10000</v>
      </c>
      <c r="STS24" s="906">
        <v>10000</v>
      </c>
      <c r="STT24" s="906">
        <v>10000</v>
      </c>
      <c r="STU24" s="906">
        <v>10000</v>
      </c>
      <c r="STV24" s="906">
        <v>10000</v>
      </c>
      <c r="STW24" s="906">
        <v>10000</v>
      </c>
      <c r="STX24" s="906">
        <v>10000</v>
      </c>
      <c r="STY24" s="906">
        <v>10000</v>
      </c>
      <c r="STZ24" s="906">
        <v>10000</v>
      </c>
      <c r="SUA24" s="906">
        <v>10000</v>
      </c>
      <c r="SUB24" s="906">
        <v>10000</v>
      </c>
      <c r="SUC24" s="906">
        <v>10000</v>
      </c>
      <c r="SUD24" s="906">
        <v>10000</v>
      </c>
      <c r="SUE24" s="906">
        <v>10000</v>
      </c>
      <c r="SUF24" s="906">
        <v>10000</v>
      </c>
      <c r="SUG24" s="906">
        <v>10000</v>
      </c>
      <c r="SUH24" s="906">
        <v>10000</v>
      </c>
      <c r="SUI24" s="906">
        <v>10000</v>
      </c>
      <c r="SUJ24" s="906">
        <v>10000</v>
      </c>
      <c r="SUK24" s="906">
        <v>10000</v>
      </c>
      <c r="SUL24" s="906">
        <v>10000</v>
      </c>
      <c r="SUM24" s="906">
        <v>10000</v>
      </c>
      <c r="SUN24" s="906">
        <v>10000</v>
      </c>
      <c r="SUO24" s="906">
        <v>10000</v>
      </c>
      <c r="SUP24" s="906">
        <v>10000</v>
      </c>
      <c r="SUQ24" s="906">
        <v>10000</v>
      </c>
      <c r="SUR24" s="906">
        <v>10000</v>
      </c>
      <c r="SUS24" s="906">
        <v>10000</v>
      </c>
      <c r="SUT24" s="906">
        <v>10000</v>
      </c>
      <c r="SUU24" s="906">
        <v>10000</v>
      </c>
      <c r="SUV24" s="906">
        <v>10000</v>
      </c>
      <c r="SUW24" s="906">
        <v>10000</v>
      </c>
      <c r="SUX24" s="906">
        <v>10000</v>
      </c>
      <c r="SUY24" s="906">
        <v>10000</v>
      </c>
      <c r="SUZ24" s="906">
        <v>10000</v>
      </c>
      <c r="SVA24" s="906">
        <v>10000</v>
      </c>
      <c r="SVB24" s="906">
        <v>10000</v>
      </c>
      <c r="SVC24" s="906">
        <v>10000</v>
      </c>
      <c r="SVD24" s="906">
        <v>10000</v>
      </c>
      <c r="SVE24" s="906">
        <v>10000</v>
      </c>
      <c r="SVF24" s="906">
        <v>10000</v>
      </c>
      <c r="SVG24" s="906">
        <v>10000</v>
      </c>
      <c r="SVH24" s="906">
        <v>10000</v>
      </c>
      <c r="SVI24" s="906">
        <v>10000</v>
      </c>
      <c r="SVJ24" s="906">
        <v>10000</v>
      </c>
      <c r="SVK24" s="906">
        <v>10000</v>
      </c>
      <c r="SVL24" s="906">
        <v>10000</v>
      </c>
      <c r="SVM24" s="906">
        <v>10000</v>
      </c>
      <c r="SVN24" s="906">
        <v>10000</v>
      </c>
      <c r="SVO24" s="906">
        <v>10000</v>
      </c>
      <c r="SVP24" s="906">
        <v>10000</v>
      </c>
      <c r="SVQ24" s="906">
        <v>10000</v>
      </c>
      <c r="SVR24" s="906">
        <v>10000</v>
      </c>
      <c r="SVS24" s="906">
        <v>10000</v>
      </c>
      <c r="SVT24" s="906">
        <v>10000</v>
      </c>
      <c r="SVU24" s="906">
        <v>10000</v>
      </c>
      <c r="SVV24" s="906">
        <v>10000</v>
      </c>
      <c r="SVW24" s="906">
        <v>10000</v>
      </c>
      <c r="SVX24" s="906">
        <v>10000</v>
      </c>
      <c r="SVY24" s="906">
        <v>10000</v>
      </c>
      <c r="SVZ24" s="906">
        <v>10000</v>
      </c>
      <c r="SWA24" s="906">
        <v>10000</v>
      </c>
      <c r="SWB24" s="906">
        <v>10000</v>
      </c>
      <c r="SWC24" s="906">
        <v>10000</v>
      </c>
      <c r="SWD24" s="906">
        <v>10000</v>
      </c>
      <c r="SWE24" s="906">
        <v>10000</v>
      </c>
      <c r="SWF24" s="906">
        <v>10000</v>
      </c>
      <c r="SWG24" s="906">
        <v>10000</v>
      </c>
      <c r="SWH24" s="906">
        <v>10000</v>
      </c>
      <c r="SWI24" s="906">
        <v>10000</v>
      </c>
      <c r="SWJ24" s="906">
        <v>10000</v>
      </c>
      <c r="SWK24" s="906">
        <v>10000</v>
      </c>
      <c r="SWL24" s="906">
        <v>10000</v>
      </c>
      <c r="SWM24" s="906">
        <v>10000</v>
      </c>
      <c r="SWN24" s="906">
        <v>10000</v>
      </c>
      <c r="SWO24" s="906">
        <v>10000</v>
      </c>
      <c r="SWP24" s="906">
        <v>10000</v>
      </c>
      <c r="SWQ24" s="906">
        <v>10000</v>
      </c>
      <c r="SWR24" s="906">
        <v>10000</v>
      </c>
      <c r="SWS24" s="906">
        <v>10000</v>
      </c>
      <c r="SWT24" s="906">
        <v>10000</v>
      </c>
      <c r="SWU24" s="906">
        <v>10000</v>
      </c>
      <c r="SWV24" s="906">
        <v>10000</v>
      </c>
      <c r="SWW24" s="906">
        <v>10000</v>
      </c>
      <c r="SWX24" s="906">
        <v>10000</v>
      </c>
      <c r="SWY24" s="906">
        <v>10000</v>
      </c>
      <c r="SWZ24" s="906">
        <v>10000</v>
      </c>
      <c r="SXA24" s="906">
        <v>10000</v>
      </c>
      <c r="SXB24" s="906">
        <v>10000</v>
      </c>
      <c r="SXC24" s="906">
        <v>10000</v>
      </c>
      <c r="SXD24" s="906">
        <v>10000</v>
      </c>
      <c r="SXE24" s="906">
        <v>10000</v>
      </c>
      <c r="SXF24" s="906">
        <v>10000</v>
      </c>
      <c r="SXG24" s="906">
        <v>10000</v>
      </c>
      <c r="SXH24" s="906">
        <v>10000</v>
      </c>
      <c r="SXI24" s="906">
        <v>10000</v>
      </c>
      <c r="SXJ24" s="906">
        <v>10000</v>
      </c>
      <c r="SXK24" s="906">
        <v>10000</v>
      </c>
      <c r="SXL24" s="906">
        <v>10000</v>
      </c>
      <c r="SXM24" s="906">
        <v>10000</v>
      </c>
      <c r="SXN24" s="906">
        <v>10000</v>
      </c>
      <c r="SXO24" s="906">
        <v>10000</v>
      </c>
      <c r="SXP24" s="906">
        <v>10000</v>
      </c>
      <c r="SXQ24" s="906">
        <v>10000</v>
      </c>
      <c r="SXR24" s="906">
        <v>10000</v>
      </c>
      <c r="SXS24" s="906">
        <v>10000</v>
      </c>
      <c r="SXT24" s="906">
        <v>10000</v>
      </c>
      <c r="SXU24" s="906">
        <v>10000</v>
      </c>
      <c r="SXV24" s="906">
        <v>10000</v>
      </c>
      <c r="SXW24" s="906">
        <v>10000</v>
      </c>
      <c r="SXX24" s="906">
        <v>10000</v>
      </c>
      <c r="SXY24" s="906">
        <v>10000</v>
      </c>
      <c r="SXZ24" s="906">
        <v>10000</v>
      </c>
      <c r="SYA24" s="906">
        <v>10000</v>
      </c>
      <c r="SYB24" s="906">
        <v>10000</v>
      </c>
      <c r="SYC24" s="906">
        <v>10000</v>
      </c>
      <c r="SYD24" s="906">
        <v>10000</v>
      </c>
      <c r="SYE24" s="906">
        <v>10000</v>
      </c>
      <c r="SYF24" s="906">
        <v>10000</v>
      </c>
      <c r="SYG24" s="906">
        <v>10000</v>
      </c>
      <c r="SYH24" s="906">
        <v>10000</v>
      </c>
      <c r="SYI24" s="906">
        <v>10000</v>
      </c>
      <c r="SYJ24" s="906">
        <v>10000</v>
      </c>
      <c r="SYK24" s="906">
        <v>10000</v>
      </c>
      <c r="SYL24" s="906">
        <v>10000</v>
      </c>
      <c r="SYM24" s="906">
        <v>10000</v>
      </c>
      <c r="SYN24" s="906">
        <v>10000</v>
      </c>
      <c r="SYO24" s="906">
        <v>10000</v>
      </c>
      <c r="SYP24" s="906">
        <v>10000</v>
      </c>
      <c r="SYQ24" s="906">
        <v>10000</v>
      </c>
      <c r="SYR24" s="906">
        <v>10000</v>
      </c>
      <c r="SYS24" s="906">
        <v>10000</v>
      </c>
      <c r="SYT24" s="906">
        <v>10000</v>
      </c>
      <c r="SYU24" s="906">
        <v>10000</v>
      </c>
      <c r="SYV24" s="906">
        <v>10000</v>
      </c>
      <c r="SYW24" s="906">
        <v>10000</v>
      </c>
      <c r="SYX24" s="906">
        <v>10000</v>
      </c>
      <c r="SYY24" s="906">
        <v>10000</v>
      </c>
      <c r="SYZ24" s="906">
        <v>10000</v>
      </c>
      <c r="SZA24" s="906">
        <v>10000</v>
      </c>
      <c r="SZB24" s="906">
        <v>10000</v>
      </c>
      <c r="SZC24" s="906">
        <v>10000</v>
      </c>
      <c r="SZD24" s="906">
        <v>10000</v>
      </c>
      <c r="SZE24" s="906">
        <v>10000</v>
      </c>
      <c r="SZF24" s="906">
        <v>10000</v>
      </c>
      <c r="SZG24" s="906">
        <v>10000</v>
      </c>
      <c r="SZH24" s="906">
        <v>10000</v>
      </c>
      <c r="SZI24" s="906">
        <v>10000</v>
      </c>
      <c r="SZJ24" s="906">
        <v>10000</v>
      </c>
      <c r="SZK24" s="906">
        <v>10000</v>
      </c>
      <c r="SZL24" s="906">
        <v>10000</v>
      </c>
      <c r="SZM24" s="906">
        <v>10000</v>
      </c>
      <c r="SZN24" s="906">
        <v>10000</v>
      </c>
      <c r="SZO24" s="906">
        <v>10000</v>
      </c>
      <c r="SZP24" s="906">
        <v>10000</v>
      </c>
      <c r="SZQ24" s="906">
        <v>10000</v>
      </c>
      <c r="SZR24" s="906">
        <v>10000</v>
      </c>
      <c r="SZS24" s="906">
        <v>10000</v>
      </c>
      <c r="SZT24" s="906">
        <v>10000</v>
      </c>
      <c r="SZU24" s="906">
        <v>10000</v>
      </c>
      <c r="SZV24" s="906">
        <v>10000</v>
      </c>
      <c r="SZW24" s="906">
        <v>10000</v>
      </c>
      <c r="SZX24" s="906">
        <v>10000</v>
      </c>
      <c r="SZY24" s="906">
        <v>10000</v>
      </c>
      <c r="SZZ24" s="906">
        <v>10000</v>
      </c>
      <c r="TAA24" s="906">
        <v>10000</v>
      </c>
      <c r="TAB24" s="906">
        <v>10000</v>
      </c>
      <c r="TAC24" s="906">
        <v>10000</v>
      </c>
      <c r="TAD24" s="906">
        <v>10000</v>
      </c>
      <c r="TAE24" s="906">
        <v>10000</v>
      </c>
      <c r="TAF24" s="906">
        <v>10000</v>
      </c>
      <c r="TAG24" s="906">
        <v>10000</v>
      </c>
      <c r="TAH24" s="906">
        <v>10000</v>
      </c>
      <c r="TAI24" s="906">
        <v>10000</v>
      </c>
      <c r="TAJ24" s="906">
        <v>10000</v>
      </c>
      <c r="TAK24" s="906">
        <v>10000</v>
      </c>
      <c r="TAL24" s="906">
        <v>10000</v>
      </c>
      <c r="TAM24" s="906">
        <v>10000</v>
      </c>
      <c r="TAN24" s="906">
        <v>10000</v>
      </c>
      <c r="TAO24" s="906">
        <v>10000</v>
      </c>
      <c r="TAP24" s="906">
        <v>10000</v>
      </c>
      <c r="TAQ24" s="906">
        <v>10000</v>
      </c>
      <c r="TAR24" s="906">
        <v>10000</v>
      </c>
      <c r="TAS24" s="906">
        <v>10000</v>
      </c>
      <c r="TAT24" s="906">
        <v>10000</v>
      </c>
      <c r="TAU24" s="906">
        <v>10000</v>
      </c>
      <c r="TAV24" s="906">
        <v>10000</v>
      </c>
      <c r="TAW24" s="906">
        <v>10000</v>
      </c>
      <c r="TAX24" s="906">
        <v>10000</v>
      </c>
      <c r="TAY24" s="906">
        <v>10000</v>
      </c>
      <c r="TAZ24" s="906">
        <v>10000</v>
      </c>
      <c r="TBA24" s="906">
        <v>10000</v>
      </c>
      <c r="TBB24" s="906">
        <v>10000</v>
      </c>
      <c r="TBC24" s="906">
        <v>10000</v>
      </c>
      <c r="TBD24" s="906">
        <v>10000</v>
      </c>
      <c r="TBE24" s="906">
        <v>10000</v>
      </c>
      <c r="TBF24" s="906">
        <v>10000</v>
      </c>
      <c r="TBG24" s="906">
        <v>10000</v>
      </c>
      <c r="TBH24" s="906">
        <v>10000</v>
      </c>
      <c r="TBI24" s="906">
        <v>10000</v>
      </c>
      <c r="TBJ24" s="906">
        <v>10000</v>
      </c>
      <c r="TBK24" s="906">
        <v>10000</v>
      </c>
      <c r="TBL24" s="906">
        <v>10000</v>
      </c>
      <c r="TBM24" s="906">
        <v>10000</v>
      </c>
      <c r="TBN24" s="906">
        <v>10000</v>
      </c>
      <c r="TBO24" s="906">
        <v>10000</v>
      </c>
      <c r="TBP24" s="906">
        <v>10000</v>
      </c>
      <c r="TBQ24" s="906">
        <v>10000</v>
      </c>
      <c r="TBR24" s="906">
        <v>10000</v>
      </c>
      <c r="TBS24" s="906">
        <v>10000</v>
      </c>
      <c r="TBT24" s="906">
        <v>10000</v>
      </c>
      <c r="TBU24" s="906">
        <v>10000</v>
      </c>
      <c r="TBV24" s="906">
        <v>10000</v>
      </c>
      <c r="TBW24" s="906">
        <v>10000</v>
      </c>
      <c r="TBX24" s="906">
        <v>10000</v>
      </c>
      <c r="TBY24" s="906">
        <v>10000</v>
      </c>
      <c r="TBZ24" s="906">
        <v>10000</v>
      </c>
      <c r="TCA24" s="906">
        <v>10000</v>
      </c>
      <c r="TCB24" s="906">
        <v>10000</v>
      </c>
      <c r="TCC24" s="906">
        <v>10000</v>
      </c>
      <c r="TCD24" s="906">
        <v>10000</v>
      </c>
      <c r="TCE24" s="906">
        <v>10000</v>
      </c>
      <c r="TCF24" s="906">
        <v>10000</v>
      </c>
      <c r="TCG24" s="906">
        <v>10000</v>
      </c>
      <c r="TCH24" s="906">
        <v>10000</v>
      </c>
      <c r="TCI24" s="906">
        <v>10000</v>
      </c>
      <c r="TCJ24" s="906">
        <v>10000</v>
      </c>
      <c r="TCK24" s="906">
        <v>10000</v>
      </c>
      <c r="TCL24" s="906">
        <v>10000</v>
      </c>
      <c r="TCM24" s="906">
        <v>10000</v>
      </c>
      <c r="TCN24" s="906">
        <v>10000</v>
      </c>
      <c r="TCO24" s="906">
        <v>10000</v>
      </c>
      <c r="TCP24" s="906">
        <v>10000</v>
      </c>
      <c r="TCQ24" s="906">
        <v>10000</v>
      </c>
      <c r="TCR24" s="906">
        <v>10000</v>
      </c>
      <c r="TCS24" s="906">
        <v>10000</v>
      </c>
      <c r="TCT24" s="906">
        <v>10000</v>
      </c>
      <c r="TCU24" s="906">
        <v>10000</v>
      </c>
      <c r="TCV24" s="906">
        <v>10000</v>
      </c>
      <c r="TCW24" s="906">
        <v>10000</v>
      </c>
      <c r="TCX24" s="906">
        <v>10000</v>
      </c>
      <c r="TCY24" s="906">
        <v>10000</v>
      </c>
      <c r="TCZ24" s="906">
        <v>10000</v>
      </c>
      <c r="TDA24" s="906">
        <v>10000</v>
      </c>
      <c r="TDB24" s="906">
        <v>10000</v>
      </c>
      <c r="TDC24" s="906">
        <v>10000</v>
      </c>
      <c r="TDD24" s="906">
        <v>10000</v>
      </c>
      <c r="TDE24" s="906">
        <v>10000</v>
      </c>
      <c r="TDF24" s="906">
        <v>10000</v>
      </c>
      <c r="TDG24" s="906">
        <v>10000</v>
      </c>
      <c r="TDH24" s="906">
        <v>10000</v>
      </c>
      <c r="TDI24" s="906">
        <v>10000</v>
      </c>
      <c r="TDJ24" s="906">
        <v>10000</v>
      </c>
      <c r="TDK24" s="906">
        <v>10000</v>
      </c>
      <c r="TDL24" s="906">
        <v>10000</v>
      </c>
      <c r="TDM24" s="906">
        <v>10000</v>
      </c>
      <c r="TDN24" s="906">
        <v>10000</v>
      </c>
      <c r="TDO24" s="906">
        <v>10000</v>
      </c>
      <c r="TDP24" s="906">
        <v>10000</v>
      </c>
      <c r="TDQ24" s="906">
        <v>10000</v>
      </c>
      <c r="TDR24" s="906">
        <v>10000</v>
      </c>
      <c r="TDS24" s="906">
        <v>10000</v>
      </c>
      <c r="TDT24" s="906">
        <v>10000</v>
      </c>
      <c r="TDU24" s="906">
        <v>10000</v>
      </c>
      <c r="TDV24" s="906">
        <v>10000</v>
      </c>
      <c r="TDW24" s="906">
        <v>10000</v>
      </c>
      <c r="TDX24" s="906">
        <v>10000</v>
      </c>
      <c r="TDY24" s="906">
        <v>10000</v>
      </c>
      <c r="TDZ24" s="906">
        <v>10000</v>
      </c>
      <c r="TEA24" s="906">
        <v>10000</v>
      </c>
      <c r="TEB24" s="906">
        <v>10000</v>
      </c>
      <c r="TEC24" s="906">
        <v>10000</v>
      </c>
      <c r="TED24" s="906">
        <v>10000</v>
      </c>
      <c r="TEE24" s="906">
        <v>10000</v>
      </c>
      <c r="TEF24" s="906">
        <v>10000</v>
      </c>
      <c r="TEG24" s="906">
        <v>10000</v>
      </c>
      <c r="TEH24" s="906">
        <v>10000</v>
      </c>
      <c r="TEI24" s="906">
        <v>10000</v>
      </c>
      <c r="TEJ24" s="906">
        <v>10000</v>
      </c>
      <c r="TEK24" s="906">
        <v>10000</v>
      </c>
      <c r="TEL24" s="906">
        <v>10000</v>
      </c>
      <c r="TEM24" s="906">
        <v>10000</v>
      </c>
      <c r="TEN24" s="906">
        <v>10000</v>
      </c>
      <c r="TEO24" s="906">
        <v>10000</v>
      </c>
      <c r="TEP24" s="906">
        <v>10000</v>
      </c>
      <c r="TEQ24" s="906">
        <v>10000</v>
      </c>
      <c r="TER24" s="906">
        <v>10000</v>
      </c>
      <c r="TES24" s="906">
        <v>10000</v>
      </c>
      <c r="TET24" s="906">
        <v>10000</v>
      </c>
      <c r="TEU24" s="906">
        <v>10000</v>
      </c>
      <c r="TEV24" s="906">
        <v>10000</v>
      </c>
      <c r="TEW24" s="906">
        <v>10000</v>
      </c>
      <c r="TEX24" s="906">
        <v>10000</v>
      </c>
      <c r="TEY24" s="906">
        <v>10000</v>
      </c>
      <c r="TEZ24" s="906">
        <v>10000</v>
      </c>
      <c r="TFA24" s="906">
        <v>10000</v>
      </c>
      <c r="TFB24" s="906">
        <v>10000</v>
      </c>
      <c r="TFC24" s="906">
        <v>10000</v>
      </c>
      <c r="TFD24" s="906">
        <v>10000</v>
      </c>
      <c r="TFE24" s="906">
        <v>10000</v>
      </c>
      <c r="TFF24" s="906">
        <v>10000</v>
      </c>
      <c r="TFG24" s="906">
        <v>10000</v>
      </c>
      <c r="TFH24" s="906">
        <v>10000</v>
      </c>
      <c r="TFI24" s="906">
        <v>10000</v>
      </c>
      <c r="TFJ24" s="906">
        <v>10000</v>
      </c>
      <c r="TFK24" s="906">
        <v>10000</v>
      </c>
      <c r="TFL24" s="906">
        <v>10000</v>
      </c>
      <c r="TFM24" s="906">
        <v>10000</v>
      </c>
      <c r="TFN24" s="906">
        <v>10000</v>
      </c>
      <c r="TFO24" s="906">
        <v>10000</v>
      </c>
      <c r="TFP24" s="906">
        <v>10000</v>
      </c>
      <c r="TFQ24" s="906">
        <v>10000</v>
      </c>
      <c r="TFR24" s="906">
        <v>10000</v>
      </c>
      <c r="TFS24" s="906">
        <v>10000</v>
      </c>
      <c r="TFT24" s="906">
        <v>10000</v>
      </c>
      <c r="TFU24" s="906">
        <v>10000</v>
      </c>
      <c r="TFV24" s="906">
        <v>10000</v>
      </c>
      <c r="TFW24" s="906">
        <v>10000</v>
      </c>
      <c r="TFX24" s="906">
        <v>10000</v>
      </c>
      <c r="TFY24" s="906">
        <v>10000</v>
      </c>
      <c r="TFZ24" s="906">
        <v>10000</v>
      </c>
      <c r="TGA24" s="906">
        <v>10000</v>
      </c>
      <c r="TGB24" s="906">
        <v>10000</v>
      </c>
      <c r="TGC24" s="906">
        <v>10000</v>
      </c>
      <c r="TGD24" s="906">
        <v>10000</v>
      </c>
      <c r="TGE24" s="906">
        <v>10000</v>
      </c>
      <c r="TGF24" s="906">
        <v>10000</v>
      </c>
      <c r="TGG24" s="906">
        <v>10000</v>
      </c>
      <c r="TGH24" s="906">
        <v>10000</v>
      </c>
      <c r="TGI24" s="906">
        <v>10000</v>
      </c>
      <c r="TGJ24" s="906">
        <v>10000</v>
      </c>
      <c r="TGK24" s="906">
        <v>10000</v>
      </c>
      <c r="TGL24" s="906">
        <v>10000</v>
      </c>
      <c r="TGM24" s="906">
        <v>10000</v>
      </c>
      <c r="TGN24" s="906">
        <v>10000</v>
      </c>
      <c r="TGO24" s="906">
        <v>10000</v>
      </c>
      <c r="TGP24" s="906">
        <v>10000</v>
      </c>
      <c r="TGQ24" s="906">
        <v>10000</v>
      </c>
      <c r="TGR24" s="906">
        <v>10000</v>
      </c>
      <c r="TGS24" s="906">
        <v>10000</v>
      </c>
      <c r="TGT24" s="906">
        <v>10000</v>
      </c>
      <c r="TGU24" s="906">
        <v>10000</v>
      </c>
      <c r="TGV24" s="906">
        <v>10000</v>
      </c>
      <c r="TGW24" s="906">
        <v>10000</v>
      </c>
      <c r="TGX24" s="906">
        <v>10000</v>
      </c>
      <c r="TGY24" s="906">
        <v>10000</v>
      </c>
      <c r="TGZ24" s="906">
        <v>10000</v>
      </c>
      <c r="THA24" s="906">
        <v>10000</v>
      </c>
      <c r="THB24" s="906">
        <v>10000</v>
      </c>
      <c r="THC24" s="906">
        <v>10000</v>
      </c>
      <c r="THD24" s="906">
        <v>10000</v>
      </c>
      <c r="THE24" s="906">
        <v>10000</v>
      </c>
      <c r="THF24" s="906">
        <v>10000</v>
      </c>
      <c r="THG24" s="906">
        <v>10000</v>
      </c>
      <c r="THH24" s="906">
        <v>10000</v>
      </c>
      <c r="THI24" s="906">
        <v>10000</v>
      </c>
      <c r="THJ24" s="906">
        <v>10000</v>
      </c>
      <c r="THK24" s="906">
        <v>10000</v>
      </c>
      <c r="THL24" s="906">
        <v>10000</v>
      </c>
      <c r="THM24" s="906">
        <v>10000</v>
      </c>
      <c r="THN24" s="906">
        <v>10000</v>
      </c>
      <c r="THO24" s="906">
        <v>10000</v>
      </c>
      <c r="THP24" s="906">
        <v>10000</v>
      </c>
      <c r="THQ24" s="906">
        <v>10000</v>
      </c>
      <c r="THR24" s="906">
        <v>10000</v>
      </c>
      <c r="THS24" s="906">
        <v>10000</v>
      </c>
      <c r="THT24" s="906">
        <v>10000</v>
      </c>
      <c r="THU24" s="906">
        <v>10000</v>
      </c>
      <c r="THV24" s="906">
        <v>10000</v>
      </c>
      <c r="THW24" s="906">
        <v>10000</v>
      </c>
      <c r="THX24" s="906">
        <v>10000</v>
      </c>
      <c r="THY24" s="906">
        <v>10000</v>
      </c>
      <c r="THZ24" s="906">
        <v>10000</v>
      </c>
      <c r="TIA24" s="906">
        <v>10000</v>
      </c>
      <c r="TIB24" s="906">
        <v>10000</v>
      </c>
      <c r="TIC24" s="906">
        <v>10000</v>
      </c>
      <c r="TID24" s="906">
        <v>10000</v>
      </c>
      <c r="TIE24" s="906">
        <v>10000</v>
      </c>
      <c r="TIF24" s="906">
        <v>10000</v>
      </c>
      <c r="TIG24" s="906">
        <v>10000</v>
      </c>
      <c r="TIH24" s="906">
        <v>10000</v>
      </c>
      <c r="TII24" s="906">
        <v>10000</v>
      </c>
      <c r="TIJ24" s="906">
        <v>10000</v>
      </c>
      <c r="TIK24" s="906">
        <v>10000</v>
      </c>
      <c r="TIL24" s="906">
        <v>10000</v>
      </c>
      <c r="TIM24" s="906">
        <v>10000</v>
      </c>
      <c r="TIN24" s="906">
        <v>10000</v>
      </c>
      <c r="TIO24" s="906">
        <v>10000</v>
      </c>
      <c r="TIP24" s="906">
        <v>10000</v>
      </c>
      <c r="TIQ24" s="906">
        <v>10000</v>
      </c>
      <c r="TIR24" s="906">
        <v>10000</v>
      </c>
      <c r="TIS24" s="906">
        <v>10000</v>
      </c>
      <c r="TIT24" s="906">
        <v>10000</v>
      </c>
      <c r="TIU24" s="906">
        <v>10000</v>
      </c>
      <c r="TIV24" s="906">
        <v>10000</v>
      </c>
      <c r="TIW24" s="906">
        <v>10000</v>
      </c>
      <c r="TIX24" s="906">
        <v>10000</v>
      </c>
      <c r="TIY24" s="906">
        <v>10000</v>
      </c>
      <c r="TIZ24" s="906">
        <v>10000</v>
      </c>
      <c r="TJA24" s="906">
        <v>10000</v>
      </c>
      <c r="TJB24" s="906">
        <v>10000</v>
      </c>
      <c r="TJC24" s="906">
        <v>10000</v>
      </c>
      <c r="TJD24" s="906">
        <v>10000</v>
      </c>
      <c r="TJE24" s="906">
        <v>10000</v>
      </c>
      <c r="TJF24" s="906">
        <v>10000</v>
      </c>
      <c r="TJG24" s="906">
        <v>10000</v>
      </c>
      <c r="TJH24" s="906">
        <v>10000</v>
      </c>
      <c r="TJI24" s="906">
        <v>10000</v>
      </c>
      <c r="TJJ24" s="906">
        <v>10000</v>
      </c>
      <c r="TJK24" s="906">
        <v>10000</v>
      </c>
      <c r="TJL24" s="906">
        <v>10000</v>
      </c>
      <c r="TJM24" s="906">
        <v>10000</v>
      </c>
      <c r="TJN24" s="906">
        <v>10000</v>
      </c>
      <c r="TJO24" s="906">
        <v>10000</v>
      </c>
      <c r="TJP24" s="906">
        <v>10000</v>
      </c>
      <c r="TJQ24" s="906">
        <v>10000</v>
      </c>
      <c r="TJR24" s="906">
        <v>10000</v>
      </c>
      <c r="TJS24" s="906">
        <v>10000</v>
      </c>
      <c r="TJT24" s="906">
        <v>10000</v>
      </c>
      <c r="TJU24" s="906">
        <v>10000</v>
      </c>
      <c r="TJV24" s="906">
        <v>10000</v>
      </c>
      <c r="TJW24" s="906">
        <v>10000</v>
      </c>
      <c r="TJX24" s="906">
        <v>10000</v>
      </c>
      <c r="TJY24" s="906">
        <v>10000</v>
      </c>
      <c r="TJZ24" s="906">
        <v>10000</v>
      </c>
      <c r="TKA24" s="906">
        <v>10000</v>
      </c>
      <c r="TKB24" s="906">
        <v>10000</v>
      </c>
      <c r="TKC24" s="906">
        <v>10000</v>
      </c>
      <c r="TKD24" s="906">
        <v>10000</v>
      </c>
      <c r="TKE24" s="906">
        <v>10000</v>
      </c>
      <c r="TKF24" s="906">
        <v>10000</v>
      </c>
      <c r="TKG24" s="906">
        <v>10000</v>
      </c>
      <c r="TKH24" s="906">
        <v>10000</v>
      </c>
      <c r="TKI24" s="906">
        <v>10000</v>
      </c>
      <c r="TKJ24" s="906">
        <v>10000</v>
      </c>
      <c r="TKK24" s="906">
        <v>10000</v>
      </c>
      <c r="TKL24" s="906">
        <v>10000</v>
      </c>
      <c r="TKM24" s="906">
        <v>10000</v>
      </c>
      <c r="TKN24" s="906">
        <v>10000</v>
      </c>
      <c r="TKO24" s="906">
        <v>10000</v>
      </c>
      <c r="TKP24" s="906">
        <v>10000</v>
      </c>
      <c r="TKQ24" s="906">
        <v>10000</v>
      </c>
      <c r="TKR24" s="906">
        <v>10000</v>
      </c>
      <c r="TKS24" s="906">
        <v>10000</v>
      </c>
      <c r="TKT24" s="906">
        <v>10000</v>
      </c>
      <c r="TKU24" s="906">
        <v>10000</v>
      </c>
      <c r="TKV24" s="906">
        <v>10000</v>
      </c>
      <c r="TKW24" s="906">
        <v>10000</v>
      </c>
      <c r="TKX24" s="906">
        <v>10000</v>
      </c>
      <c r="TKY24" s="906">
        <v>10000</v>
      </c>
      <c r="TKZ24" s="906">
        <v>10000</v>
      </c>
      <c r="TLA24" s="906">
        <v>10000</v>
      </c>
      <c r="TLB24" s="906">
        <v>10000</v>
      </c>
      <c r="TLC24" s="906">
        <v>10000</v>
      </c>
      <c r="TLD24" s="906">
        <v>10000</v>
      </c>
      <c r="TLE24" s="906">
        <v>10000</v>
      </c>
      <c r="TLF24" s="906">
        <v>10000</v>
      </c>
      <c r="TLG24" s="906">
        <v>10000</v>
      </c>
      <c r="TLH24" s="906">
        <v>10000</v>
      </c>
      <c r="TLI24" s="906">
        <v>10000</v>
      </c>
      <c r="TLJ24" s="906">
        <v>10000</v>
      </c>
      <c r="TLK24" s="906">
        <v>10000</v>
      </c>
      <c r="TLL24" s="906">
        <v>10000</v>
      </c>
      <c r="TLM24" s="906">
        <v>10000</v>
      </c>
      <c r="TLN24" s="906">
        <v>10000</v>
      </c>
      <c r="TLO24" s="906">
        <v>10000</v>
      </c>
      <c r="TLP24" s="906">
        <v>10000</v>
      </c>
      <c r="TLQ24" s="906">
        <v>10000</v>
      </c>
      <c r="TLR24" s="906">
        <v>10000</v>
      </c>
      <c r="TLS24" s="906">
        <v>10000</v>
      </c>
      <c r="TLT24" s="906">
        <v>10000</v>
      </c>
      <c r="TLU24" s="906">
        <v>10000</v>
      </c>
      <c r="TLV24" s="906">
        <v>10000</v>
      </c>
      <c r="TLW24" s="906">
        <v>10000</v>
      </c>
      <c r="TLX24" s="906">
        <v>10000</v>
      </c>
      <c r="TLY24" s="906">
        <v>10000</v>
      </c>
      <c r="TLZ24" s="906">
        <v>10000</v>
      </c>
      <c r="TMA24" s="906">
        <v>10000</v>
      </c>
      <c r="TMB24" s="906">
        <v>10000</v>
      </c>
      <c r="TMC24" s="906">
        <v>10000</v>
      </c>
      <c r="TMD24" s="906">
        <v>10000</v>
      </c>
      <c r="TME24" s="906">
        <v>10000</v>
      </c>
      <c r="TMF24" s="906">
        <v>10000</v>
      </c>
      <c r="TMG24" s="906">
        <v>10000</v>
      </c>
      <c r="TMH24" s="906">
        <v>10000</v>
      </c>
      <c r="TMI24" s="906">
        <v>10000</v>
      </c>
      <c r="TMJ24" s="906">
        <v>10000</v>
      </c>
      <c r="TMK24" s="906">
        <v>10000</v>
      </c>
      <c r="TML24" s="906">
        <v>10000</v>
      </c>
      <c r="TMM24" s="906">
        <v>10000</v>
      </c>
      <c r="TMN24" s="906">
        <v>10000</v>
      </c>
      <c r="TMO24" s="906">
        <v>10000</v>
      </c>
      <c r="TMP24" s="906">
        <v>10000</v>
      </c>
      <c r="TMQ24" s="906">
        <v>10000</v>
      </c>
      <c r="TMR24" s="906">
        <v>10000</v>
      </c>
      <c r="TMS24" s="906">
        <v>10000</v>
      </c>
      <c r="TMT24" s="906">
        <v>10000</v>
      </c>
      <c r="TMU24" s="906">
        <v>10000</v>
      </c>
      <c r="TMV24" s="906">
        <v>10000</v>
      </c>
      <c r="TMW24" s="906">
        <v>10000</v>
      </c>
      <c r="TMX24" s="906">
        <v>10000</v>
      </c>
      <c r="TMY24" s="906">
        <v>10000</v>
      </c>
      <c r="TMZ24" s="906">
        <v>10000</v>
      </c>
      <c r="TNA24" s="906">
        <v>10000</v>
      </c>
      <c r="TNB24" s="906">
        <v>10000</v>
      </c>
      <c r="TNC24" s="906">
        <v>10000</v>
      </c>
      <c r="TND24" s="906">
        <v>10000</v>
      </c>
      <c r="TNE24" s="906">
        <v>10000</v>
      </c>
      <c r="TNF24" s="906">
        <v>10000</v>
      </c>
      <c r="TNG24" s="906">
        <v>10000</v>
      </c>
      <c r="TNH24" s="906">
        <v>10000</v>
      </c>
      <c r="TNI24" s="906">
        <v>10000</v>
      </c>
      <c r="TNJ24" s="906">
        <v>10000</v>
      </c>
      <c r="TNK24" s="906">
        <v>10000</v>
      </c>
      <c r="TNL24" s="906">
        <v>10000</v>
      </c>
      <c r="TNM24" s="906">
        <v>10000</v>
      </c>
      <c r="TNN24" s="906">
        <v>10000</v>
      </c>
      <c r="TNO24" s="906">
        <v>10000</v>
      </c>
      <c r="TNP24" s="906">
        <v>10000</v>
      </c>
      <c r="TNQ24" s="906">
        <v>10000</v>
      </c>
      <c r="TNR24" s="906">
        <v>10000</v>
      </c>
      <c r="TNS24" s="906">
        <v>10000</v>
      </c>
      <c r="TNT24" s="906">
        <v>10000</v>
      </c>
      <c r="TNU24" s="906">
        <v>10000</v>
      </c>
      <c r="TNV24" s="906">
        <v>10000</v>
      </c>
      <c r="TNW24" s="906">
        <v>10000</v>
      </c>
      <c r="TNX24" s="906">
        <v>10000</v>
      </c>
      <c r="TNY24" s="906">
        <v>10000</v>
      </c>
      <c r="TNZ24" s="906">
        <v>10000</v>
      </c>
      <c r="TOA24" s="906">
        <v>10000</v>
      </c>
      <c r="TOB24" s="906">
        <v>10000</v>
      </c>
      <c r="TOC24" s="906">
        <v>10000</v>
      </c>
      <c r="TOD24" s="906">
        <v>10000</v>
      </c>
      <c r="TOE24" s="906">
        <v>10000</v>
      </c>
      <c r="TOF24" s="906">
        <v>10000</v>
      </c>
      <c r="TOG24" s="906">
        <v>10000</v>
      </c>
      <c r="TOH24" s="906">
        <v>10000</v>
      </c>
      <c r="TOI24" s="906">
        <v>10000</v>
      </c>
      <c r="TOJ24" s="906">
        <v>10000</v>
      </c>
      <c r="TOK24" s="906">
        <v>10000</v>
      </c>
      <c r="TOL24" s="906">
        <v>10000</v>
      </c>
      <c r="TOM24" s="906">
        <v>10000</v>
      </c>
      <c r="TON24" s="906">
        <v>10000</v>
      </c>
      <c r="TOO24" s="906">
        <v>10000</v>
      </c>
      <c r="TOP24" s="906">
        <v>10000</v>
      </c>
      <c r="TOQ24" s="906">
        <v>10000</v>
      </c>
      <c r="TOR24" s="906">
        <v>10000</v>
      </c>
      <c r="TOS24" s="906">
        <v>10000</v>
      </c>
      <c r="TOT24" s="906">
        <v>10000</v>
      </c>
      <c r="TOU24" s="906">
        <v>10000</v>
      </c>
      <c r="TOV24" s="906">
        <v>10000</v>
      </c>
      <c r="TOW24" s="906">
        <v>10000</v>
      </c>
      <c r="TOX24" s="906">
        <v>10000</v>
      </c>
      <c r="TOY24" s="906">
        <v>10000</v>
      </c>
      <c r="TOZ24" s="906">
        <v>10000</v>
      </c>
      <c r="TPA24" s="906">
        <v>10000</v>
      </c>
      <c r="TPB24" s="906">
        <v>10000</v>
      </c>
      <c r="TPC24" s="906">
        <v>10000</v>
      </c>
      <c r="TPD24" s="906">
        <v>10000</v>
      </c>
      <c r="TPE24" s="906">
        <v>10000</v>
      </c>
      <c r="TPF24" s="906">
        <v>10000</v>
      </c>
      <c r="TPG24" s="906">
        <v>10000</v>
      </c>
      <c r="TPH24" s="906">
        <v>10000</v>
      </c>
      <c r="TPI24" s="906">
        <v>10000</v>
      </c>
      <c r="TPJ24" s="906">
        <v>10000</v>
      </c>
      <c r="TPK24" s="906">
        <v>10000</v>
      </c>
      <c r="TPL24" s="906">
        <v>10000</v>
      </c>
      <c r="TPM24" s="906">
        <v>10000</v>
      </c>
      <c r="TPN24" s="906">
        <v>10000</v>
      </c>
      <c r="TPO24" s="906">
        <v>10000</v>
      </c>
      <c r="TPP24" s="906">
        <v>10000</v>
      </c>
      <c r="TPQ24" s="906">
        <v>10000</v>
      </c>
      <c r="TPR24" s="906">
        <v>10000</v>
      </c>
      <c r="TPS24" s="906">
        <v>10000</v>
      </c>
      <c r="TPT24" s="906">
        <v>10000</v>
      </c>
      <c r="TPU24" s="906">
        <v>10000</v>
      </c>
      <c r="TPV24" s="906">
        <v>10000</v>
      </c>
      <c r="TPW24" s="906">
        <v>10000</v>
      </c>
      <c r="TPX24" s="906">
        <v>10000</v>
      </c>
      <c r="TPY24" s="906">
        <v>10000</v>
      </c>
      <c r="TPZ24" s="906">
        <v>10000</v>
      </c>
      <c r="TQA24" s="906">
        <v>10000</v>
      </c>
      <c r="TQB24" s="906">
        <v>10000</v>
      </c>
      <c r="TQC24" s="906">
        <v>10000</v>
      </c>
      <c r="TQD24" s="906">
        <v>10000</v>
      </c>
      <c r="TQE24" s="906">
        <v>10000</v>
      </c>
      <c r="TQF24" s="906">
        <v>10000</v>
      </c>
      <c r="TQG24" s="906">
        <v>10000</v>
      </c>
      <c r="TQH24" s="906">
        <v>10000</v>
      </c>
      <c r="TQI24" s="906">
        <v>10000</v>
      </c>
      <c r="TQJ24" s="906">
        <v>10000</v>
      </c>
      <c r="TQK24" s="906">
        <v>10000</v>
      </c>
      <c r="TQL24" s="906">
        <v>10000</v>
      </c>
      <c r="TQM24" s="906">
        <v>10000</v>
      </c>
      <c r="TQN24" s="906">
        <v>10000</v>
      </c>
      <c r="TQO24" s="906">
        <v>10000</v>
      </c>
      <c r="TQP24" s="906">
        <v>10000</v>
      </c>
      <c r="TQQ24" s="906">
        <v>10000</v>
      </c>
      <c r="TQR24" s="906">
        <v>10000</v>
      </c>
      <c r="TQS24" s="906">
        <v>10000</v>
      </c>
      <c r="TQT24" s="906">
        <v>10000</v>
      </c>
      <c r="TQU24" s="906">
        <v>10000</v>
      </c>
      <c r="TQV24" s="906">
        <v>10000</v>
      </c>
      <c r="TQW24" s="906">
        <v>10000</v>
      </c>
      <c r="TQX24" s="906">
        <v>10000</v>
      </c>
      <c r="TQY24" s="906">
        <v>10000</v>
      </c>
      <c r="TQZ24" s="906">
        <v>10000</v>
      </c>
      <c r="TRA24" s="906">
        <v>10000</v>
      </c>
      <c r="TRB24" s="906">
        <v>10000</v>
      </c>
      <c r="TRC24" s="906">
        <v>10000</v>
      </c>
      <c r="TRD24" s="906">
        <v>10000</v>
      </c>
      <c r="TRE24" s="906">
        <v>10000</v>
      </c>
      <c r="TRF24" s="906">
        <v>10000</v>
      </c>
      <c r="TRG24" s="906">
        <v>10000</v>
      </c>
      <c r="TRH24" s="906">
        <v>10000</v>
      </c>
      <c r="TRI24" s="906">
        <v>10000</v>
      </c>
      <c r="TRJ24" s="906">
        <v>10000</v>
      </c>
      <c r="TRK24" s="906">
        <v>10000</v>
      </c>
      <c r="TRL24" s="906">
        <v>10000</v>
      </c>
      <c r="TRM24" s="906">
        <v>10000</v>
      </c>
      <c r="TRN24" s="906">
        <v>10000</v>
      </c>
      <c r="TRO24" s="906">
        <v>10000</v>
      </c>
      <c r="TRP24" s="906">
        <v>10000</v>
      </c>
      <c r="TRQ24" s="906">
        <v>10000</v>
      </c>
      <c r="TRR24" s="906">
        <v>10000</v>
      </c>
      <c r="TRS24" s="906">
        <v>10000</v>
      </c>
      <c r="TRT24" s="906">
        <v>10000</v>
      </c>
      <c r="TRU24" s="906">
        <v>10000</v>
      </c>
      <c r="TRV24" s="906">
        <v>10000</v>
      </c>
      <c r="TRW24" s="906">
        <v>10000</v>
      </c>
      <c r="TRX24" s="906">
        <v>10000</v>
      </c>
      <c r="TRY24" s="906">
        <v>10000</v>
      </c>
      <c r="TRZ24" s="906">
        <v>10000</v>
      </c>
      <c r="TSA24" s="906">
        <v>10000</v>
      </c>
      <c r="TSB24" s="906">
        <v>10000</v>
      </c>
      <c r="TSC24" s="906">
        <v>10000</v>
      </c>
      <c r="TSD24" s="906">
        <v>10000</v>
      </c>
      <c r="TSE24" s="906">
        <v>10000</v>
      </c>
      <c r="TSF24" s="906">
        <v>10000</v>
      </c>
      <c r="TSG24" s="906">
        <v>10000</v>
      </c>
      <c r="TSH24" s="906">
        <v>10000</v>
      </c>
      <c r="TSI24" s="906">
        <v>10000</v>
      </c>
      <c r="TSJ24" s="906">
        <v>10000</v>
      </c>
      <c r="TSK24" s="906">
        <v>10000</v>
      </c>
      <c r="TSL24" s="906">
        <v>10000</v>
      </c>
      <c r="TSM24" s="906">
        <v>10000</v>
      </c>
      <c r="TSN24" s="906">
        <v>10000</v>
      </c>
      <c r="TSO24" s="906">
        <v>10000</v>
      </c>
      <c r="TSP24" s="906">
        <v>10000</v>
      </c>
      <c r="TSQ24" s="906">
        <v>10000</v>
      </c>
      <c r="TSR24" s="906">
        <v>10000</v>
      </c>
      <c r="TSS24" s="906">
        <v>10000</v>
      </c>
      <c r="TST24" s="906">
        <v>10000</v>
      </c>
      <c r="TSU24" s="906">
        <v>10000</v>
      </c>
      <c r="TSV24" s="906">
        <v>10000</v>
      </c>
      <c r="TSW24" s="906">
        <v>10000</v>
      </c>
      <c r="TSX24" s="906">
        <v>10000</v>
      </c>
      <c r="TSY24" s="906">
        <v>10000</v>
      </c>
      <c r="TSZ24" s="906">
        <v>10000</v>
      </c>
      <c r="TTA24" s="906">
        <v>10000</v>
      </c>
      <c r="TTB24" s="906">
        <v>10000</v>
      </c>
      <c r="TTC24" s="906">
        <v>10000</v>
      </c>
      <c r="TTD24" s="906">
        <v>10000</v>
      </c>
      <c r="TTE24" s="906">
        <v>10000</v>
      </c>
      <c r="TTF24" s="906">
        <v>10000</v>
      </c>
      <c r="TTG24" s="906">
        <v>10000</v>
      </c>
      <c r="TTH24" s="906">
        <v>10000</v>
      </c>
      <c r="TTI24" s="906">
        <v>10000</v>
      </c>
      <c r="TTJ24" s="906">
        <v>10000</v>
      </c>
      <c r="TTK24" s="906">
        <v>10000</v>
      </c>
      <c r="TTL24" s="906">
        <v>10000</v>
      </c>
      <c r="TTM24" s="906">
        <v>10000</v>
      </c>
      <c r="TTN24" s="906">
        <v>10000</v>
      </c>
      <c r="TTO24" s="906">
        <v>10000</v>
      </c>
      <c r="TTP24" s="906">
        <v>10000</v>
      </c>
      <c r="TTQ24" s="906">
        <v>10000</v>
      </c>
      <c r="TTR24" s="906">
        <v>10000</v>
      </c>
      <c r="TTS24" s="906">
        <v>10000</v>
      </c>
      <c r="TTT24" s="906">
        <v>10000</v>
      </c>
      <c r="TTU24" s="906">
        <v>10000</v>
      </c>
      <c r="TTV24" s="906">
        <v>10000</v>
      </c>
      <c r="TTW24" s="906">
        <v>10000</v>
      </c>
      <c r="TTX24" s="906">
        <v>10000</v>
      </c>
      <c r="TTY24" s="906">
        <v>10000</v>
      </c>
      <c r="TTZ24" s="906">
        <v>10000</v>
      </c>
      <c r="TUA24" s="906">
        <v>10000</v>
      </c>
      <c r="TUB24" s="906">
        <v>10000</v>
      </c>
      <c r="TUC24" s="906">
        <v>10000</v>
      </c>
      <c r="TUD24" s="906">
        <v>10000</v>
      </c>
      <c r="TUE24" s="906">
        <v>10000</v>
      </c>
      <c r="TUF24" s="906">
        <v>10000</v>
      </c>
      <c r="TUG24" s="906">
        <v>10000</v>
      </c>
      <c r="TUH24" s="906">
        <v>10000</v>
      </c>
      <c r="TUI24" s="906">
        <v>10000</v>
      </c>
      <c r="TUJ24" s="906">
        <v>10000</v>
      </c>
      <c r="TUK24" s="906">
        <v>10000</v>
      </c>
      <c r="TUL24" s="906">
        <v>10000</v>
      </c>
      <c r="TUM24" s="906">
        <v>10000</v>
      </c>
      <c r="TUN24" s="906">
        <v>10000</v>
      </c>
      <c r="TUO24" s="906">
        <v>10000</v>
      </c>
      <c r="TUP24" s="906">
        <v>10000</v>
      </c>
      <c r="TUQ24" s="906">
        <v>10000</v>
      </c>
      <c r="TUR24" s="906">
        <v>10000</v>
      </c>
      <c r="TUS24" s="906">
        <v>10000</v>
      </c>
      <c r="TUT24" s="906">
        <v>10000</v>
      </c>
      <c r="TUU24" s="906">
        <v>10000</v>
      </c>
      <c r="TUV24" s="906">
        <v>10000</v>
      </c>
      <c r="TUW24" s="906">
        <v>10000</v>
      </c>
      <c r="TUX24" s="906">
        <v>10000</v>
      </c>
      <c r="TUY24" s="906">
        <v>10000</v>
      </c>
      <c r="TUZ24" s="906">
        <v>10000</v>
      </c>
      <c r="TVA24" s="906">
        <v>10000</v>
      </c>
      <c r="TVB24" s="906">
        <v>10000</v>
      </c>
      <c r="TVC24" s="906">
        <v>10000</v>
      </c>
      <c r="TVD24" s="906">
        <v>10000</v>
      </c>
      <c r="TVE24" s="906">
        <v>10000</v>
      </c>
      <c r="TVF24" s="906">
        <v>10000</v>
      </c>
      <c r="TVG24" s="906">
        <v>10000</v>
      </c>
      <c r="TVH24" s="906">
        <v>10000</v>
      </c>
      <c r="TVI24" s="906">
        <v>10000</v>
      </c>
      <c r="TVJ24" s="906">
        <v>10000</v>
      </c>
      <c r="TVK24" s="906">
        <v>10000</v>
      </c>
      <c r="TVL24" s="906">
        <v>10000</v>
      </c>
      <c r="TVM24" s="906">
        <v>10000</v>
      </c>
      <c r="TVN24" s="906">
        <v>10000</v>
      </c>
      <c r="TVO24" s="906">
        <v>10000</v>
      </c>
      <c r="TVP24" s="906">
        <v>10000</v>
      </c>
      <c r="TVQ24" s="906">
        <v>10000</v>
      </c>
      <c r="TVR24" s="906">
        <v>10000</v>
      </c>
      <c r="TVS24" s="906">
        <v>10000</v>
      </c>
      <c r="TVT24" s="906">
        <v>10000</v>
      </c>
      <c r="TVU24" s="906">
        <v>10000</v>
      </c>
      <c r="TVV24" s="906">
        <v>10000</v>
      </c>
      <c r="TVW24" s="906">
        <v>10000</v>
      </c>
      <c r="TVX24" s="906">
        <v>10000</v>
      </c>
      <c r="TVY24" s="906">
        <v>10000</v>
      </c>
      <c r="TVZ24" s="906">
        <v>10000</v>
      </c>
      <c r="TWA24" s="906">
        <v>10000</v>
      </c>
      <c r="TWB24" s="906">
        <v>10000</v>
      </c>
      <c r="TWC24" s="906">
        <v>10000</v>
      </c>
      <c r="TWD24" s="906">
        <v>10000</v>
      </c>
      <c r="TWE24" s="906">
        <v>10000</v>
      </c>
      <c r="TWF24" s="906">
        <v>10000</v>
      </c>
      <c r="TWG24" s="906">
        <v>10000</v>
      </c>
      <c r="TWH24" s="906">
        <v>10000</v>
      </c>
      <c r="TWI24" s="906">
        <v>10000</v>
      </c>
      <c r="TWJ24" s="906">
        <v>10000</v>
      </c>
      <c r="TWK24" s="906">
        <v>10000</v>
      </c>
      <c r="TWL24" s="906">
        <v>10000</v>
      </c>
      <c r="TWM24" s="906">
        <v>10000</v>
      </c>
      <c r="TWN24" s="906">
        <v>10000</v>
      </c>
      <c r="TWO24" s="906">
        <v>10000</v>
      </c>
      <c r="TWP24" s="906">
        <v>10000</v>
      </c>
      <c r="TWQ24" s="906">
        <v>10000</v>
      </c>
      <c r="TWR24" s="906">
        <v>10000</v>
      </c>
      <c r="TWS24" s="906">
        <v>10000</v>
      </c>
      <c r="TWT24" s="906">
        <v>10000</v>
      </c>
      <c r="TWU24" s="906">
        <v>10000</v>
      </c>
      <c r="TWV24" s="906">
        <v>10000</v>
      </c>
      <c r="TWW24" s="906">
        <v>10000</v>
      </c>
      <c r="TWX24" s="906">
        <v>10000</v>
      </c>
      <c r="TWY24" s="906">
        <v>10000</v>
      </c>
      <c r="TWZ24" s="906">
        <v>10000</v>
      </c>
      <c r="TXA24" s="906">
        <v>10000</v>
      </c>
      <c r="TXB24" s="906">
        <v>10000</v>
      </c>
      <c r="TXC24" s="906">
        <v>10000</v>
      </c>
      <c r="TXD24" s="906">
        <v>10000</v>
      </c>
      <c r="TXE24" s="906">
        <v>10000</v>
      </c>
      <c r="TXF24" s="906">
        <v>10000</v>
      </c>
      <c r="TXG24" s="906">
        <v>10000</v>
      </c>
      <c r="TXH24" s="906">
        <v>10000</v>
      </c>
      <c r="TXI24" s="906">
        <v>10000</v>
      </c>
      <c r="TXJ24" s="906">
        <v>10000</v>
      </c>
      <c r="TXK24" s="906">
        <v>10000</v>
      </c>
      <c r="TXL24" s="906">
        <v>10000</v>
      </c>
      <c r="TXM24" s="906">
        <v>10000</v>
      </c>
      <c r="TXN24" s="906">
        <v>10000</v>
      </c>
      <c r="TXO24" s="906">
        <v>10000</v>
      </c>
      <c r="TXP24" s="906">
        <v>10000</v>
      </c>
      <c r="TXQ24" s="906">
        <v>10000</v>
      </c>
      <c r="TXR24" s="906">
        <v>10000</v>
      </c>
      <c r="TXS24" s="906">
        <v>10000</v>
      </c>
      <c r="TXT24" s="906">
        <v>10000</v>
      </c>
      <c r="TXU24" s="906">
        <v>10000</v>
      </c>
      <c r="TXV24" s="906">
        <v>10000</v>
      </c>
      <c r="TXW24" s="906">
        <v>10000</v>
      </c>
      <c r="TXX24" s="906">
        <v>10000</v>
      </c>
      <c r="TXY24" s="906">
        <v>10000</v>
      </c>
      <c r="TXZ24" s="906">
        <v>10000</v>
      </c>
      <c r="TYA24" s="906">
        <v>10000</v>
      </c>
      <c r="TYB24" s="906">
        <v>10000</v>
      </c>
      <c r="TYC24" s="906">
        <v>10000</v>
      </c>
      <c r="TYD24" s="906">
        <v>10000</v>
      </c>
      <c r="TYE24" s="906">
        <v>10000</v>
      </c>
      <c r="TYF24" s="906">
        <v>10000</v>
      </c>
      <c r="TYG24" s="906">
        <v>10000</v>
      </c>
      <c r="TYH24" s="906">
        <v>10000</v>
      </c>
      <c r="TYI24" s="906">
        <v>10000</v>
      </c>
      <c r="TYJ24" s="906">
        <v>10000</v>
      </c>
      <c r="TYK24" s="906">
        <v>10000</v>
      </c>
      <c r="TYL24" s="906">
        <v>10000</v>
      </c>
      <c r="TYM24" s="906">
        <v>10000</v>
      </c>
      <c r="TYN24" s="906">
        <v>10000</v>
      </c>
      <c r="TYO24" s="906">
        <v>10000</v>
      </c>
      <c r="TYP24" s="906">
        <v>10000</v>
      </c>
      <c r="TYQ24" s="906">
        <v>10000</v>
      </c>
      <c r="TYR24" s="906">
        <v>10000</v>
      </c>
      <c r="TYS24" s="906">
        <v>10000</v>
      </c>
      <c r="TYT24" s="906">
        <v>10000</v>
      </c>
      <c r="TYU24" s="906">
        <v>10000</v>
      </c>
      <c r="TYV24" s="906">
        <v>10000</v>
      </c>
      <c r="TYW24" s="906">
        <v>10000</v>
      </c>
      <c r="TYX24" s="906">
        <v>10000</v>
      </c>
      <c r="TYY24" s="906">
        <v>10000</v>
      </c>
      <c r="TYZ24" s="906">
        <v>10000</v>
      </c>
      <c r="TZA24" s="906">
        <v>10000</v>
      </c>
      <c r="TZB24" s="906">
        <v>10000</v>
      </c>
      <c r="TZC24" s="906">
        <v>10000</v>
      </c>
      <c r="TZD24" s="906">
        <v>10000</v>
      </c>
      <c r="TZE24" s="906">
        <v>10000</v>
      </c>
      <c r="TZF24" s="906">
        <v>10000</v>
      </c>
      <c r="TZG24" s="906">
        <v>10000</v>
      </c>
      <c r="TZH24" s="906">
        <v>10000</v>
      </c>
      <c r="TZI24" s="906">
        <v>10000</v>
      </c>
      <c r="TZJ24" s="906">
        <v>10000</v>
      </c>
      <c r="TZK24" s="906">
        <v>10000</v>
      </c>
      <c r="TZL24" s="906">
        <v>10000</v>
      </c>
      <c r="TZM24" s="906">
        <v>10000</v>
      </c>
      <c r="TZN24" s="906">
        <v>10000</v>
      </c>
      <c r="TZO24" s="906">
        <v>10000</v>
      </c>
      <c r="TZP24" s="906">
        <v>10000</v>
      </c>
      <c r="TZQ24" s="906">
        <v>10000</v>
      </c>
      <c r="TZR24" s="906">
        <v>10000</v>
      </c>
      <c r="TZS24" s="906">
        <v>10000</v>
      </c>
      <c r="TZT24" s="906">
        <v>10000</v>
      </c>
      <c r="TZU24" s="906">
        <v>10000</v>
      </c>
      <c r="TZV24" s="906">
        <v>10000</v>
      </c>
      <c r="TZW24" s="906">
        <v>10000</v>
      </c>
      <c r="TZX24" s="906">
        <v>10000</v>
      </c>
      <c r="TZY24" s="906">
        <v>10000</v>
      </c>
      <c r="TZZ24" s="906">
        <v>10000</v>
      </c>
      <c r="UAA24" s="906">
        <v>10000</v>
      </c>
      <c r="UAB24" s="906">
        <v>10000</v>
      </c>
      <c r="UAC24" s="906">
        <v>10000</v>
      </c>
      <c r="UAD24" s="906">
        <v>10000</v>
      </c>
      <c r="UAE24" s="906">
        <v>10000</v>
      </c>
      <c r="UAF24" s="906">
        <v>10000</v>
      </c>
      <c r="UAG24" s="906">
        <v>10000</v>
      </c>
      <c r="UAH24" s="906">
        <v>10000</v>
      </c>
      <c r="UAI24" s="906">
        <v>10000</v>
      </c>
      <c r="UAJ24" s="906">
        <v>10000</v>
      </c>
      <c r="UAK24" s="906">
        <v>10000</v>
      </c>
      <c r="UAL24" s="906">
        <v>10000</v>
      </c>
      <c r="UAM24" s="906">
        <v>10000</v>
      </c>
      <c r="UAN24" s="906">
        <v>10000</v>
      </c>
      <c r="UAO24" s="906">
        <v>10000</v>
      </c>
      <c r="UAP24" s="906">
        <v>10000</v>
      </c>
      <c r="UAQ24" s="906">
        <v>10000</v>
      </c>
      <c r="UAR24" s="906">
        <v>10000</v>
      </c>
      <c r="UAS24" s="906">
        <v>10000</v>
      </c>
      <c r="UAT24" s="906">
        <v>10000</v>
      </c>
      <c r="UAU24" s="906">
        <v>10000</v>
      </c>
      <c r="UAV24" s="906">
        <v>10000</v>
      </c>
      <c r="UAW24" s="906">
        <v>10000</v>
      </c>
      <c r="UAX24" s="906">
        <v>10000</v>
      </c>
      <c r="UAY24" s="906">
        <v>10000</v>
      </c>
      <c r="UAZ24" s="906">
        <v>10000</v>
      </c>
      <c r="UBA24" s="906">
        <v>10000</v>
      </c>
      <c r="UBB24" s="906">
        <v>10000</v>
      </c>
      <c r="UBC24" s="906">
        <v>10000</v>
      </c>
      <c r="UBD24" s="906">
        <v>10000</v>
      </c>
      <c r="UBE24" s="906">
        <v>10000</v>
      </c>
      <c r="UBF24" s="906">
        <v>10000</v>
      </c>
      <c r="UBG24" s="906">
        <v>10000</v>
      </c>
      <c r="UBH24" s="906">
        <v>10000</v>
      </c>
      <c r="UBI24" s="906">
        <v>10000</v>
      </c>
      <c r="UBJ24" s="906">
        <v>10000</v>
      </c>
      <c r="UBK24" s="906">
        <v>10000</v>
      </c>
      <c r="UBL24" s="906">
        <v>10000</v>
      </c>
      <c r="UBM24" s="906">
        <v>10000</v>
      </c>
      <c r="UBN24" s="906">
        <v>10000</v>
      </c>
      <c r="UBO24" s="906">
        <v>10000</v>
      </c>
      <c r="UBP24" s="906">
        <v>10000</v>
      </c>
      <c r="UBQ24" s="906">
        <v>10000</v>
      </c>
      <c r="UBR24" s="906">
        <v>10000</v>
      </c>
      <c r="UBS24" s="906">
        <v>10000</v>
      </c>
      <c r="UBT24" s="906">
        <v>10000</v>
      </c>
      <c r="UBU24" s="906">
        <v>10000</v>
      </c>
      <c r="UBV24" s="906">
        <v>10000</v>
      </c>
      <c r="UBW24" s="906">
        <v>10000</v>
      </c>
      <c r="UBX24" s="906">
        <v>10000</v>
      </c>
      <c r="UBY24" s="906">
        <v>10000</v>
      </c>
      <c r="UBZ24" s="906">
        <v>10000</v>
      </c>
      <c r="UCA24" s="906">
        <v>10000</v>
      </c>
      <c r="UCB24" s="906">
        <v>10000</v>
      </c>
      <c r="UCC24" s="906">
        <v>10000</v>
      </c>
      <c r="UCD24" s="906">
        <v>10000</v>
      </c>
      <c r="UCE24" s="906">
        <v>10000</v>
      </c>
      <c r="UCF24" s="906">
        <v>10000</v>
      </c>
      <c r="UCG24" s="906">
        <v>10000</v>
      </c>
      <c r="UCH24" s="906">
        <v>10000</v>
      </c>
      <c r="UCI24" s="906">
        <v>10000</v>
      </c>
      <c r="UCJ24" s="906">
        <v>10000</v>
      </c>
      <c r="UCK24" s="906">
        <v>10000</v>
      </c>
      <c r="UCL24" s="906">
        <v>10000</v>
      </c>
      <c r="UCM24" s="906">
        <v>10000</v>
      </c>
      <c r="UCN24" s="906">
        <v>10000</v>
      </c>
      <c r="UCO24" s="906">
        <v>10000</v>
      </c>
      <c r="UCP24" s="906">
        <v>10000</v>
      </c>
      <c r="UCQ24" s="906">
        <v>10000</v>
      </c>
      <c r="UCR24" s="906">
        <v>10000</v>
      </c>
      <c r="UCS24" s="906">
        <v>10000</v>
      </c>
      <c r="UCT24" s="906">
        <v>10000</v>
      </c>
      <c r="UCU24" s="906">
        <v>10000</v>
      </c>
      <c r="UCV24" s="906">
        <v>10000</v>
      </c>
      <c r="UCW24" s="906">
        <v>10000</v>
      </c>
      <c r="UCX24" s="906">
        <v>10000</v>
      </c>
      <c r="UCY24" s="906">
        <v>10000</v>
      </c>
      <c r="UCZ24" s="906">
        <v>10000</v>
      </c>
      <c r="UDA24" s="906">
        <v>10000</v>
      </c>
      <c r="UDB24" s="906">
        <v>10000</v>
      </c>
      <c r="UDC24" s="906">
        <v>10000</v>
      </c>
      <c r="UDD24" s="906">
        <v>10000</v>
      </c>
      <c r="UDE24" s="906">
        <v>10000</v>
      </c>
      <c r="UDF24" s="906">
        <v>10000</v>
      </c>
      <c r="UDG24" s="906">
        <v>10000</v>
      </c>
      <c r="UDH24" s="906">
        <v>10000</v>
      </c>
      <c r="UDI24" s="906">
        <v>10000</v>
      </c>
      <c r="UDJ24" s="906">
        <v>10000</v>
      </c>
      <c r="UDK24" s="906">
        <v>10000</v>
      </c>
      <c r="UDL24" s="906">
        <v>10000</v>
      </c>
      <c r="UDM24" s="906">
        <v>10000</v>
      </c>
      <c r="UDN24" s="906">
        <v>10000</v>
      </c>
      <c r="UDO24" s="906">
        <v>10000</v>
      </c>
      <c r="UDP24" s="906">
        <v>10000</v>
      </c>
      <c r="UDQ24" s="906">
        <v>10000</v>
      </c>
      <c r="UDR24" s="906">
        <v>10000</v>
      </c>
      <c r="UDS24" s="906">
        <v>10000</v>
      </c>
      <c r="UDT24" s="906">
        <v>10000</v>
      </c>
      <c r="UDU24" s="906">
        <v>10000</v>
      </c>
      <c r="UDV24" s="906">
        <v>10000</v>
      </c>
      <c r="UDW24" s="906">
        <v>10000</v>
      </c>
      <c r="UDX24" s="906">
        <v>10000</v>
      </c>
      <c r="UDY24" s="906">
        <v>10000</v>
      </c>
      <c r="UDZ24" s="906">
        <v>10000</v>
      </c>
      <c r="UEA24" s="906">
        <v>10000</v>
      </c>
      <c r="UEB24" s="906">
        <v>10000</v>
      </c>
      <c r="UEC24" s="906">
        <v>10000</v>
      </c>
      <c r="UED24" s="906">
        <v>10000</v>
      </c>
      <c r="UEE24" s="906">
        <v>10000</v>
      </c>
      <c r="UEF24" s="906">
        <v>10000</v>
      </c>
      <c r="UEG24" s="906">
        <v>10000</v>
      </c>
      <c r="UEH24" s="906">
        <v>10000</v>
      </c>
      <c r="UEI24" s="906">
        <v>10000</v>
      </c>
      <c r="UEJ24" s="906">
        <v>10000</v>
      </c>
      <c r="UEK24" s="906">
        <v>10000</v>
      </c>
      <c r="UEL24" s="906">
        <v>10000</v>
      </c>
      <c r="UEM24" s="906">
        <v>10000</v>
      </c>
      <c r="UEN24" s="906">
        <v>10000</v>
      </c>
      <c r="UEO24" s="906">
        <v>10000</v>
      </c>
      <c r="UEP24" s="906">
        <v>10000</v>
      </c>
      <c r="UEQ24" s="906">
        <v>10000</v>
      </c>
      <c r="UER24" s="906">
        <v>10000</v>
      </c>
      <c r="UES24" s="906">
        <v>10000</v>
      </c>
      <c r="UET24" s="906">
        <v>10000</v>
      </c>
      <c r="UEU24" s="906">
        <v>10000</v>
      </c>
      <c r="UEV24" s="906">
        <v>10000</v>
      </c>
      <c r="UEW24" s="906">
        <v>10000</v>
      </c>
      <c r="UEX24" s="906">
        <v>10000</v>
      </c>
      <c r="UEY24" s="906">
        <v>10000</v>
      </c>
      <c r="UEZ24" s="906">
        <v>10000</v>
      </c>
      <c r="UFA24" s="906">
        <v>10000</v>
      </c>
      <c r="UFB24" s="906">
        <v>10000</v>
      </c>
      <c r="UFC24" s="906">
        <v>10000</v>
      </c>
      <c r="UFD24" s="906">
        <v>10000</v>
      </c>
      <c r="UFE24" s="906">
        <v>10000</v>
      </c>
      <c r="UFF24" s="906">
        <v>10000</v>
      </c>
      <c r="UFG24" s="906">
        <v>10000</v>
      </c>
      <c r="UFH24" s="906">
        <v>10000</v>
      </c>
      <c r="UFI24" s="906">
        <v>10000</v>
      </c>
      <c r="UFJ24" s="906">
        <v>10000</v>
      </c>
      <c r="UFK24" s="906">
        <v>10000</v>
      </c>
      <c r="UFL24" s="906">
        <v>10000</v>
      </c>
      <c r="UFM24" s="906">
        <v>10000</v>
      </c>
      <c r="UFN24" s="906">
        <v>10000</v>
      </c>
      <c r="UFO24" s="906">
        <v>10000</v>
      </c>
      <c r="UFP24" s="906">
        <v>10000</v>
      </c>
      <c r="UFQ24" s="906">
        <v>10000</v>
      </c>
      <c r="UFR24" s="906">
        <v>10000</v>
      </c>
      <c r="UFS24" s="906">
        <v>10000</v>
      </c>
      <c r="UFT24" s="906">
        <v>10000</v>
      </c>
      <c r="UFU24" s="906">
        <v>10000</v>
      </c>
      <c r="UFV24" s="906">
        <v>10000</v>
      </c>
      <c r="UFW24" s="906">
        <v>10000</v>
      </c>
      <c r="UFX24" s="906">
        <v>10000</v>
      </c>
      <c r="UFY24" s="906">
        <v>10000</v>
      </c>
      <c r="UFZ24" s="906">
        <v>10000</v>
      </c>
      <c r="UGA24" s="906">
        <v>10000</v>
      </c>
      <c r="UGB24" s="906">
        <v>10000</v>
      </c>
      <c r="UGC24" s="906">
        <v>10000</v>
      </c>
      <c r="UGD24" s="906">
        <v>10000</v>
      </c>
      <c r="UGE24" s="906">
        <v>10000</v>
      </c>
      <c r="UGF24" s="906">
        <v>10000</v>
      </c>
      <c r="UGG24" s="906">
        <v>10000</v>
      </c>
      <c r="UGH24" s="906">
        <v>10000</v>
      </c>
      <c r="UGI24" s="906">
        <v>10000</v>
      </c>
      <c r="UGJ24" s="906">
        <v>10000</v>
      </c>
      <c r="UGK24" s="906">
        <v>10000</v>
      </c>
      <c r="UGL24" s="906">
        <v>10000</v>
      </c>
      <c r="UGM24" s="906">
        <v>10000</v>
      </c>
      <c r="UGN24" s="906">
        <v>10000</v>
      </c>
      <c r="UGO24" s="906">
        <v>10000</v>
      </c>
      <c r="UGP24" s="906">
        <v>10000</v>
      </c>
      <c r="UGQ24" s="906">
        <v>10000</v>
      </c>
      <c r="UGR24" s="906">
        <v>10000</v>
      </c>
      <c r="UGS24" s="906">
        <v>10000</v>
      </c>
      <c r="UGT24" s="906">
        <v>10000</v>
      </c>
      <c r="UGU24" s="906">
        <v>10000</v>
      </c>
      <c r="UGV24" s="906">
        <v>10000</v>
      </c>
      <c r="UGW24" s="906">
        <v>10000</v>
      </c>
      <c r="UGX24" s="906">
        <v>10000</v>
      </c>
      <c r="UGY24" s="906">
        <v>10000</v>
      </c>
      <c r="UGZ24" s="906">
        <v>10000</v>
      </c>
      <c r="UHA24" s="906">
        <v>10000</v>
      </c>
      <c r="UHB24" s="906">
        <v>10000</v>
      </c>
      <c r="UHC24" s="906">
        <v>10000</v>
      </c>
      <c r="UHD24" s="906">
        <v>10000</v>
      </c>
      <c r="UHE24" s="906">
        <v>10000</v>
      </c>
      <c r="UHF24" s="906">
        <v>10000</v>
      </c>
      <c r="UHG24" s="906">
        <v>10000</v>
      </c>
      <c r="UHH24" s="906">
        <v>10000</v>
      </c>
      <c r="UHI24" s="906">
        <v>10000</v>
      </c>
      <c r="UHJ24" s="906">
        <v>10000</v>
      </c>
      <c r="UHK24" s="906">
        <v>10000</v>
      </c>
      <c r="UHL24" s="906">
        <v>10000</v>
      </c>
      <c r="UHM24" s="906">
        <v>10000</v>
      </c>
      <c r="UHN24" s="906">
        <v>10000</v>
      </c>
      <c r="UHO24" s="906">
        <v>10000</v>
      </c>
      <c r="UHP24" s="906">
        <v>10000</v>
      </c>
      <c r="UHQ24" s="906">
        <v>10000</v>
      </c>
      <c r="UHR24" s="906">
        <v>10000</v>
      </c>
      <c r="UHS24" s="906">
        <v>10000</v>
      </c>
      <c r="UHT24" s="906">
        <v>10000</v>
      </c>
      <c r="UHU24" s="906">
        <v>10000</v>
      </c>
      <c r="UHV24" s="906">
        <v>10000</v>
      </c>
      <c r="UHW24" s="906">
        <v>10000</v>
      </c>
      <c r="UHX24" s="906">
        <v>10000</v>
      </c>
      <c r="UHY24" s="906">
        <v>10000</v>
      </c>
      <c r="UHZ24" s="906">
        <v>10000</v>
      </c>
      <c r="UIA24" s="906">
        <v>10000</v>
      </c>
      <c r="UIB24" s="906">
        <v>10000</v>
      </c>
      <c r="UIC24" s="906">
        <v>10000</v>
      </c>
      <c r="UID24" s="906">
        <v>10000</v>
      </c>
      <c r="UIE24" s="906">
        <v>10000</v>
      </c>
      <c r="UIF24" s="906">
        <v>10000</v>
      </c>
      <c r="UIG24" s="906">
        <v>10000</v>
      </c>
      <c r="UIH24" s="906">
        <v>10000</v>
      </c>
      <c r="UII24" s="906">
        <v>10000</v>
      </c>
      <c r="UIJ24" s="906">
        <v>10000</v>
      </c>
      <c r="UIK24" s="906">
        <v>10000</v>
      </c>
      <c r="UIL24" s="906">
        <v>10000</v>
      </c>
      <c r="UIM24" s="906">
        <v>10000</v>
      </c>
      <c r="UIN24" s="906">
        <v>10000</v>
      </c>
      <c r="UIO24" s="906">
        <v>10000</v>
      </c>
      <c r="UIP24" s="906">
        <v>10000</v>
      </c>
      <c r="UIQ24" s="906">
        <v>10000</v>
      </c>
      <c r="UIR24" s="906">
        <v>10000</v>
      </c>
      <c r="UIS24" s="906">
        <v>10000</v>
      </c>
      <c r="UIT24" s="906">
        <v>10000</v>
      </c>
      <c r="UIU24" s="906">
        <v>10000</v>
      </c>
      <c r="UIV24" s="906">
        <v>10000</v>
      </c>
      <c r="UIW24" s="906">
        <v>10000</v>
      </c>
      <c r="UIX24" s="906">
        <v>10000</v>
      </c>
      <c r="UIY24" s="906">
        <v>10000</v>
      </c>
      <c r="UIZ24" s="906">
        <v>10000</v>
      </c>
      <c r="UJA24" s="906">
        <v>10000</v>
      </c>
      <c r="UJB24" s="906">
        <v>10000</v>
      </c>
      <c r="UJC24" s="906">
        <v>10000</v>
      </c>
      <c r="UJD24" s="906">
        <v>10000</v>
      </c>
      <c r="UJE24" s="906">
        <v>10000</v>
      </c>
      <c r="UJF24" s="906">
        <v>10000</v>
      </c>
      <c r="UJG24" s="906">
        <v>10000</v>
      </c>
      <c r="UJH24" s="906">
        <v>10000</v>
      </c>
      <c r="UJI24" s="906">
        <v>10000</v>
      </c>
      <c r="UJJ24" s="906">
        <v>10000</v>
      </c>
      <c r="UJK24" s="906">
        <v>10000</v>
      </c>
      <c r="UJL24" s="906">
        <v>10000</v>
      </c>
      <c r="UJM24" s="906">
        <v>10000</v>
      </c>
      <c r="UJN24" s="906">
        <v>10000</v>
      </c>
      <c r="UJO24" s="906">
        <v>10000</v>
      </c>
      <c r="UJP24" s="906">
        <v>10000</v>
      </c>
      <c r="UJQ24" s="906">
        <v>10000</v>
      </c>
      <c r="UJR24" s="906">
        <v>10000</v>
      </c>
      <c r="UJS24" s="906">
        <v>10000</v>
      </c>
      <c r="UJT24" s="906">
        <v>10000</v>
      </c>
      <c r="UJU24" s="906">
        <v>10000</v>
      </c>
      <c r="UJV24" s="906">
        <v>10000</v>
      </c>
      <c r="UJW24" s="906">
        <v>10000</v>
      </c>
      <c r="UJX24" s="906">
        <v>10000</v>
      </c>
      <c r="UJY24" s="906">
        <v>10000</v>
      </c>
      <c r="UJZ24" s="906">
        <v>10000</v>
      </c>
      <c r="UKA24" s="906">
        <v>10000</v>
      </c>
      <c r="UKB24" s="906">
        <v>10000</v>
      </c>
      <c r="UKC24" s="906">
        <v>10000</v>
      </c>
      <c r="UKD24" s="906">
        <v>10000</v>
      </c>
      <c r="UKE24" s="906">
        <v>10000</v>
      </c>
      <c r="UKF24" s="906">
        <v>10000</v>
      </c>
      <c r="UKG24" s="906">
        <v>10000</v>
      </c>
      <c r="UKH24" s="906">
        <v>10000</v>
      </c>
      <c r="UKI24" s="906">
        <v>10000</v>
      </c>
      <c r="UKJ24" s="906">
        <v>10000</v>
      </c>
      <c r="UKK24" s="906">
        <v>10000</v>
      </c>
      <c r="UKL24" s="906">
        <v>10000</v>
      </c>
      <c r="UKM24" s="906">
        <v>10000</v>
      </c>
      <c r="UKN24" s="906">
        <v>10000</v>
      </c>
      <c r="UKO24" s="906">
        <v>10000</v>
      </c>
      <c r="UKP24" s="906">
        <v>10000</v>
      </c>
      <c r="UKQ24" s="906">
        <v>10000</v>
      </c>
      <c r="UKR24" s="906">
        <v>10000</v>
      </c>
      <c r="UKS24" s="906">
        <v>10000</v>
      </c>
      <c r="UKT24" s="906">
        <v>10000</v>
      </c>
      <c r="UKU24" s="906">
        <v>10000</v>
      </c>
      <c r="UKV24" s="906">
        <v>10000</v>
      </c>
      <c r="UKW24" s="906">
        <v>10000</v>
      </c>
      <c r="UKX24" s="906">
        <v>10000</v>
      </c>
      <c r="UKY24" s="906">
        <v>10000</v>
      </c>
      <c r="UKZ24" s="906">
        <v>10000</v>
      </c>
      <c r="ULA24" s="906">
        <v>10000</v>
      </c>
      <c r="ULB24" s="906">
        <v>10000</v>
      </c>
      <c r="ULC24" s="906">
        <v>10000</v>
      </c>
      <c r="ULD24" s="906">
        <v>10000</v>
      </c>
      <c r="ULE24" s="906">
        <v>10000</v>
      </c>
      <c r="ULF24" s="906">
        <v>10000</v>
      </c>
      <c r="ULG24" s="906">
        <v>10000</v>
      </c>
      <c r="ULH24" s="906">
        <v>10000</v>
      </c>
      <c r="ULI24" s="906">
        <v>10000</v>
      </c>
      <c r="ULJ24" s="906">
        <v>10000</v>
      </c>
      <c r="ULK24" s="906">
        <v>10000</v>
      </c>
      <c r="ULL24" s="906">
        <v>10000</v>
      </c>
      <c r="ULM24" s="906">
        <v>10000</v>
      </c>
      <c r="ULN24" s="906">
        <v>10000</v>
      </c>
      <c r="ULO24" s="906">
        <v>10000</v>
      </c>
      <c r="ULP24" s="906">
        <v>10000</v>
      </c>
      <c r="ULQ24" s="906">
        <v>10000</v>
      </c>
      <c r="ULR24" s="906">
        <v>10000</v>
      </c>
      <c r="ULS24" s="906">
        <v>10000</v>
      </c>
      <c r="ULT24" s="906">
        <v>10000</v>
      </c>
      <c r="ULU24" s="906">
        <v>10000</v>
      </c>
      <c r="ULV24" s="906">
        <v>10000</v>
      </c>
      <c r="ULW24" s="906">
        <v>10000</v>
      </c>
      <c r="ULX24" s="906">
        <v>10000</v>
      </c>
      <c r="ULY24" s="906">
        <v>10000</v>
      </c>
      <c r="ULZ24" s="906">
        <v>10000</v>
      </c>
      <c r="UMA24" s="906">
        <v>10000</v>
      </c>
      <c r="UMB24" s="906">
        <v>10000</v>
      </c>
      <c r="UMC24" s="906">
        <v>10000</v>
      </c>
      <c r="UMD24" s="906">
        <v>10000</v>
      </c>
      <c r="UME24" s="906">
        <v>10000</v>
      </c>
      <c r="UMF24" s="906">
        <v>10000</v>
      </c>
      <c r="UMG24" s="906">
        <v>10000</v>
      </c>
      <c r="UMH24" s="906">
        <v>10000</v>
      </c>
      <c r="UMI24" s="906">
        <v>10000</v>
      </c>
      <c r="UMJ24" s="906">
        <v>10000</v>
      </c>
      <c r="UMK24" s="906">
        <v>10000</v>
      </c>
      <c r="UML24" s="906">
        <v>10000</v>
      </c>
      <c r="UMM24" s="906">
        <v>10000</v>
      </c>
      <c r="UMN24" s="906">
        <v>10000</v>
      </c>
      <c r="UMO24" s="906">
        <v>10000</v>
      </c>
      <c r="UMP24" s="906">
        <v>10000</v>
      </c>
      <c r="UMQ24" s="906">
        <v>10000</v>
      </c>
      <c r="UMR24" s="906">
        <v>10000</v>
      </c>
      <c r="UMS24" s="906">
        <v>10000</v>
      </c>
      <c r="UMT24" s="906">
        <v>10000</v>
      </c>
      <c r="UMU24" s="906">
        <v>10000</v>
      </c>
      <c r="UMV24" s="906">
        <v>10000</v>
      </c>
      <c r="UMW24" s="906">
        <v>10000</v>
      </c>
      <c r="UMX24" s="906">
        <v>10000</v>
      </c>
      <c r="UMY24" s="906">
        <v>10000</v>
      </c>
      <c r="UMZ24" s="906">
        <v>10000</v>
      </c>
      <c r="UNA24" s="906">
        <v>10000</v>
      </c>
      <c r="UNB24" s="906">
        <v>10000</v>
      </c>
      <c r="UNC24" s="906">
        <v>10000</v>
      </c>
      <c r="UND24" s="906">
        <v>10000</v>
      </c>
      <c r="UNE24" s="906">
        <v>10000</v>
      </c>
      <c r="UNF24" s="906">
        <v>10000</v>
      </c>
      <c r="UNG24" s="906">
        <v>10000</v>
      </c>
      <c r="UNH24" s="906">
        <v>10000</v>
      </c>
      <c r="UNI24" s="906">
        <v>10000</v>
      </c>
      <c r="UNJ24" s="906">
        <v>10000</v>
      </c>
      <c r="UNK24" s="906">
        <v>10000</v>
      </c>
      <c r="UNL24" s="906">
        <v>10000</v>
      </c>
      <c r="UNM24" s="906">
        <v>10000</v>
      </c>
      <c r="UNN24" s="906">
        <v>10000</v>
      </c>
      <c r="UNO24" s="906">
        <v>10000</v>
      </c>
      <c r="UNP24" s="906">
        <v>10000</v>
      </c>
      <c r="UNQ24" s="906">
        <v>10000</v>
      </c>
      <c r="UNR24" s="906">
        <v>10000</v>
      </c>
      <c r="UNS24" s="906">
        <v>10000</v>
      </c>
      <c r="UNT24" s="906">
        <v>10000</v>
      </c>
      <c r="UNU24" s="906">
        <v>10000</v>
      </c>
      <c r="UNV24" s="906">
        <v>10000</v>
      </c>
      <c r="UNW24" s="906">
        <v>10000</v>
      </c>
      <c r="UNX24" s="906">
        <v>10000</v>
      </c>
      <c r="UNY24" s="906">
        <v>10000</v>
      </c>
      <c r="UNZ24" s="906">
        <v>10000</v>
      </c>
      <c r="UOA24" s="906">
        <v>10000</v>
      </c>
      <c r="UOB24" s="906">
        <v>10000</v>
      </c>
      <c r="UOC24" s="906">
        <v>10000</v>
      </c>
      <c r="UOD24" s="906">
        <v>10000</v>
      </c>
      <c r="UOE24" s="906">
        <v>10000</v>
      </c>
      <c r="UOF24" s="906">
        <v>10000</v>
      </c>
      <c r="UOG24" s="906">
        <v>10000</v>
      </c>
      <c r="UOH24" s="906">
        <v>10000</v>
      </c>
      <c r="UOI24" s="906">
        <v>10000</v>
      </c>
      <c r="UOJ24" s="906">
        <v>10000</v>
      </c>
      <c r="UOK24" s="906">
        <v>10000</v>
      </c>
      <c r="UOL24" s="906">
        <v>10000</v>
      </c>
      <c r="UOM24" s="906">
        <v>10000</v>
      </c>
      <c r="UON24" s="906">
        <v>10000</v>
      </c>
      <c r="UOO24" s="906">
        <v>10000</v>
      </c>
      <c r="UOP24" s="906">
        <v>10000</v>
      </c>
      <c r="UOQ24" s="906">
        <v>10000</v>
      </c>
      <c r="UOR24" s="906">
        <v>10000</v>
      </c>
      <c r="UOS24" s="906">
        <v>10000</v>
      </c>
      <c r="UOT24" s="906">
        <v>10000</v>
      </c>
      <c r="UOU24" s="906">
        <v>10000</v>
      </c>
      <c r="UOV24" s="906">
        <v>10000</v>
      </c>
      <c r="UOW24" s="906">
        <v>10000</v>
      </c>
      <c r="UOX24" s="906">
        <v>10000</v>
      </c>
      <c r="UOY24" s="906">
        <v>10000</v>
      </c>
      <c r="UOZ24" s="906">
        <v>10000</v>
      </c>
      <c r="UPA24" s="906">
        <v>10000</v>
      </c>
      <c r="UPB24" s="906">
        <v>10000</v>
      </c>
      <c r="UPC24" s="906">
        <v>10000</v>
      </c>
      <c r="UPD24" s="906">
        <v>10000</v>
      </c>
      <c r="UPE24" s="906">
        <v>10000</v>
      </c>
      <c r="UPF24" s="906">
        <v>10000</v>
      </c>
      <c r="UPG24" s="906">
        <v>10000</v>
      </c>
      <c r="UPH24" s="906">
        <v>10000</v>
      </c>
      <c r="UPI24" s="906">
        <v>10000</v>
      </c>
      <c r="UPJ24" s="906">
        <v>10000</v>
      </c>
      <c r="UPK24" s="906">
        <v>10000</v>
      </c>
      <c r="UPL24" s="906">
        <v>10000</v>
      </c>
      <c r="UPM24" s="906">
        <v>10000</v>
      </c>
      <c r="UPN24" s="906">
        <v>10000</v>
      </c>
      <c r="UPO24" s="906">
        <v>10000</v>
      </c>
      <c r="UPP24" s="906">
        <v>10000</v>
      </c>
      <c r="UPQ24" s="906">
        <v>10000</v>
      </c>
      <c r="UPR24" s="906">
        <v>10000</v>
      </c>
      <c r="UPS24" s="906">
        <v>10000</v>
      </c>
      <c r="UPT24" s="906">
        <v>10000</v>
      </c>
      <c r="UPU24" s="906">
        <v>10000</v>
      </c>
      <c r="UPV24" s="906">
        <v>10000</v>
      </c>
      <c r="UPW24" s="906">
        <v>10000</v>
      </c>
      <c r="UPX24" s="906">
        <v>10000</v>
      </c>
      <c r="UPY24" s="906">
        <v>10000</v>
      </c>
      <c r="UPZ24" s="906">
        <v>10000</v>
      </c>
      <c r="UQA24" s="906">
        <v>10000</v>
      </c>
      <c r="UQB24" s="906">
        <v>10000</v>
      </c>
      <c r="UQC24" s="906">
        <v>10000</v>
      </c>
      <c r="UQD24" s="906">
        <v>10000</v>
      </c>
      <c r="UQE24" s="906">
        <v>10000</v>
      </c>
      <c r="UQF24" s="906">
        <v>10000</v>
      </c>
      <c r="UQG24" s="906">
        <v>10000</v>
      </c>
      <c r="UQH24" s="906">
        <v>10000</v>
      </c>
      <c r="UQI24" s="906">
        <v>10000</v>
      </c>
      <c r="UQJ24" s="906">
        <v>10000</v>
      </c>
      <c r="UQK24" s="906">
        <v>10000</v>
      </c>
      <c r="UQL24" s="906">
        <v>10000</v>
      </c>
      <c r="UQM24" s="906">
        <v>10000</v>
      </c>
      <c r="UQN24" s="906">
        <v>10000</v>
      </c>
      <c r="UQO24" s="906">
        <v>10000</v>
      </c>
      <c r="UQP24" s="906">
        <v>10000</v>
      </c>
      <c r="UQQ24" s="906">
        <v>10000</v>
      </c>
      <c r="UQR24" s="906">
        <v>10000</v>
      </c>
      <c r="UQS24" s="906">
        <v>10000</v>
      </c>
      <c r="UQT24" s="906">
        <v>10000</v>
      </c>
      <c r="UQU24" s="906">
        <v>10000</v>
      </c>
      <c r="UQV24" s="906">
        <v>10000</v>
      </c>
      <c r="UQW24" s="906">
        <v>10000</v>
      </c>
      <c r="UQX24" s="906">
        <v>10000</v>
      </c>
      <c r="UQY24" s="906">
        <v>10000</v>
      </c>
      <c r="UQZ24" s="906">
        <v>10000</v>
      </c>
      <c r="URA24" s="906">
        <v>10000</v>
      </c>
      <c r="URB24" s="906">
        <v>10000</v>
      </c>
      <c r="URC24" s="906">
        <v>10000</v>
      </c>
      <c r="URD24" s="906">
        <v>10000</v>
      </c>
      <c r="URE24" s="906">
        <v>10000</v>
      </c>
      <c r="URF24" s="906">
        <v>10000</v>
      </c>
      <c r="URG24" s="906">
        <v>10000</v>
      </c>
      <c r="URH24" s="906">
        <v>10000</v>
      </c>
      <c r="URI24" s="906">
        <v>10000</v>
      </c>
      <c r="URJ24" s="906">
        <v>10000</v>
      </c>
      <c r="URK24" s="906">
        <v>10000</v>
      </c>
      <c r="URL24" s="906">
        <v>10000</v>
      </c>
      <c r="URM24" s="906">
        <v>10000</v>
      </c>
      <c r="URN24" s="906">
        <v>10000</v>
      </c>
      <c r="URO24" s="906">
        <v>10000</v>
      </c>
      <c r="URP24" s="906">
        <v>10000</v>
      </c>
      <c r="URQ24" s="906">
        <v>10000</v>
      </c>
      <c r="URR24" s="906">
        <v>10000</v>
      </c>
      <c r="URS24" s="906">
        <v>10000</v>
      </c>
      <c r="URT24" s="906">
        <v>10000</v>
      </c>
      <c r="URU24" s="906">
        <v>10000</v>
      </c>
      <c r="URV24" s="906">
        <v>10000</v>
      </c>
      <c r="URW24" s="906">
        <v>10000</v>
      </c>
      <c r="URX24" s="906">
        <v>10000</v>
      </c>
      <c r="URY24" s="906">
        <v>10000</v>
      </c>
      <c r="URZ24" s="906">
        <v>10000</v>
      </c>
      <c r="USA24" s="906">
        <v>10000</v>
      </c>
      <c r="USB24" s="906">
        <v>10000</v>
      </c>
      <c r="USC24" s="906">
        <v>10000</v>
      </c>
      <c r="USD24" s="906">
        <v>10000</v>
      </c>
      <c r="USE24" s="906">
        <v>10000</v>
      </c>
      <c r="USF24" s="906">
        <v>10000</v>
      </c>
      <c r="USG24" s="906">
        <v>10000</v>
      </c>
      <c r="USH24" s="906">
        <v>10000</v>
      </c>
      <c r="USI24" s="906">
        <v>10000</v>
      </c>
      <c r="USJ24" s="906">
        <v>10000</v>
      </c>
      <c r="USK24" s="906">
        <v>10000</v>
      </c>
      <c r="USL24" s="906">
        <v>10000</v>
      </c>
      <c r="USM24" s="906">
        <v>10000</v>
      </c>
      <c r="USN24" s="906">
        <v>10000</v>
      </c>
      <c r="USO24" s="906">
        <v>10000</v>
      </c>
      <c r="USP24" s="906">
        <v>10000</v>
      </c>
      <c r="USQ24" s="906">
        <v>10000</v>
      </c>
      <c r="USR24" s="906">
        <v>10000</v>
      </c>
      <c r="USS24" s="906">
        <v>10000</v>
      </c>
      <c r="UST24" s="906">
        <v>10000</v>
      </c>
      <c r="USU24" s="906">
        <v>10000</v>
      </c>
      <c r="USV24" s="906">
        <v>10000</v>
      </c>
      <c r="USW24" s="906">
        <v>10000</v>
      </c>
      <c r="USX24" s="906">
        <v>10000</v>
      </c>
      <c r="USY24" s="906">
        <v>10000</v>
      </c>
      <c r="USZ24" s="906">
        <v>10000</v>
      </c>
      <c r="UTA24" s="906">
        <v>10000</v>
      </c>
      <c r="UTB24" s="906">
        <v>10000</v>
      </c>
      <c r="UTC24" s="906">
        <v>10000</v>
      </c>
      <c r="UTD24" s="906">
        <v>10000</v>
      </c>
      <c r="UTE24" s="906">
        <v>10000</v>
      </c>
      <c r="UTF24" s="906">
        <v>10000</v>
      </c>
      <c r="UTG24" s="906">
        <v>10000</v>
      </c>
      <c r="UTH24" s="906">
        <v>10000</v>
      </c>
      <c r="UTI24" s="906">
        <v>10000</v>
      </c>
      <c r="UTJ24" s="906">
        <v>10000</v>
      </c>
      <c r="UTK24" s="906">
        <v>10000</v>
      </c>
      <c r="UTL24" s="906">
        <v>10000</v>
      </c>
      <c r="UTM24" s="906">
        <v>10000</v>
      </c>
      <c r="UTN24" s="906">
        <v>10000</v>
      </c>
      <c r="UTO24" s="906">
        <v>10000</v>
      </c>
      <c r="UTP24" s="906">
        <v>10000</v>
      </c>
      <c r="UTQ24" s="906">
        <v>10000</v>
      </c>
      <c r="UTR24" s="906">
        <v>10000</v>
      </c>
      <c r="UTS24" s="906">
        <v>10000</v>
      </c>
      <c r="UTT24" s="906">
        <v>10000</v>
      </c>
      <c r="UTU24" s="906">
        <v>10000</v>
      </c>
      <c r="UTV24" s="906">
        <v>10000</v>
      </c>
      <c r="UTW24" s="906">
        <v>10000</v>
      </c>
      <c r="UTX24" s="906">
        <v>10000</v>
      </c>
      <c r="UTY24" s="906">
        <v>10000</v>
      </c>
      <c r="UTZ24" s="906">
        <v>10000</v>
      </c>
      <c r="UUA24" s="906">
        <v>10000</v>
      </c>
      <c r="UUB24" s="906">
        <v>10000</v>
      </c>
      <c r="UUC24" s="906">
        <v>10000</v>
      </c>
      <c r="UUD24" s="906">
        <v>10000</v>
      </c>
      <c r="UUE24" s="906">
        <v>10000</v>
      </c>
      <c r="UUF24" s="906">
        <v>10000</v>
      </c>
      <c r="UUG24" s="906">
        <v>10000</v>
      </c>
      <c r="UUH24" s="906">
        <v>10000</v>
      </c>
      <c r="UUI24" s="906">
        <v>10000</v>
      </c>
      <c r="UUJ24" s="906">
        <v>10000</v>
      </c>
      <c r="UUK24" s="906">
        <v>10000</v>
      </c>
      <c r="UUL24" s="906">
        <v>10000</v>
      </c>
      <c r="UUM24" s="906">
        <v>10000</v>
      </c>
      <c r="UUN24" s="906">
        <v>10000</v>
      </c>
      <c r="UUO24" s="906">
        <v>10000</v>
      </c>
      <c r="UUP24" s="906">
        <v>10000</v>
      </c>
      <c r="UUQ24" s="906">
        <v>10000</v>
      </c>
      <c r="UUR24" s="906">
        <v>10000</v>
      </c>
      <c r="UUS24" s="906">
        <v>10000</v>
      </c>
      <c r="UUT24" s="906">
        <v>10000</v>
      </c>
      <c r="UUU24" s="906">
        <v>10000</v>
      </c>
      <c r="UUV24" s="906">
        <v>10000</v>
      </c>
      <c r="UUW24" s="906">
        <v>10000</v>
      </c>
      <c r="UUX24" s="906">
        <v>10000</v>
      </c>
      <c r="UUY24" s="906">
        <v>10000</v>
      </c>
      <c r="UUZ24" s="906">
        <v>10000</v>
      </c>
      <c r="UVA24" s="906">
        <v>10000</v>
      </c>
      <c r="UVB24" s="906">
        <v>10000</v>
      </c>
      <c r="UVC24" s="906">
        <v>10000</v>
      </c>
      <c r="UVD24" s="906">
        <v>10000</v>
      </c>
      <c r="UVE24" s="906">
        <v>10000</v>
      </c>
      <c r="UVF24" s="906">
        <v>10000</v>
      </c>
      <c r="UVG24" s="906">
        <v>10000</v>
      </c>
      <c r="UVH24" s="906">
        <v>10000</v>
      </c>
      <c r="UVI24" s="906">
        <v>10000</v>
      </c>
      <c r="UVJ24" s="906">
        <v>10000</v>
      </c>
      <c r="UVK24" s="906">
        <v>10000</v>
      </c>
      <c r="UVL24" s="906">
        <v>10000</v>
      </c>
      <c r="UVM24" s="906">
        <v>10000</v>
      </c>
      <c r="UVN24" s="906">
        <v>10000</v>
      </c>
      <c r="UVO24" s="906">
        <v>10000</v>
      </c>
      <c r="UVP24" s="906">
        <v>10000</v>
      </c>
      <c r="UVQ24" s="906">
        <v>10000</v>
      </c>
      <c r="UVR24" s="906">
        <v>10000</v>
      </c>
      <c r="UVS24" s="906">
        <v>10000</v>
      </c>
      <c r="UVT24" s="906">
        <v>10000</v>
      </c>
      <c r="UVU24" s="906">
        <v>10000</v>
      </c>
      <c r="UVV24" s="906">
        <v>10000</v>
      </c>
      <c r="UVW24" s="906">
        <v>10000</v>
      </c>
      <c r="UVX24" s="906">
        <v>10000</v>
      </c>
      <c r="UVY24" s="906">
        <v>10000</v>
      </c>
      <c r="UVZ24" s="906">
        <v>10000</v>
      </c>
      <c r="UWA24" s="906">
        <v>10000</v>
      </c>
      <c r="UWB24" s="906">
        <v>10000</v>
      </c>
      <c r="UWC24" s="906">
        <v>10000</v>
      </c>
      <c r="UWD24" s="906">
        <v>10000</v>
      </c>
      <c r="UWE24" s="906">
        <v>10000</v>
      </c>
      <c r="UWF24" s="906">
        <v>10000</v>
      </c>
      <c r="UWG24" s="906">
        <v>10000</v>
      </c>
      <c r="UWH24" s="906">
        <v>10000</v>
      </c>
      <c r="UWI24" s="906">
        <v>10000</v>
      </c>
      <c r="UWJ24" s="906">
        <v>10000</v>
      </c>
      <c r="UWK24" s="906">
        <v>10000</v>
      </c>
      <c r="UWL24" s="906">
        <v>10000</v>
      </c>
      <c r="UWM24" s="906">
        <v>10000</v>
      </c>
      <c r="UWN24" s="906">
        <v>10000</v>
      </c>
      <c r="UWO24" s="906">
        <v>10000</v>
      </c>
      <c r="UWP24" s="906">
        <v>10000</v>
      </c>
      <c r="UWQ24" s="906">
        <v>10000</v>
      </c>
      <c r="UWR24" s="906">
        <v>10000</v>
      </c>
      <c r="UWS24" s="906">
        <v>10000</v>
      </c>
      <c r="UWT24" s="906">
        <v>10000</v>
      </c>
      <c r="UWU24" s="906">
        <v>10000</v>
      </c>
      <c r="UWV24" s="906">
        <v>10000</v>
      </c>
      <c r="UWW24" s="906">
        <v>10000</v>
      </c>
      <c r="UWX24" s="906">
        <v>10000</v>
      </c>
      <c r="UWY24" s="906">
        <v>10000</v>
      </c>
      <c r="UWZ24" s="906">
        <v>10000</v>
      </c>
      <c r="UXA24" s="906">
        <v>10000</v>
      </c>
      <c r="UXB24" s="906">
        <v>10000</v>
      </c>
      <c r="UXC24" s="906">
        <v>10000</v>
      </c>
      <c r="UXD24" s="906">
        <v>10000</v>
      </c>
      <c r="UXE24" s="906">
        <v>10000</v>
      </c>
      <c r="UXF24" s="906">
        <v>10000</v>
      </c>
      <c r="UXG24" s="906">
        <v>10000</v>
      </c>
      <c r="UXH24" s="906">
        <v>10000</v>
      </c>
      <c r="UXI24" s="906">
        <v>10000</v>
      </c>
      <c r="UXJ24" s="906">
        <v>10000</v>
      </c>
      <c r="UXK24" s="906">
        <v>10000</v>
      </c>
      <c r="UXL24" s="906">
        <v>10000</v>
      </c>
      <c r="UXM24" s="906">
        <v>10000</v>
      </c>
      <c r="UXN24" s="906">
        <v>10000</v>
      </c>
      <c r="UXO24" s="906">
        <v>10000</v>
      </c>
      <c r="UXP24" s="906">
        <v>10000</v>
      </c>
      <c r="UXQ24" s="906">
        <v>10000</v>
      </c>
      <c r="UXR24" s="906">
        <v>10000</v>
      </c>
      <c r="UXS24" s="906">
        <v>10000</v>
      </c>
      <c r="UXT24" s="906">
        <v>10000</v>
      </c>
      <c r="UXU24" s="906">
        <v>10000</v>
      </c>
      <c r="UXV24" s="906">
        <v>10000</v>
      </c>
      <c r="UXW24" s="906">
        <v>10000</v>
      </c>
      <c r="UXX24" s="906">
        <v>10000</v>
      </c>
      <c r="UXY24" s="906">
        <v>10000</v>
      </c>
      <c r="UXZ24" s="906">
        <v>10000</v>
      </c>
      <c r="UYA24" s="906">
        <v>10000</v>
      </c>
      <c r="UYB24" s="906">
        <v>10000</v>
      </c>
      <c r="UYC24" s="906">
        <v>10000</v>
      </c>
      <c r="UYD24" s="906">
        <v>10000</v>
      </c>
      <c r="UYE24" s="906">
        <v>10000</v>
      </c>
      <c r="UYF24" s="906">
        <v>10000</v>
      </c>
      <c r="UYG24" s="906">
        <v>10000</v>
      </c>
      <c r="UYH24" s="906">
        <v>10000</v>
      </c>
      <c r="UYI24" s="906">
        <v>10000</v>
      </c>
      <c r="UYJ24" s="906">
        <v>10000</v>
      </c>
      <c r="UYK24" s="906">
        <v>10000</v>
      </c>
      <c r="UYL24" s="906">
        <v>10000</v>
      </c>
      <c r="UYM24" s="906">
        <v>10000</v>
      </c>
      <c r="UYN24" s="906">
        <v>10000</v>
      </c>
      <c r="UYO24" s="906">
        <v>10000</v>
      </c>
      <c r="UYP24" s="906">
        <v>10000</v>
      </c>
      <c r="UYQ24" s="906">
        <v>10000</v>
      </c>
      <c r="UYR24" s="906">
        <v>10000</v>
      </c>
      <c r="UYS24" s="906">
        <v>10000</v>
      </c>
      <c r="UYT24" s="906">
        <v>10000</v>
      </c>
      <c r="UYU24" s="906">
        <v>10000</v>
      </c>
      <c r="UYV24" s="906">
        <v>10000</v>
      </c>
      <c r="UYW24" s="906">
        <v>10000</v>
      </c>
      <c r="UYX24" s="906">
        <v>10000</v>
      </c>
      <c r="UYY24" s="906">
        <v>10000</v>
      </c>
      <c r="UYZ24" s="906">
        <v>10000</v>
      </c>
      <c r="UZA24" s="906">
        <v>10000</v>
      </c>
      <c r="UZB24" s="906">
        <v>10000</v>
      </c>
      <c r="UZC24" s="906">
        <v>10000</v>
      </c>
      <c r="UZD24" s="906">
        <v>10000</v>
      </c>
      <c r="UZE24" s="906">
        <v>10000</v>
      </c>
      <c r="UZF24" s="906">
        <v>10000</v>
      </c>
      <c r="UZG24" s="906">
        <v>10000</v>
      </c>
      <c r="UZH24" s="906">
        <v>10000</v>
      </c>
      <c r="UZI24" s="906">
        <v>10000</v>
      </c>
      <c r="UZJ24" s="906">
        <v>10000</v>
      </c>
      <c r="UZK24" s="906">
        <v>10000</v>
      </c>
      <c r="UZL24" s="906">
        <v>10000</v>
      </c>
      <c r="UZM24" s="906">
        <v>10000</v>
      </c>
      <c r="UZN24" s="906">
        <v>10000</v>
      </c>
      <c r="UZO24" s="906">
        <v>10000</v>
      </c>
      <c r="UZP24" s="906">
        <v>10000</v>
      </c>
      <c r="UZQ24" s="906">
        <v>10000</v>
      </c>
      <c r="UZR24" s="906">
        <v>10000</v>
      </c>
      <c r="UZS24" s="906">
        <v>10000</v>
      </c>
      <c r="UZT24" s="906">
        <v>10000</v>
      </c>
      <c r="UZU24" s="906">
        <v>10000</v>
      </c>
      <c r="UZV24" s="906">
        <v>10000</v>
      </c>
      <c r="UZW24" s="906">
        <v>10000</v>
      </c>
      <c r="UZX24" s="906">
        <v>10000</v>
      </c>
      <c r="UZY24" s="906">
        <v>10000</v>
      </c>
      <c r="UZZ24" s="906">
        <v>10000</v>
      </c>
      <c r="VAA24" s="906">
        <v>10000</v>
      </c>
      <c r="VAB24" s="906">
        <v>10000</v>
      </c>
      <c r="VAC24" s="906">
        <v>10000</v>
      </c>
      <c r="VAD24" s="906">
        <v>10000</v>
      </c>
      <c r="VAE24" s="906">
        <v>10000</v>
      </c>
      <c r="VAF24" s="906">
        <v>10000</v>
      </c>
      <c r="VAG24" s="906">
        <v>10000</v>
      </c>
      <c r="VAH24" s="906">
        <v>10000</v>
      </c>
      <c r="VAI24" s="906">
        <v>10000</v>
      </c>
      <c r="VAJ24" s="906">
        <v>10000</v>
      </c>
      <c r="VAK24" s="906">
        <v>10000</v>
      </c>
      <c r="VAL24" s="906">
        <v>10000</v>
      </c>
      <c r="VAM24" s="906">
        <v>10000</v>
      </c>
      <c r="VAN24" s="906">
        <v>10000</v>
      </c>
      <c r="VAO24" s="906">
        <v>10000</v>
      </c>
      <c r="VAP24" s="906">
        <v>10000</v>
      </c>
      <c r="VAQ24" s="906">
        <v>10000</v>
      </c>
      <c r="VAR24" s="906">
        <v>10000</v>
      </c>
      <c r="VAS24" s="906">
        <v>10000</v>
      </c>
      <c r="VAT24" s="906">
        <v>10000</v>
      </c>
      <c r="VAU24" s="906">
        <v>10000</v>
      </c>
      <c r="VAV24" s="906">
        <v>10000</v>
      </c>
      <c r="VAW24" s="906">
        <v>10000</v>
      </c>
      <c r="VAX24" s="906">
        <v>10000</v>
      </c>
      <c r="VAY24" s="906">
        <v>10000</v>
      </c>
      <c r="VAZ24" s="906">
        <v>10000</v>
      </c>
      <c r="VBA24" s="906">
        <v>10000</v>
      </c>
      <c r="VBB24" s="906">
        <v>10000</v>
      </c>
      <c r="VBC24" s="906">
        <v>10000</v>
      </c>
      <c r="VBD24" s="906">
        <v>10000</v>
      </c>
      <c r="VBE24" s="906">
        <v>10000</v>
      </c>
      <c r="VBF24" s="906">
        <v>10000</v>
      </c>
      <c r="VBG24" s="906">
        <v>10000</v>
      </c>
      <c r="VBH24" s="906">
        <v>10000</v>
      </c>
      <c r="VBI24" s="906">
        <v>10000</v>
      </c>
      <c r="VBJ24" s="906">
        <v>10000</v>
      </c>
      <c r="VBK24" s="906">
        <v>10000</v>
      </c>
      <c r="VBL24" s="906">
        <v>10000</v>
      </c>
      <c r="VBM24" s="906">
        <v>10000</v>
      </c>
      <c r="VBN24" s="906">
        <v>10000</v>
      </c>
      <c r="VBO24" s="906">
        <v>10000</v>
      </c>
      <c r="VBP24" s="906">
        <v>10000</v>
      </c>
      <c r="VBQ24" s="906">
        <v>10000</v>
      </c>
      <c r="VBR24" s="906">
        <v>10000</v>
      </c>
      <c r="VBS24" s="906">
        <v>10000</v>
      </c>
      <c r="VBT24" s="906">
        <v>10000</v>
      </c>
      <c r="VBU24" s="906">
        <v>10000</v>
      </c>
      <c r="VBV24" s="906">
        <v>10000</v>
      </c>
      <c r="VBW24" s="906">
        <v>10000</v>
      </c>
      <c r="VBX24" s="906">
        <v>10000</v>
      </c>
      <c r="VBY24" s="906">
        <v>10000</v>
      </c>
      <c r="VBZ24" s="906">
        <v>10000</v>
      </c>
      <c r="VCA24" s="906">
        <v>10000</v>
      </c>
      <c r="VCB24" s="906">
        <v>10000</v>
      </c>
      <c r="VCC24" s="906">
        <v>10000</v>
      </c>
      <c r="VCD24" s="906">
        <v>10000</v>
      </c>
      <c r="VCE24" s="906">
        <v>10000</v>
      </c>
      <c r="VCF24" s="906">
        <v>10000</v>
      </c>
      <c r="VCG24" s="906">
        <v>10000</v>
      </c>
      <c r="VCH24" s="906">
        <v>10000</v>
      </c>
      <c r="VCI24" s="906">
        <v>10000</v>
      </c>
      <c r="VCJ24" s="906">
        <v>10000</v>
      </c>
      <c r="VCK24" s="906">
        <v>10000</v>
      </c>
      <c r="VCL24" s="906">
        <v>10000</v>
      </c>
      <c r="VCM24" s="906">
        <v>10000</v>
      </c>
      <c r="VCN24" s="906">
        <v>10000</v>
      </c>
      <c r="VCO24" s="906">
        <v>10000</v>
      </c>
      <c r="VCP24" s="906">
        <v>10000</v>
      </c>
      <c r="VCQ24" s="906">
        <v>10000</v>
      </c>
      <c r="VCR24" s="906">
        <v>10000</v>
      </c>
      <c r="VCS24" s="906">
        <v>10000</v>
      </c>
      <c r="VCT24" s="906">
        <v>10000</v>
      </c>
      <c r="VCU24" s="906">
        <v>10000</v>
      </c>
      <c r="VCV24" s="906">
        <v>10000</v>
      </c>
      <c r="VCW24" s="906">
        <v>10000</v>
      </c>
      <c r="VCX24" s="906">
        <v>10000</v>
      </c>
      <c r="VCY24" s="906">
        <v>10000</v>
      </c>
      <c r="VCZ24" s="906">
        <v>10000</v>
      </c>
      <c r="VDA24" s="906">
        <v>10000</v>
      </c>
      <c r="VDB24" s="906">
        <v>10000</v>
      </c>
      <c r="VDC24" s="906">
        <v>10000</v>
      </c>
      <c r="VDD24" s="906">
        <v>10000</v>
      </c>
      <c r="VDE24" s="906">
        <v>10000</v>
      </c>
      <c r="VDF24" s="906">
        <v>10000</v>
      </c>
      <c r="VDG24" s="906">
        <v>10000</v>
      </c>
      <c r="VDH24" s="906">
        <v>10000</v>
      </c>
      <c r="VDI24" s="906">
        <v>10000</v>
      </c>
      <c r="VDJ24" s="906">
        <v>10000</v>
      </c>
      <c r="VDK24" s="906">
        <v>10000</v>
      </c>
      <c r="VDL24" s="906">
        <v>10000</v>
      </c>
      <c r="VDM24" s="906">
        <v>10000</v>
      </c>
      <c r="VDN24" s="906">
        <v>10000</v>
      </c>
      <c r="VDO24" s="906">
        <v>10000</v>
      </c>
      <c r="VDP24" s="906">
        <v>10000</v>
      </c>
      <c r="VDQ24" s="906">
        <v>10000</v>
      </c>
      <c r="VDR24" s="906">
        <v>10000</v>
      </c>
      <c r="VDS24" s="906">
        <v>10000</v>
      </c>
      <c r="VDT24" s="906">
        <v>10000</v>
      </c>
      <c r="VDU24" s="906">
        <v>10000</v>
      </c>
      <c r="VDV24" s="906">
        <v>10000</v>
      </c>
      <c r="VDW24" s="906">
        <v>10000</v>
      </c>
      <c r="VDX24" s="906">
        <v>10000</v>
      </c>
      <c r="VDY24" s="906">
        <v>10000</v>
      </c>
      <c r="VDZ24" s="906">
        <v>10000</v>
      </c>
      <c r="VEA24" s="906">
        <v>10000</v>
      </c>
      <c r="VEB24" s="906">
        <v>10000</v>
      </c>
      <c r="VEC24" s="906">
        <v>10000</v>
      </c>
      <c r="VED24" s="906">
        <v>10000</v>
      </c>
      <c r="VEE24" s="906">
        <v>10000</v>
      </c>
      <c r="VEF24" s="906">
        <v>10000</v>
      </c>
      <c r="VEG24" s="906">
        <v>10000</v>
      </c>
      <c r="VEH24" s="906">
        <v>10000</v>
      </c>
      <c r="VEI24" s="906">
        <v>10000</v>
      </c>
      <c r="VEJ24" s="906">
        <v>10000</v>
      </c>
      <c r="VEK24" s="906">
        <v>10000</v>
      </c>
      <c r="VEL24" s="906">
        <v>10000</v>
      </c>
      <c r="VEM24" s="906">
        <v>10000</v>
      </c>
      <c r="VEN24" s="906">
        <v>10000</v>
      </c>
      <c r="VEO24" s="906">
        <v>10000</v>
      </c>
      <c r="VEP24" s="906">
        <v>10000</v>
      </c>
      <c r="VEQ24" s="906">
        <v>10000</v>
      </c>
      <c r="VER24" s="906">
        <v>10000</v>
      </c>
      <c r="VES24" s="906">
        <v>10000</v>
      </c>
      <c r="VET24" s="906">
        <v>10000</v>
      </c>
      <c r="VEU24" s="906">
        <v>10000</v>
      </c>
      <c r="VEV24" s="906">
        <v>10000</v>
      </c>
      <c r="VEW24" s="906">
        <v>10000</v>
      </c>
      <c r="VEX24" s="906">
        <v>10000</v>
      </c>
      <c r="VEY24" s="906">
        <v>10000</v>
      </c>
      <c r="VEZ24" s="906">
        <v>10000</v>
      </c>
      <c r="VFA24" s="906">
        <v>10000</v>
      </c>
      <c r="VFB24" s="906">
        <v>10000</v>
      </c>
      <c r="VFC24" s="906">
        <v>10000</v>
      </c>
      <c r="VFD24" s="906">
        <v>10000</v>
      </c>
      <c r="VFE24" s="906">
        <v>10000</v>
      </c>
      <c r="VFF24" s="906">
        <v>10000</v>
      </c>
      <c r="VFG24" s="906">
        <v>10000</v>
      </c>
      <c r="VFH24" s="906">
        <v>10000</v>
      </c>
      <c r="VFI24" s="906">
        <v>10000</v>
      </c>
      <c r="VFJ24" s="906">
        <v>10000</v>
      </c>
      <c r="VFK24" s="906">
        <v>10000</v>
      </c>
      <c r="VFL24" s="906">
        <v>10000</v>
      </c>
      <c r="VFM24" s="906">
        <v>10000</v>
      </c>
      <c r="VFN24" s="906">
        <v>10000</v>
      </c>
      <c r="VFO24" s="906">
        <v>10000</v>
      </c>
      <c r="VFP24" s="906">
        <v>10000</v>
      </c>
      <c r="VFQ24" s="906">
        <v>10000</v>
      </c>
      <c r="VFR24" s="906">
        <v>10000</v>
      </c>
      <c r="VFS24" s="906">
        <v>10000</v>
      </c>
      <c r="VFT24" s="906">
        <v>10000</v>
      </c>
      <c r="VFU24" s="906">
        <v>10000</v>
      </c>
      <c r="VFV24" s="906">
        <v>10000</v>
      </c>
      <c r="VFW24" s="906">
        <v>10000</v>
      </c>
      <c r="VFX24" s="906">
        <v>10000</v>
      </c>
      <c r="VFY24" s="906">
        <v>10000</v>
      </c>
      <c r="VFZ24" s="906">
        <v>10000</v>
      </c>
      <c r="VGA24" s="906">
        <v>10000</v>
      </c>
      <c r="VGB24" s="906">
        <v>10000</v>
      </c>
      <c r="VGC24" s="906">
        <v>10000</v>
      </c>
      <c r="VGD24" s="906">
        <v>10000</v>
      </c>
      <c r="VGE24" s="906">
        <v>10000</v>
      </c>
      <c r="VGF24" s="906">
        <v>10000</v>
      </c>
      <c r="VGG24" s="906">
        <v>10000</v>
      </c>
      <c r="VGH24" s="906">
        <v>10000</v>
      </c>
      <c r="VGI24" s="906">
        <v>10000</v>
      </c>
      <c r="VGJ24" s="906">
        <v>10000</v>
      </c>
      <c r="VGK24" s="906">
        <v>10000</v>
      </c>
      <c r="VGL24" s="906">
        <v>10000</v>
      </c>
      <c r="VGM24" s="906">
        <v>10000</v>
      </c>
      <c r="VGN24" s="906">
        <v>10000</v>
      </c>
      <c r="VGO24" s="906">
        <v>10000</v>
      </c>
      <c r="VGP24" s="906">
        <v>10000</v>
      </c>
      <c r="VGQ24" s="906">
        <v>10000</v>
      </c>
      <c r="VGR24" s="906">
        <v>10000</v>
      </c>
      <c r="VGS24" s="906">
        <v>10000</v>
      </c>
      <c r="VGT24" s="906">
        <v>10000</v>
      </c>
      <c r="VGU24" s="906">
        <v>10000</v>
      </c>
      <c r="VGV24" s="906">
        <v>10000</v>
      </c>
      <c r="VGW24" s="906">
        <v>10000</v>
      </c>
      <c r="VGX24" s="906">
        <v>10000</v>
      </c>
      <c r="VGY24" s="906">
        <v>10000</v>
      </c>
      <c r="VGZ24" s="906">
        <v>10000</v>
      </c>
      <c r="VHA24" s="906">
        <v>10000</v>
      </c>
      <c r="VHB24" s="906">
        <v>10000</v>
      </c>
      <c r="VHC24" s="906">
        <v>10000</v>
      </c>
      <c r="VHD24" s="906">
        <v>10000</v>
      </c>
      <c r="VHE24" s="906">
        <v>10000</v>
      </c>
      <c r="VHF24" s="906">
        <v>10000</v>
      </c>
      <c r="VHG24" s="906">
        <v>10000</v>
      </c>
      <c r="VHH24" s="906">
        <v>10000</v>
      </c>
      <c r="VHI24" s="906">
        <v>10000</v>
      </c>
      <c r="VHJ24" s="906">
        <v>10000</v>
      </c>
      <c r="VHK24" s="906">
        <v>10000</v>
      </c>
      <c r="VHL24" s="906">
        <v>10000</v>
      </c>
      <c r="VHM24" s="906">
        <v>10000</v>
      </c>
      <c r="VHN24" s="906">
        <v>10000</v>
      </c>
      <c r="VHO24" s="906">
        <v>10000</v>
      </c>
      <c r="VHP24" s="906">
        <v>10000</v>
      </c>
      <c r="VHQ24" s="906">
        <v>10000</v>
      </c>
      <c r="VHR24" s="906">
        <v>10000</v>
      </c>
      <c r="VHS24" s="906">
        <v>10000</v>
      </c>
      <c r="VHT24" s="906">
        <v>10000</v>
      </c>
      <c r="VHU24" s="906">
        <v>10000</v>
      </c>
      <c r="VHV24" s="906">
        <v>10000</v>
      </c>
      <c r="VHW24" s="906">
        <v>10000</v>
      </c>
      <c r="VHX24" s="906">
        <v>10000</v>
      </c>
      <c r="VHY24" s="906">
        <v>10000</v>
      </c>
      <c r="VHZ24" s="906">
        <v>10000</v>
      </c>
      <c r="VIA24" s="906">
        <v>10000</v>
      </c>
      <c r="VIB24" s="906">
        <v>10000</v>
      </c>
      <c r="VIC24" s="906">
        <v>10000</v>
      </c>
      <c r="VID24" s="906">
        <v>10000</v>
      </c>
      <c r="VIE24" s="906">
        <v>10000</v>
      </c>
      <c r="VIF24" s="906">
        <v>10000</v>
      </c>
      <c r="VIG24" s="906">
        <v>10000</v>
      </c>
      <c r="VIH24" s="906">
        <v>10000</v>
      </c>
      <c r="VII24" s="906">
        <v>10000</v>
      </c>
      <c r="VIJ24" s="906">
        <v>10000</v>
      </c>
      <c r="VIK24" s="906">
        <v>10000</v>
      </c>
      <c r="VIL24" s="906">
        <v>10000</v>
      </c>
      <c r="VIM24" s="906">
        <v>10000</v>
      </c>
      <c r="VIN24" s="906">
        <v>10000</v>
      </c>
      <c r="VIO24" s="906">
        <v>10000</v>
      </c>
      <c r="VIP24" s="906">
        <v>10000</v>
      </c>
      <c r="VIQ24" s="906">
        <v>10000</v>
      </c>
      <c r="VIR24" s="906">
        <v>10000</v>
      </c>
      <c r="VIS24" s="906">
        <v>10000</v>
      </c>
      <c r="VIT24" s="906">
        <v>10000</v>
      </c>
      <c r="VIU24" s="906">
        <v>10000</v>
      </c>
      <c r="VIV24" s="906">
        <v>10000</v>
      </c>
      <c r="VIW24" s="906">
        <v>10000</v>
      </c>
      <c r="VIX24" s="906">
        <v>10000</v>
      </c>
      <c r="VIY24" s="906">
        <v>10000</v>
      </c>
      <c r="VIZ24" s="906">
        <v>10000</v>
      </c>
      <c r="VJA24" s="906">
        <v>10000</v>
      </c>
      <c r="VJB24" s="906">
        <v>10000</v>
      </c>
      <c r="VJC24" s="906">
        <v>10000</v>
      </c>
      <c r="VJD24" s="906">
        <v>10000</v>
      </c>
      <c r="VJE24" s="906">
        <v>10000</v>
      </c>
      <c r="VJF24" s="906">
        <v>10000</v>
      </c>
      <c r="VJG24" s="906">
        <v>10000</v>
      </c>
      <c r="VJH24" s="906">
        <v>10000</v>
      </c>
      <c r="VJI24" s="906">
        <v>10000</v>
      </c>
      <c r="VJJ24" s="906">
        <v>10000</v>
      </c>
      <c r="VJK24" s="906">
        <v>10000</v>
      </c>
      <c r="VJL24" s="906">
        <v>10000</v>
      </c>
      <c r="VJM24" s="906">
        <v>10000</v>
      </c>
      <c r="VJN24" s="906">
        <v>10000</v>
      </c>
      <c r="VJO24" s="906">
        <v>10000</v>
      </c>
      <c r="VJP24" s="906">
        <v>10000</v>
      </c>
      <c r="VJQ24" s="906">
        <v>10000</v>
      </c>
      <c r="VJR24" s="906">
        <v>10000</v>
      </c>
      <c r="VJS24" s="906">
        <v>10000</v>
      </c>
      <c r="VJT24" s="906">
        <v>10000</v>
      </c>
      <c r="VJU24" s="906">
        <v>10000</v>
      </c>
      <c r="VJV24" s="906">
        <v>10000</v>
      </c>
      <c r="VJW24" s="906">
        <v>10000</v>
      </c>
      <c r="VJX24" s="906">
        <v>10000</v>
      </c>
      <c r="VJY24" s="906">
        <v>10000</v>
      </c>
      <c r="VJZ24" s="906">
        <v>10000</v>
      </c>
      <c r="VKA24" s="906">
        <v>10000</v>
      </c>
      <c r="VKB24" s="906">
        <v>10000</v>
      </c>
      <c r="VKC24" s="906">
        <v>10000</v>
      </c>
      <c r="VKD24" s="906">
        <v>10000</v>
      </c>
      <c r="VKE24" s="906">
        <v>10000</v>
      </c>
      <c r="VKF24" s="906">
        <v>10000</v>
      </c>
      <c r="VKG24" s="906">
        <v>10000</v>
      </c>
      <c r="VKH24" s="906">
        <v>10000</v>
      </c>
      <c r="VKI24" s="906">
        <v>10000</v>
      </c>
      <c r="VKJ24" s="906">
        <v>10000</v>
      </c>
      <c r="VKK24" s="906">
        <v>10000</v>
      </c>
      <c r="VKL24" s="906">
        <v>10000</v>
      </c>
      <c r="VKM24" s="906">
        <v>10000</v>
      </c>
      <c r="VKN24" s="906">
        <v>10000</v>
      </c>
      <c r="VKO24" s="906">
        <v>10000</v>
      </c>
      <c r="VKP24" s="906">
        <v>10000</v>
      </c>
      <c r="VKQ24" s="906">
        <v>10000</v>
      </c>
      <c r="VKR24" s="906">
        <v>10000</v>
      </c>
      <c r="VKS24" s="906">
        <v>10000</v>
      </c>
      <c r="VKT24" s="906">
        <v>10000</v>
      </c>
      <c r="VKU24" s="906">
        <v>10000</v>
      </c>
      <c r="VKV24" s="906">
        <v>10000</v>
      </c>
      <c r="VKW24" s="906">
        <v>10000</v>
      </c>
      <c r="VKX24" s="906">
        <v>10000</v>
      </c>
      <c r="VKY24" s="906">
        <v>10000</v>
      </c>
      <c r="VKZ24" s="906">
        <v>10000</v>
      </c>
      <c r="VLA24" s="906">
        <v>10000</v>
      </c>
      <c r="VLB24" s="906">
        <v>10000</v>
      </c>
      <c r="VLC24" s="906">
        <v>10000</v>
      </c>
      <c r="VLD24" s="906">
        <v>10000</v>
      </c>
      <c r="VLE24" s="906">
        <v>10000</v>
      </c>
      <c r="VLF24" s="906">
        <v>10000</v>
      </c>
      <c r="VLG24" s="906">
        <v>10000</v>
      </c>
      <c r="VLH24" s="906">
        <v>10000</v>
      </c>
      <c r="VLI24" s="906">
        <v>10000</v>
      </c>
      <c r="VLJ24" s="906">
        <v>10000</v>
      </c>
      <c r="VLK24" s="906">
        <v>10000</v>
      </c>
      <c r="VLL24" s="906">
        <v>10000</v>
      </c>
      <c r="VLM24" s="906">
        <v>10000</v>
      </c>
      <c r="VLN24" s="906">
        <v>10000</v>
      </c>
      <c r="VLO24" s="906">
        <v>10000</v>
      </c>
      <c r="VLP24" s="906">
        <v>10000</v>
      </c>
      <c r="VLQ24" s="906">
        <v>10000</v>
      </c>
      <c r="VLR24" s="906">
        <v>10000</v>
      </c>
      <c r="VLS24" s="906">
        <v>10000</v>
      </c>
      <c r="VLT24" s="906">
        <v>10000</v>
      </c>
      <c r="VLU24" s="906">
        <v>10000</v>
      </c>
      <c r="VLV24" s="906">
        <v>10000</v>
      </c>
      <c r="VLW24" s="906">
        <v>10000</v>
      </c>
      <c r="VLX24" s="906">
        <v>10000</v>
      </c>
      <c r="VLY24" s="906">
        <v>10000</v>
      </c>
      <c r="VLZ24" s="906">
        <v>10000</v>
      </c>
      <c r="VMA24" s="906">
        <v>10000</v>
      </c>
      <c r="VMB24" s="906">
        <v>10000</v>
      </c>
      <c r="VMC24" s="906">
        <v>10000</v>
      </c>
      <c r="VMD24" s="906">
        <v>10000</v>
      </c>
      <c r="VME24" s="906">
        <v>10000</v>
      </c>
      <c r="VMF24" s="906">
        <v>10000</v>
      </c>
      <c r="VMG24" s="906">
        <v>10000</v>
      </c>
      <c r="VMH24" s="906">
        <v>10000</v>
      </c>
      <c r="VMI24" s="906">
        <v>10000</v>
      </c>
      <c r="VMJ24" s="906">
        <v>10000</v>
      </c>
      <c r="VMK24" s="906">
        <v>10000</v>
      </c>
      <c r="VML24" s="906">
        <v>10000</v>
      </c>
      <c r="VMM24" s="906">
        <v>10000</v>
      </c>
      <c r="VMN24" s="906">
        <v>10000</v>
      </c>
      <c r="VMO24" s="906">
        <v>10000</v>
      </c>
      <c r="VMP24" s="906">
        <v>10000</v>
      </c>
      <c r="VMQ24" s="906">
        <v>10000</v>
      </c>
      <c r="VMR24" s="906">
        <v>10000</v>
      </c>
      <c r="VMS24" s="906">
        <v>10000</v>
      </c>
      <c r="VMT24" s="906">
        <v>10000</v>
      </c>
      <c r="VMU24" s="906">
        <v>10000</v>
      </c>
      <c r="VMV24" s="906">
        <v>10000</v>
      </c>
      <c r="VMW24" s="906">
        <v>10000</v>
      </c>
      <c r="VMX24" s="906">
        <v>10000</v>
      </c>
      <c r="VMY24" s="906">
        <v>10000</v>
      </c>
      <c r="VMZ24" s="906">
        <v>10000</v>
      </c>
      <c r="VNA24" s="906">
        <v>10000</v>
      </c>
      <c r="VNB24" s="906">
        <v>10000</v>
      </c>
      <c r="VNC24" s="906">
        <v>10000</v>
      </c>
      <c r="VND24" s="906">
        <v>10000</v>
      </c>
      <c r="VNE24" s="906">
        <v>10000</v>
      </c>
      <c r="VNF24" s="906">
        <v>10000</v>
      </c>
      <c r="VNG24" s="906">
        <v>10000</v>
      </c>
      <c r="VNH24" s="906">
        <v>10000</v>
      </c>
      <c r="VNI24" s="906">
        <v>10000</v>
      </c>
      <c r="VNJ24" s="906">
        <v>10000</v>
      </c>
      <c r="VNK24" s="906">
        <v>10000</v>
      </c>
      <c r="VNL24" s="906">
        <v>10000</v>
      </c>
      <c r="VNM24" s="906">
        <v>10000</v>
      </c>
      <c r="VNN24" s="906">
        <v>10000</v>
      </c>
      <c r="VNO24" s="906">
        <v>10000</v>
      </c>
      <c r="VNP24" s="906">
        <v>10000</v>
      </c>
      <c r="VNQ24" s="906">
        <v>10000</v>
      </c>
      <c r="VNR24" s="906">
        <v>10000</v>
      </c>
      <c r="VNS24" s="906">
        <v>10000</v>
      </c>
      <c r="VNT24" s="906">
        <v>10000</v>
      </c>
      <c r="VNU24" s="906">
        <v>10000</v>
      </c>
      <c r="VNV24" s="906">
        <v>10000</v>
      </c>
      <c r="VNW24" s="906">
        <v>10000</v>
      </c>
      <c r="VNX24" s="906">
        <v>10000</v>
      </c>
      <c r="VNY24" s="906">
        <v>10000</v>
      </c>
      <c r="VNZ24" s="906">
        <v>10000</v>
      </c>
      <c r="VOA24" s="906">
        <v>10000</v>
      </c>
      <c r="VOB24" s="906">
        <v>10000</v>
      </c>
      <c r="VOC24" s="906">
        <v>10000</v>
      </c>
      <c r="VOD24" s="906">
        <v>10000</v>
      </c>
      <c r="VOE24" s="906">
        <v>10000</v>
      </c>
      <c r="VOF24" s="906">
        <v>10000</v>
      </c>
      <c r="VOG24" s="906">
        <v>10000</v>
      </c>
      <c r="VOH24" s="906">
        <v>10000</v>
      </c>
      <c r="VOI24" s="906">
        <v>10000</v>
      </c>
      <c r="VOJ24" s="906">
        <v>10000</v>
      </c>
      <c r="VOK24" s="906">
        <v>10000</v>
      </c>
      <c r="VOL24" s="906">
        <v>10000</v>
      </c>
      <c r="VOM24" s="906">
        <v>10000</v>
      </c>
      <c r="VON24" s="906">
        <v>10000</v>
      </c>
      <c r="VOO24" s="906">
        <v>10000</v>
      </c>
      <c r="VOP24" s="906">
        <v>10000</v>
      </c>
      <c r="VOQ24" s="906">
        <v>10000</v>
      </c>
      <c r="VOR24" s="906">
        <v>10000</v>
      </c>
      <c r="VOS24" s="906">
        <v>10000</v>
      </c>
      <c r="VOT24" s="906">
        <v>10000</v>
      </c>
      <c r="VOU24" s="906">
        <v>10000</v>
      </c>
      <c r="VOV24" s="906">
        <v>10000</v>
      </c>
      <c r="VOW24" s="906">
        <v>10000</v>
      </c>
      <c r="VOX24" s="906">
        <v>10000</v>
      </c>
      <c r="VOY24" s="906">
        <v>10000</v>
      </c>
      <c r="VOZ24" s="906">
        <v>10000</v>
      </c>
      <c r="VPA24" s="906">
        <v>10000</v>
      </c>
      <c r="VPB24" s="906">
        <v>10000</v>
      </c>
      <c r="VPC24" s="906">
        <v>10000</v>
      </c>
      <c r="VPD24" s="906">
        <v>10000</v>
      </c>
      <c r="VPE24" s="906">
        <v>10000</v>
      </c>
      <c r="VPF24" s="906">
        <v>10000</v>
      </c>
      <c r="VPG24" s="906">
        <v>10000</v>
      </c>
      <c r="VPH24" s="906">
        <v>10000</v>
      </c>
      <c r="VPI24" s="906">
        <v>10000</v>
      </c>
      <c r="VPJ24" s="906">
        <v>10000</v>
      </c>
      <c r="VPK24" s="906">
        <v>10000</v>
      </c>
      <c r="VPL24" s="906">
        <v>10000</v>
      </c>
      <c r="VPM24" s="906">
        <v>10000</v>
      </c>
      <c r="VPN24" s="906">
        <v>10000</v>
      </c>
      <c r="VPO24" s="906">
        <v>10000</v>
      </c>
      <c r="VPP24" s="906">
        <v>10000</v>
      </c>
      <c r="VPQ24" s="906">
        <v>10000</v>
      </c>
      <c r="VPR24" s="906">
        <v>10000</v>
      </c>
      <c r="VPS24" s="906">
        <v>10000</v>
      </c>
      <c r="VPT24" s="906">
        <v>10000</v>
      </c>
      <c r="VPU24" s="906">
        <v>10000</v>
      </c>
      <c r="VPV24" s="906">
        <v>10000</v>
      </c>
      <c r="VPW24" s="906">
        <v>10000</v>
      </c>
      <c r="VPX24" s="906">
        <v>10000</v>
      </c>
      <c r="VPY24" s="906">
        <v>10000</v>
      </c>
      <c r="VPZ24" s="906">
        <v>10000</v>
      </c>
      <c r="VQA24" s="906">
        <v>10000</v>
      </c>
      <c r="VQB24" s="906">
        <v>10000</v>
      </c>
      <c r="VQC24" s="906">
        <v>10000</v>
      </c>
      <c r="VQD24" s="906">
        <v>10000</v>
      </c>
      <c r="VQE24" s="906">
        <v>10000</v>
      </c>
      <c r="VQF24" s="906">
        <v>10000</v>
      </c>
      <c r="VQG24" s="906">
        <v>10000</v>
      </c>
      <c r="VQH24" s="906">
        <v>10000</v>
      </c>
      <c r="VQI24" s="906">
        <v>10000</v>
      </c>
      <c r="VQJ24" s="906">
        <v>10000</v>
      </c>
      <c r="VQK24" s="906">
        <v>10000</v>
      </c>
      <c r="VQL24" s="906">
        <v>10000</v>
      </c>
      <c r="VQM24" s="906">
        <v>10000</v>
      </c>
      <c r="VQN24" s="906">
        <v>10000</v>
      </c>
      <c r="VQO24" s="906">
        <v>10000</v>
      </c>
      <c r="VQP24" s="906">
        <v>10000</v>
      </c>
      <c r="VQQ24" s="906">
        <v>10000</v>
      </c>
      <c r="VQR24" s="906">
        <v>10000</v>
      </c>
      <c r="VQS24" s="906">
        <v>10000</v>
      </c>
      <c r="VQT24" s="906">
        <v>10000</v>
      </c>
      <c r="VQU24" s="906">
        <v>10000</v>
      </c>
      <c r="VQV24" s="906">
        <v>10000</v>
      </c>
      <c r="VQW24" s="906">
        <v>10000</v>
      </c>
      <c r="VQX24" s="906">
        <v>10000</v>
      </c>
      <c r="VQY24" s="906">
        <v>10000</v>
      </c>
      <c r="VQZ24" s="906">
        <v>10000</v>
      </c>
      <c r="VRA24" s="906">
        <v>10000</v>
      </c>
      <c r="VRB24" s="906">
        <v>10000</v>
      </c>
      <c r="VRC24" s="906">
        <v>10000</v>
      </c>
      <c r="VRD24" s="906">
        <v>10000</v>
      </c>
      <c r="VRE24" s="906">
        <v>10000</v>
      </c>
      <c r="VRF24" s="906">
        <v>10000</v>
      </c>
      <c r="VRG24" s="906">
        <v>10000</v>
      </c>
      <c r="VRH24" s="906">
        <v>10000</v>
      </c>
      <c r="VRI24" s="906">
        <v>10000</v>
      </c>
      <c r="VRJ24" s="906">
        <v>10000</v>
      </c>
      <c r="VRK24" s="906">
        <v>10000</v>
      </c>
      <c r="VRL24" s="906">
        <v>10000</v>
      </c>
      <c r="VRM24" s="906">
        <v>10000</v>
      </c>
      <c r="VRN24" s="906">
        <v>10000</v>
      </c>
      <c r="VRO24" s="906">
        <v>10000</v>
      </c>
      <c r="VRP24" s="906">
        <v>10000</v>
      </c>
      <c r="VRQ24" s="906">
        <v>10000</v>
      </c>
      <c r="VRR24" s="906">
        <v>10000</v>
      </c>
      <c r="VRS24" s="906">
        <v>10000</v>
      </c>
      <c r="VRT24" s="906">
        <v>10000</v>
      </c>
      <c r="VRU24" s="906">
        <v>10000</v>
      </c>
      <c r="VRV24" s="906">
        <v>10000</v>
      </c>
      <c r="VRW24" s="906">
        <v>10000</v>
      </c>
      <c r="VRX24" s="906">
        <v>10000</v>
      </c>
      <c r="VRY24" s="906">
        <v>10000</v>
      </c>
      <c r="VRZ24" s="906">
        <v>10000</v>
      </c>
      <c r="VSA24" s="906">
        <v>10000</v>
      </c>
      <c r="VSB24" s="906">
        <v>10000</v>
      </c>
      <c r="VSC24" s="906">
        <v>10000</v>
      </c>
      <c r="VSD24" s="906">
        <v>10000</v>
      </c>
      <c r="VSE24" s="906">
        <v>10000</v>
      </c>
      <c r="VSF24" s="906">
        <v>10000</v>
      </c>
      <c r="VSG24" s="906">
        <v>10000</v>
      </c>
      <c r="VSH24" s="906">
        <v>10000</v>
      </c>
      <c r="VSI24" s="906">
        <v>10000</v>
      </c>
      <c r="VSJ24" s="906">
        <v>10000</v>
      </c>
      <c r="VSK24" s="906">
        <v>10000</v>
      </c>
      <c r="VSL24" s="906">
        <v>10000</v>
      </c>
      <c r="VSM24" s="906">
        <v>10000</v>
      </c>
      <c r="VSN24" s="906">
        <v>10000</v>
      </c>
      <c r="VSO24" s="906">
        <v>10000</v>
      </c>
      <c r="VSP24" s="906">
        <v>10000</v>
      </c>
      <c r="VSQ24" s="906">
        <v>10000</v>
      </c>
      <c r="VSR24" s="906">
        <v>10000</v>
      </c>
      <c r="VSS24" s="906">
        <v>10000</v>
      </c>
      <c r="VST24" s="906">
        <v>10000</v>
      </c>
      <c r="VSU24" s="906">
        <v>10000</v>
      </c>
      <c r="VSV24" s="906">
        <v>10000</v>
      </c>
      <c r="VSW24" s="906">
        <v>10000</v>
      </c>
      <c r="VSX24" s="906">
        <v>10000</v>
      </c>
      <c r="VSY24" s="906">
        <v>10000</v>
      </c>
      <c r="VSZ24" s="906">
        <v>10000</v>
      </c>
      <c r="VTA24" s="906">
        <v>10000</v>
      </c>
      <c r="VTB24" s="906">
        <v>10000</v>
      </c>
      <c r="VTC24" s="906">
        <v>10000</v>
      </c>
      <c r="VTD24" s="906">
        <v>10000</v>
      </c>
      <c r="VTE24" s="906">
        <v>10000</v>
      </c>
      <c r="VTF24" s="906">
        <v>10000</v>
      </c>
      <c r="VTG24" s="906">
        <v>10000</v>
      </c>
      <c r="VTH24" s="906">
        <v>10000</v>
      </c>
      <c r="VTI24" s="906">
        <v>10000</v>
      </c>
      <c r="VTJ24" s="906">
        <v>10000</v>
      </c>
      <c r="VTK24" s="906">
        <v>10000</v>
      </c>
      <c r="VTL24" s="906">
        <v>10000</v>
      </c>
      <c r="VTM24" s="906">
        <v>10000</v>
      </c>
      <c r="VTN24" s="906">
        <v>10000</v>
      </c>
      <c r="VTO24" s="906">
        <v>10000</v>
      </c>
      <c r="VTP24" s="906">
        <v>10000</v>
      </c>
      <c r="VTQ24" s="906">
        <v>10000</v>
      </c>
      <c r="VTR24" s="906">
        <v>10000</v>
      </c>
      <c r="VTS24" s="906">
        <v>10000</v>
      </c>
      <c r="VTT24" s="906">
        <v>10000</v>
      </c>
      <c r="VTU24" s="906">
        <v>10000</v>
      </c>
      <c r="VTV24" s="906">
        <v>10000</v>
      </c>
      <c r="VTW24" s="906">
        <v>10000</v>
      </c>
      <c r="VTX24" s="906">
        <v>10000</v>
      </c>
      <c r="VTY24" s="906">
        <v>10000</v>
      </c>
      <c r="VTZ24" s="906">
        <v>10000</v>
      </c>
      <c r="VUA24" s="906">
        <v>10000</v>
      </c>
      <c r="VUB24" s="906">
        <v>10000</v>
      </c>
      <c r="VUC24" s="906">
        <v>10000</v>
      </c>
      <c r="VUD24" s="906">
        <v>10000</v>
      </c>
      <c r="VUE24" s="906">
        <v>10000</v>
      </c>
      <c r="VUF24" s="906">
        <v>10000</v>
      </c>
      <c r="VUG24" s="906">
        <v>10000</v>
      </c>
      <c r="VUH24" s="906">
        <v>10000</v>
      </c>
      <c r="VUI24" s="906">
        <v>10000</v>
      </c>
      <c r="VUJ24" s="906">
        <v>10000</v>
      </c>
      <c r="VUK24" s="906">
        <v>10000</v>
      </c>
      <c r="VUL24" s="906">
        <v>10000</v>
      </c>
      <c r="VUM24" s="906">
        <v>10000</v>
      </c>
      <c r="VUN24" s="906">
        <v>10000</v>
      </c>
      <c r="VUO24" s="906">
        <v>10000</v>
      </c>
      <c r="VUP24" s="906">
        <v>10000</v>
      </c>
      <c r="VUQ24" s="906">
        <v>10000</v>
      </c>
      <c r="VUR24" s="906">
        <v>10000</v>
      </c>
      <c r="VUS24" s="906">
        <v>10000</v>
      </c>
      <c r="VUT24" s="906">
        <v>10000</v>
      </c>
      <c r="VUU24" s="906">
        <v>10000</v>
      </c>
      <c r="VUV24" s="906">
        <v>10000</v>
      </c>
      <c r="VUW24" s="906">
        <v>10000</v>
      </c>
      <c r="VUX24" s="906">
        <v>10000</v>
      </c>
      <c r="VUY24" s="906">
        <v>10000</v>
      </c>
      <c r="VUZ24" s="906">
        <v>10000</v>
      </c>
      <c r="VVA24" s="906">
        <v>10000</v>
      </c>
      <c r="VVB24" s="906">
        <v>10000</v>
      </c>
      <c r="VVC24" s="906">
        <v>10000</v>
      </c>
      <c r="VVD24" s="906">
        <v>10000</v>
      </c>
      <c r="VVE24" s="906">
        <v>10000</v>
      </c>
      <c r="VVF24" s="906">
        <v>10000</v>
      </c>
      <c r="VVG24" s="906">
        <v>10000</v>
      </c>
      <c r="VVH24" s="906">
        <v>10000</v>
      </c>
      <c r="VVI24" s="906">
        <v>10000</v>
      </c>
      <c r="VVJ24" s="906">
        <v>10000</v>
      </c>
      <c r="VVK24" s="906">
        <v>10000</v>
      </c>
      <c r="VVL24" s="906">
        <v>10000</v>
      </c>
      <c r="VVM24" s="906">
        <v>10000</v>
      </c>
      <c r="VVN24" s="906">
        <v>10000</v>
      </c>
      <c r="VVO24" s="906">
        <v>10000</v>
      </c>
      <c r="VVP24" s="906">
        <v>10000</v>
      </c>
      <c r="VVQ24" s="906">
        <v>10000</v>
      </c>
      <c r="VVR24" s="906">
        <v>10000</v>
      </c>
      <c r="VVS24" s="906">
        <v>10000</v>
      </c>
      <c r="VVT24" s="906">
        <v>10000</v>
      </c>
      <c r="VVU24" s="906">
        <v>10000</v>
      </c>
      <c r="VVV24" s="906">
        <v>10000</v>
      </c>
      <c r="VVW24" s="906">
        <v>10000</v>
      </c>
      <c r="VVX24" s="906">
        <v>10000</v>
      </c>
      <c r="VVY24" s="906">
        <v>10000</v>
      </c>
      <c r="VVZ24" s="906">
        <v>10000</v>
      </c>
      <c r="VWA24" s="906">
        <v>10000</v>
      </c>
      <c r="VWB24" s="906">
        <v>10000</v>
      </c>
      <c r="VWC24" s="906">
        <v>10000</v>
      </c>
      <c r="VWD24" s="906">
        <v>10000</v>
      </c>
      <c r="VWE24" s="906">
        <v>10000</v>
      </c>
      <c r="VWF24" s="906">
        <v>10000</v>
      </c>
      <c r="VWG24" s="906">
        <v>10000</v>
      </c>
      <c r="VWH24" s="906">
        <v>10000</v>
      </c>
      <c r="VWI24" s="906">
        <v>10000</v>
      </c>
      <c r="VWJ24" s="906">
        <v>10000</v>
      </c>
      <c r="VWK24" s="906">
        <v>10000</v>
      </c>
      <c r="VWL24" s="906">
        <v>10000</v>
      </c>
      <c r="VWM24" s="906">
        <v>10000</v>
      </c>
      <c r="VWN24" s="906">
        <v>10000</v>
      </c>
      <c r="VWO24" s="906">
        <v>10000</v>
      </c>
      <c r="VWP24" s="906">
        <v>10000</v>
      </c>
      <c r="VWQ24" s="906">
        <v>10000</v>
      </c>
      <c r="VWR24" s="906">
        <v>10000</v>
      </c>
      <c r="VWS24" s="906">
        <v>10000</v>
      </c>
      <c r="VWT24" s="906">
        <v>10000</v>
      </c>
      <c r="VWU24" s="906">
        <v>10000</v>
      </c>
      <c r="VWV24" s="906">
        <v>10000</v>
      </c>
      <c r="VWW24" s="906">
        <v>10000</v>
      </c>
      <c r="VWX24" s="906">
        <v>10000</v>
      </c>
      <c r="VWY24" s="906">
        <v>10000</v>
      </c>
      <c r="VWZ24" s="906">
        <v>10000</v>
      </c>
      <c r="VXA24" s="906">
        <v>10000</v>
      </c>
      <c r="VXB24" s="906">
        <v>10000</v>
      </c>
      <c r="VXC24" s="906">
        <v>10000</v>
      </c>
      <c r="VXD24" s="906">
        <v>10000</v>
      </c>
      <c r="VXE24" s="906">
        <v>10000</v>
      </c>
      <c r="VXF24" s="906">
        <v>10000</v>
      </c>
      <c r="VXG24" s="906">
        <v>10000</v>
      </c>
      <c r="VXH24" s="906">
        <v>10000</v>
      </c>
      <c r="VXI24" s="906">
        <v>10000</v>
      </c>
      <c r="VXJ24" s="906">
        <v>10000</v>
      </c>
      <c r="VXK24" s="906">
        <v>10000</v>
      </c>
      <c r="VXL24" s="906">
        <v>10000</v>
      </c>
      <c r="VXM24" s="906">
        <v>10000</v>
      </c>
      <c r="VXN24" s="906">
        <v>10000</v>
      </c>
      <c r="VXO24" s="906">
        <v>10000</v>
      </c>
      <c r="VXP24" s="906">
        <v>10000</v>
      </c>
      <c r="VXQ24" s="906">
        <v>10000</v>
      </c>
      <c r="VXR24" s="906">
        <v>10000</v>
      </c>
      <c r="VXS24" s="906">
        <v>10000</v>
      </c>
      <c r="VXT24" s="906">
        <v>10000</v>
      </c>
      <c r="VXU24" s="906">
        <v>10000</v>
      </c>
      <c r="VXV24" s="906">
        <v>10000</v>
      </c>
      <c r="VXW24" s="906">
        <v>10000</v>
      </c>
      <c r="VXX24" s="906">
        <v>10000</v>
      </c>
      <c r="VXY24" s="906">
        <v>10000</v>
      </c>
      <c r="VXZ24" s="906">
        <v>10000</v>
      </c>
      <c r="VYA24" s="906">
        <v>10000</v>
      </c>
      <c r="VYB24" s="906">
        <v>10000</v>
      </c>
      <c r="VYC24" s="906">
        <v>10000</v>
      </c>
      <c r="VYD24" s="906">
        <v>10000</v>
      </c>
      <c r="VYE24" s="906">
        <v>10000</v>
      </c>
      <c r="VYF24" s="906">
        <v>10000</v>
      </c>
      <c r="VYG24" s="906">
        <v>10000</v>
      </c>
      <c r="VYH24" s="906">
        <v>10000</v>
      </c>
      <c r="VYI24" s="906">
        <v>10000</v>
      </c>
      <c r="VYJ24" s="906">
        <v>10000</v>
      </c>
      <c r="VYK24" s="906">
        <v>10000</v>
      </c>
      <c r="VYL24" s="906">
        <v>10000</v>
      </c>
      <c r="VYM24" s="906">
        <v>10000</v>
      </c>
      <c r="VYN24" s="906">
        <v>10000</v>
      </c>
      <c r="VYO24" s="906">
        <v>10000</v>
      </c>
      <c r="VYP24" s="906">
        <v>10000</v>
      </c>
      <c r="VYQ24" s="906">
        <v>10000</v>
      </c>
      <c r="VYR24" s="906">
        <v>10000</v>
      </c>
      <c r="VYS24" s="906">
        <v>10000</v>
      </c>
      <c r="VYT24" s="906">
        <v>10000</v>
      </c>
      <c r="VYU24" s="906">
        <v>10000</v>
      </c>
      <c r="VYV24" s="906">
        <v>10000</v>
      </c>
      <c r="VYW24" s="906">
        <v>10000</v>
      </c>
      <c r="VYX24" s="906">
        <v>10000</v>
      </c>
      <c r="VYY24" s="906">
        <v>10000</v>
      </c>
      <c r="VYZ24" s="906">
        <v>10000</v>
      </c>
      <c r="VZA24" s="906">
        <v>10000</v>
      </c>
      <c r="VZB24" s="906">
        <v>10000</v>
      </c>
      <c r="VZC24" s="906">
        <v>10000</v>
      </c>
      <c r="VZD24" s="906">
        <v>10000</v>
      </c>
      <c r="VZE24" s="906">
        <v>10000</v>
      </c>
      <c r="VZF24" s="906">
        <v>10000</v>
      </c>
      <c r="VZG24" s="906">
        <v>10000</v>
      </c>
      <c r="VZH24" s="906">
        <v>10000</v>
      </c>
      <c r="VZI24" s="906">
        <v>10000</v>
      </c>
      <c r="VZJ24" s="906">
        <v>10000</v>
      </c>
      <c r="VZK24" s="906">
        <v>10000</v>
      </c>
      <c r="VZL24" s="906">
        <v>10000</v>
      </c>
      <c r="VZM24" s="906">
        <v>10000</v>
      </c>
      <c r="VZN24" s="906">
        <v>10000</v>
      </c>
      <c r="VZO24" s="906">
        <v>10000</v>
      </c>
      <c r="VZP24" s="906">
        <v>10000</v>
      </c>
      <c r="VZQ24" s="906">
        <v>10000</v>
      </c>
      <c r="VZR24" s="906">
        <v>10000</v>
      </c>
      <c r="VZS24" s="906">
        <v>10000</v>
      </c>
      <c r="VZT24" s="906">
        <v>10000</v>
      </c>
      <c r="VZU24" s="906">
        <v>10000</v>
      </c>
      <c r="VZV24" s="906">
        <v>10000</v>
      </c>
      <c r="VZW24" s="906">
        <v>10000</v>
      </c>
      <c r="VZX24" s="906">
        <v>10000</v>
      </c>
      <c r="VZY24" s="906">
        <v>10000</v>
      </c>
      <c r="VZZ24" s="906">
        <v>10000</v>
      </c>
      <c r="WAA24" s="906">
        <v>10000</v>
      </c>
      <c r="WAB24" s="906">
        <v>10000</v>
      </c>
      <c r="WAC24" s="906">
        <v>10000</v>
      </c>
      <c r="WAD24" s="906">
        <v>10000</v>
      </c>
      <c r="WAE24" s="906">
        <v>10000</v>
      </c>
      <c r="WAF24" s="906">
        <v>10000</v>
      </c>
      <c r="WAG24" s="906">
        <v>10000</v>
      </c>
      <c r="WAH24" s="906">
        <v>10000</v>
      </c>
      <c r="WAI24" s="906">
        <v>10000</v>
      </c>
      <c r="WAJ24" s="906">
        <v>10000</v>
      </c>
      <c r="WAK24" s="906">
        <v>10000</v>
      </c>
      <c r="WAL24" s="906">
        <v>10000</v>
      </c>
      <c r="WAM24" s="906">
        <v>10000</v>
      </c>
      <c r="WAN24" s="906">
        <v>10000</v>
      </c>
      <c r="WAO24" s="906">
        <v>10000</v>
      </c>
      <c r="WAP24" s="906">
        <v>10000</v>
      </c>
      <c r="WAQ24" s="906">
        <v>10000</v>
      </c>
      <c r="WAR24" s="906">
        <v>10000</v>
      </c>
      <c r="WAS24" s="906">
        <v>10000</v>
      </c>
      <c r="WAT24" s="906">
        <v>10000</v>
      </c>
      <c r="WAU24" s="906">
        <v>10000</v>
      </c>
      <c r="WAV24" s="906">
        <v>10000</v>
      </c>
      <c r="WAW24" s="906">
        <v>10000</v>
      </c>
      <c r="WAX24" s="906">
        <v>10000</v>
      </c>
      <c r="WAY24" s="906">
        <v>10000</v>
      </c>
      <c r="WAZ24" s="906">
        <v>10000</v>
      </c>
      <c r="WBA24" s="906">
        <v>10000</v>
      </c>
      <c r="WBB24" s="906">
        <v>10000</v>
      </c>
      <c r="WBC24" s="906">
        <v>10000</v>
      </c>
      <c r="WBD24" s="906">
        <v>10000</v>
      </c>
      <c r="WBE24" s="906">
        <v>10000</v>
      </c>
      <c r="WBF24" s="906">
        <v>10000</v>
      </c>
      <c r="WBG24" s="906">
        <v>10000</v>
      </c>
      <c r="WBH24" s="906">
        <v>10000</v>
      </c>
      <c r="WBI24" s="906">
        <v>10000</v>
      </c>
      <c r="WBJ24" s="906">
        <v>10000</v>
      </c>
      <c r="WBK24" s="906">
        <v>10000</v>
      </c>
      <c r="WBL24" s="906">
        <v>10000</v>
      </c>
      <c r="WBM24" s="906">
        <v>10000</v>
      </c>
      <c r="WBN24" s="906">
        <v>10000</v>
      </c>
      <c r="WBO24" s="906">
        <v>10000</v>
      </c>
      <c r="WBP24" s="906">
        <v>10000</v>
      </c>
      <c r="WBQ24" s="906">
        <v>10000</v>
      </c>
      <c r="WBR24" s="906">
        <v>10000</v>
      </c>
      <c r="WBS24" s="906">
        <v>10000</v>
      </c>
      <c r="WBT24" s="906">
        <v>10000</v>
      </c>
      <c r="WBU24" s="906">
        <v>10000</v>
      </c>
      <c r="WBV24" s="906">
        <v>10000</v>
      </c>
      <c r="WBW24" s="906">
        <v>10000</v>
      </c>
      <c r="WBX24" s="906">
        <v>10000</v>
      </c>
      <c r="WBY24" s="906">
        <v>10000</v>
      </c>
      <c r="WBZ24" s="906">
        <v>10000</v>
      </c>
      <c r="WCA24" s="906">
        <v>10000</v>
      </c>
      <c r="WCB24" s="906">
        <v>10000</v>
      </c>
      <c r="WCC24" s="906">
        <v>10000</v>
      </c>
      <c r="WCD24" s="906">
        <v>10000</v>
      </c>
      <c r="WCE24" s="906">
        <v>10000</v>
      </c>
      <c r="WCF24" s="906">
        <v>10000</v>
      </c>
      <c r="WCG24" s="906">
        <v>10000</v>
      </c>
      <c r="WCH24" s="906">
        <v>10000</v>
      </c>
      <c r="WCI24" s="906">
        <v>10000</v>
      </c>
      <c r="WCJ24" s="906">
        <v>10000</v>
      </c>
      <c r="WCK24" s="906">
        <v>10000</v>
      </c>
      <c r="WCL24" s="906">
        <v>10000</v>
      </c>
      <c r="WCM24" s="906">
        <v>10000</v>
      </c>
      <c r="WCN24" s="906">
        <v>10000</v>
      </c>
      <c r="WCO24" s="906">
        <v>10000</v>
      </c>
      <c r="WCP24" s="906">
        <v>10000</v>
      </c>
      <c r="WCQ24" s="906">
        <v>10000</v>
      </c>
      <c r="WCR24" s="906">
        <v>10000</v>
      </c>
      <c r="WCS24" s="906">
        <v>10000</v>
      </c>
      <c r="WCT24" s="906">
        <v>10000</v>
      </c>
      <c r="WCU24" s="906">
        <v>10000</v>
      </c>
      <c r="WCV24" s="906">
        <v>10000</v>
      </c>
      <c r="WCW24" s="906">
        <v>10000</v>
      </c>
      <c r="WCX24" s="906">
        <v>10000</v>
      </c>
      <c r="WCY24" s="906">
        <v>10000</v>
      </c>
      <c r="WCZ24" s="906">
        <v>10000</v>
      </c>
      <c r="WDA24" s="906">
        <v>10000</v>
      </c>
      <c r="WDB24" s="906">
        <v>10000</v>
      </c>
      <c r="WDC24" s="906">
        <v>10000</v>
      </c>
      <c r="WDD24" s="906">
        <v>10000</v>
      </c>
      <c r="WDE24" s="906">
        <v>10000</v>
      </c>
      <c r="WDF24" s="906">
        <v>10000</v>
      </c>
      <c r="WDG24" s="906">
        <v>10000</v>
      </c>
      <c r="WDH24" s="906">
        <v>10000</v>
      </c>
      <c r="WDI24" s="906">
        <v>10000</v>
      </c>
      <c r="WDJ24" s="906">
        <v>10000</v>
      </c>
      <c r="WDK24" s="906">
        <v>10000</v>
      </c>
      <c r="WDL24" s="906">
        <v>10000</v>
      </c>
      <c r="WDM24" s="906">
        <v>10000</v>
      </c>
      <c r="WDN24" s="906">
        <v>10000</v>
      </c>
      <c r="WDO24" s="906">
        <v>10000</v>
      </c>
      <c r="WDP24" s="906">
        <v>10000</v>
      </c>
      <c r="WDQ24" s="906">
        <v>10000</v>
      </c>
      <c r="WDR24" s="906">
        <v>10000</v>
      </c>
      <c r="WDS24" s="906">
        <v>10000</v>
      </c>
      <c r="WDT24" s="906">
        <v>10000</v>
      </c>
      <c r="WDU24" s="906">
        <v>10000</v>
      </c>
      <c r="WDV24" s="906">
        <v>10000</v>
      </c>
      <c r="WDW24" s="906">
        <v>10000</v>
      </c>
      <c r="WDX24" s="906">
        <v>10000</v>
      </c>
      <c r="WDY24" s="906">
        <v>10000</v>
      </c>
      <c r="WDZ24" s="906">
        <v>10000</v>
      </c>
      <c r="WEA24" s="906">
        <v>10000</v>
      </c>
      <c r="WEB24" s="906">
        <v>10000</v>
      </c>
      <c r="WEC24" s="906">
        <v>10000</v>
      </c>
      <c r="WED24" s="906">
        <v>10000</v>
      </c>
      <c r="WEE24" s="906">
        <v>10000</v>
      </c>
      <c r="WEF24" s="906">
        <v>10000</v>
      </c>
      <c r="WEG24" s="906">
        <v>10000</v>
      </c>
      <c r="WEH24" s="906">
        <v>10000</v>
      </c>
      <c r="WEI24" s="906">
        <v>10000</v>
      </c>
      <c r="WEJ24" s="906">
        <v>10000</v>
      </c>
      <c r="WEK24" s="906">
        <v>10000</v>
      </c>
      <c r="WEL24" s="906">
        <v>10000</v>
      </c>
      <c r="WEM24" s="906">
        <v>10000</v>
      </c>
      <c r="WEN24" s="906">
        <v>10000</v>
      </c>
      <c r="WEO24" s="906">
        <v>10000</v>
      </c>
      <c r="WEP24" s="906">
        <v>10000</v>
      </c>
      <c r="WEQ24" s="906">
        <v>10000</v>
      </c>
      <c r="WER24" s="906">
        <v>10000</v>
      </c>
      <c r="WES24" s="906">
        <v>10000</v>
      </c>
      <c r="WET24" s="906">
        <v>10000</v>
      </c>
      <c r="WEU24" s="906">
        <v>10000</v>
      </c>
      <c r="WEV24" s="906">
        <v>10000</v>
      </c>
      <c r="WEW24" s="906">
        <v>10000</v>
      </c>
      <c r="WEX24" s="906">
        <v>10000</v>
      </c>
      <c r="WEY24" s="906">
        <v>10000</v>
      </c>
      <c r="WEZ24" s="906">
        <v>10000</v>
      </c>
      <c r="WFA24" s="906">
        <v>10000</v>
      </c>
      <c r="WFB24" s="906">
        <v>10000</v>
      </c>
      <c r="WFC24" s="906">
        <v>10000</v>
      </c>
      <c r="WFD24" s="906">
        <v>10000</v>
      </c>
      <c r="WFE24" s="906">
        <v>10000</v>
      </c>
      <c r="WFF24" s="906">
        <v>10000</v>
      </c>
      <c r="WFG24" s="906">
        <v>10000</v>
      </c>
      <c r="WFH24" s="906">
        <v>10000</v>
      </c>
      <c r="WFI24" s="906">
        <v>10000</v>
      </c>
      <c r="WFJ24" s="906">
        <v>10000</v>
      </c>
      <c r="WFK24" s="906">
        <v>10000</v>
      </c>
      <c r="WFL24" s="906">
        <v>10000</v>
      </c>
      <c r="WFM24" s="906">
        <v>10000</v>
      </c>
      <c r="WFN24" s="906">
        <v>10000</v>
      </c>
      <c r="WFO24" s="906">
        <v>10000</v>
      </c>
      <c r="WFP24" s="906">
        <v>10000</v>
      </c>
      <c r="WFQ24" s="906">
        <v>10000</v>
      </c>
      <c r="WFR24" s="906">
        <v>10000</v>
      </c>
      <c r="WFS24" s="906">
        <v>10000</v>
      </c>
      <c r="WFT24" s="906">
        <v>10000</v>
      </c>
      <c r="WFU24" s="906">
        <v>10000</v>
      </c>
      <c r="WFV24" s="906">
        <v>10000</v>
      </c>
      <c r="WFW24" s="906">
        <v>10000</v>
      </c>
      <c r="WFX24" s="906">
        <v>10000</v>
      </c>
      <c r="WFY24" s="906">
        <v>10000</v>
      </c>
      <c r="WFZ24" s="906">
        <v>10000</v>
      </c>
      <c r="WGA24" s="906">
        <v>10000</v>
      </c>
      <c r="WGB24" s="906">
        <v>10000</v>
      </c>
      <c r="WGC24" s="906">
        <v>10000</v>
      </c>
      <c r="WGD24" s="906">
        <v>10000</v>
      </c>
      <c r="WGE24" s="906">
        <v>10000</v>
      </c>
      <c r="WGF24" s="906">
        <v>10000</v>
      </c>
      <c r="WGG24" s="906">
        <v>10000</v>
      </c>
      <c r="WGH24" s="906">
        <v>10000</v>
      </c>
      <c r="WGI24" s="906">
        <v>10000</v>
      </c>
      <c r="WGJ24" s="906">
        <v>10000</v>
      </c>
      <c r="WGK24" s="906">
        <v>10000</v>
      </c>
      <c r="WGL24" s="906">
        <v>10000</v>
      </c>
      <c r="WGM24" s="906">
        <v>10000</v>
      </c>
      <c r="WGN24" s="906">
        <v>10000</v>
      </c>
      <c r="WGO24" s="906">
        <v>10000</v>
      </c>
      <c r="WGP24" s="906">
        <v>10000</v>
      </c>
      <c r="WGQ24" s="906">
        <v>10000</v>
      </c>
      <c r="WGR24" s="906">
        <v>10000</v>
      </c>
      <c r="WGS24" s="906">
        <v>10000</v>
      </c>
      <c r="WGT24" s="906">
        <v>10000</v>
      </c>
      <c r="WGU24" s="906">
        <v>10000</v>
      </c>
      <c r="WGV24" s="906">
        <v>10000</v>
      </c>
      <c r="WGW24" s="906">
        <v>10000</v>
      </c>
      <c r="WGX24" s="906">
        <v>10000</v>
      </c>
      <c r="WGY24" s="906">
        <v>10000</v>
      </c>
      <c r="WGZ24" s="906">
        <v>10000</v>
      </c>
      <c r="WHA24" s="906">
        <v>10000</v>
      </c>
      <c r="WHB24" s="906">
        <v>10000</v>
      </c>
      <c r="WHC24" s="906">
        <v>10000</v>
      </c>
      <c r="WHD24" s="906">
        <v>10000</v>
      </c>
      <c r="WHE24" s="906">
        <v>10000</v>
      </c>
      <c r="WHF24" s="906">
        <v>10000</v>
      </c>
      <c r="WHG24" s="906">
        <v>10000</v>
      </c>
      <c r="WHH24" s="906">
        <v>10000</v>
      </c>
      <c r="WHI24" s="906">
        <v>10000</v>
      </c>
      <c r="WHJ24" s="906">
        <v>10000</v>
      </c>
      <c r="WHK24" s="906">
        <v>10000</v>
      </c>
      <c r="WHL24" s="906">
        <v>10000</v>
      </c>
      <c r="WHM24" s="906">
        <v>10000</v>
      </c>
      <c r="WHN24" s="906">
        <v>10000</v>
      </c>
      <c r="WHO24" s="906">
        <v>10000</v>
      </c>
      <c r="WHP24" s="906">
        <v>10000</v>
      </c>
      <c r="WHQ24" s="906">
        <v>10000</v>
      </c>
      <c r="WHR24" s="906">
        <v>10000</v>
      </c>
      <c r="WHS24" s="906">
        <v>10000</v>
      </c>
      <c r="WHT24" s="906">
        <v>10000</v>
      </c>
      <c r="WHU24" s="906">
        <v>10000</v>
      </c>
      <c r="WHV24" s="906">
        <v>10000</v>
      </c>
      <c r="WHW24" s="906">
        <v>10000</v>
      </c>
      <c r="WHX24" s="906">
        <v>10000</v>
      </c>
      <c r="WHY24" s="906">
        <v>10000</v>
      </c>
      <c r="WHZ24" s="906">
        <v>10000</v>
      </c>
      <c r="WIA24" s="906">
        <v>10000</v>
      </c>
      <c r="WIB24" s="906">
        <v>10000</v>
      </c>
      <c r="WIC24" s="906">
        <v>10000</v>
      </c>
      <c r="WID24" s="906">
        <v>10000</v>
      </c>
      <c r="WIE24" s="906">
        <v>10000</v>
      </c>
      <c r="WIF24" s="906">
        <v>10000</v>
      </c>
      <c r="WIG24" s="906">
        <v>10000</v>
      </c>
      <c r="WIH24" s="906">
        <v>10000</v>
      </c>
      <c r="WII24" s="906">
        <v>10000</v>
      </c>
      <c r="WIJ24" s="906">
        <v>10000</v>
      </c>
      <c r="WIK24" s="906">
        <v>10000</v>
      </c>
      <c r="WIL24" s="906">
        <v>10000</v>
      </c>
      <c r="WIM24" s="906">
        <v>10000</v>
      </c>
      <c r="WIN24" s="906">
        <v>10000</v>
      </c>
      <c r="WIO24" s="906">
        <v>10000</v>
      </c>
      <c r="WIP24" s="906">
        <v>10000</v>
      </c>
      <c r="WIQ24" s="906">
        <v>10000</v>
      </c>
      <c r="WIR24" s="906">
        <v>10000</v>
      </c>
      <c r="WIS24" s="906">
        <v>10000</v>
      </c>
      <c r="WIT24" s="906">
        <v>10000</v>
      </c>
      <c r="WIU24" s="906">
        <v>10000</v>
      </c>
      <c r="WIV24" s="906">
        <v>10000</v>
      </c>
      <c r="WIW24" s="906">
        <v>10000</v>
      </c>
      <c r="WIX24" s="906">
        <v>10000</v>
      </c>
      <c r="WIY24" s="906">
        <v>10000</v>
      </c>
      <c r="WIZ24" s="906">
        <v>10000</v>
      </c>
      <c r="WJA24" s="906">
        <v>10000</v>
      </c>
      <c r="WJB24" s="906">
        <v>10000</v>
      </c>
      <c r="WJC24" s="906">
        <v>10000</v>
      </c>
      <c r="WJD24" s="906">
        <v>10000</v>
      </c>
      <c r="WJE24" s="906">
        <v>10000</v>
      </c>
      <c r="WJF24" s="906">
        <v>10000</v>
      </c>
      <c r="WJG24" s="906">
        <v>10000</v>
      </c>
      <c r="WJH24" s="906">
        <v>10000</v>
      </c>
      <c r="WJI24" s="906">
        <v>10000</v>
      </c>
      <c r="WJJ24" s="906">
        <v>10000</v>
      </c>
      <c r="WJK24" s="906">
        <v>10000</v>
      </c>
      <c r="WJL24" s="906">
        <v>10000</v>
      </c>
      <c r="WJM24" s="906">
        <v>10000</v>
      </c>
      <c r="WJN24" s="906">
        <v>10000</v>
      </c>
      <c r="WJO24" s="906">
        <v>10000</v>
      </c>
      <c r="WJP24" s="906">
        <v>10000</v>
      </c>
      <c r="WJQ24" s="906">
        <v>10000</v>
      </c>
      <c r="WJR24" s="906">
        <v>10000</v>
      </c>
      <c r="WJS24" s="906">
        <v>10000</v>
      </c>
      <c r="WJT24" s="906">
        <v>10000</v>
      </c>
      <c r="WJU24" s="906">
        <v>10000</v>
      </c>
      <c r="WJV24" s="906">
        <v>10000</v>
      </c>
      <c r="WJW24" s="906">
        <v>10000</v>
      </c>
      <c r="WJX24" s="906">
        <v>10000</v>
      </c>
      <c r="WJY24" s="906">
        <v>10000</v>
      </c>
      <c r="WJZ24" s="906">
        <v>10000</v>
      </c>
      <c r="WKA24" s="906">
        <v>10000</v>
      </c>
      <c r="WKB24" s="906">
        <v>10000</v>
      </c>
      <c r="WKC24" s="906">
        <v>10000</v>
      </c>
      <c r="WKD24" s="906">
        <v>10000</v>
      </c>
      <c r="WKE24" s="906">
        <v>10000</v>
      </c>
      <c r="WKF24" s="906">
        <v>10000</v>
      </c>
      <c r="WKG24" s="906">
        <v>10000</v>
      </c>
      <c r="WKH24" s="906">
        <v>10000</v>
      </c>
      <c r="WKI24" s="906">
        <v>10000</v>
      </c>
      <c r="WKJ24" s="906">
        <v>10000</v>
      </c>
      <c r="WKK24" s="906">
        <v>10000</v>
      </c>
      <c r="WKL24" s="906">
        <v>10000</v>
      </c>
      <c r="WKM24" s="906">
        <v>10000</v>
      </c>
      <c r="WKN24" s="906">
        <v>10000</v>
      </c>
      <c r="WKO24" s="906">
        <v>10000</v>
      </c>
      <c r="WKP24" s="906">
        <v>10000</v>
      </c>
      <c r="WKQ24" s="906">
        <v>10000</v>
      </c>
      <c r="WKR24" s="906">
        <v>10000</v>
      </c>
      <c r="WKS24" s="906">
        <v>10000</v>
      </c>
      <c r="WKT24" s="906">
        <v>10000</v>
      </c>
      <c r="WKU24" s="906">
        <v>10000</v>
      </c>
      <c r="WKV24" s="906">
        <v>10000</v>
      </c>
      <c r="WKW24" s="906">
        <v>10000</v>
      </c>
      <c r="WKX24" s="906">
        <v>10000</v>
      </c>
      <c r="WKY24" s="906">
        <v>10000</v>
      </c>
      <c r="WKZ24" s="906">
        <v>10000</v>
      </c>
      <c r="WLA24" s="906">
        <v>10000</v>
      </c>
      <c r="WLB24" s="906">
        <v>10000</v>
      </c>
      <c r="WLC24" s="906">
        <v>10000</v>
      </c>
      <c r="WLD24" s="906">
        <v>10000</v>
      </c>
      <c r="WLE24" s="906">
        <v>10000</v>
      </c>
      <c r="WLF24" s="906">
        <v>10000</v>
      </c>
      <c r="WLG24" s="906">
        <v>10000</v>
      </c>
      <c r="WLH24" s="906">
        <v>10000</v>
      </c>
      <c r="WLI24" s="906">
        <v>10000</v>
      </c>
      <c r="WLJ24" s="906">
        <v>10000</v>
      </c>
      <c r="WLK24" s="906">
        <v>10000</v>
      </c>
      <c r="WLL24" s="906">
        <v>10000</v>
      </c>
      <c r="WLM24" s="906">
        <v>10000</v>
      </c>
      <c r="WLN24" s="906">
        <v>10000</v>
      </c>
      <c r="WLO24" s="906">
        <v>10000</v>
      </c>
      <c r="WLP24" s="906">
        <v>10000</v>
      </c>
      <c r="WLQ24" s="906">
        <v>10000</v>
      </c>
      <c r="WLR24" s="906">
        <v>10000</v>
      </c>
      <c r="WLS24" s="906">
        <v>10000</v>
      </c>
      <c r="WLT24" s="906">
        <v>10000</v>
      </c>
      <c r="WLU24" s="906">
        <v>10000</v>
      </c>
      <c r="WLV24" s="906">
        <v>10000</v>
      </c>
      <c r="WLW24" s="906">
        <v>10000</v>
      </c>
      <c r="WLX24" s="906">
        <v>10000</v>
      </c>
      <c r="WLY24" s="906">
        <v>10000</v>
      </c>
      <c r="WLZ24" s="906">
        <v>10000</v>
      </c>
      <c r="WMA24" s="906">
        <v>10000</v>
      </c>
      <c r="WMB24" s="906">
        <v>10000</v>
      </c>
      <c r="WMC24" s="906">
        <v>10000</v>
      </c>
      <c r="WMD24" s="906">
        <v>10000</v>
      </c>
      <c r="WME24" s="906">
        <v>10000</v>
      </c>
      <c r="WMF24" s="906">
        <v>10000</v>
      </c>
      <c r="WMG24" s="906">
        <v>10000</v>
      </c>
      <c r="WMH24" s="906">
        <v>10000</v>
      </c>
      <c r="WMI24" s="906">
        <v>10000</v>
      </c>
      <c r="WMJ24" s="906">
        <v>10000</v>
      </c>
      <c r="WMK24" s="906">
        <v>10000</v>
      </c>
      <c r="WML24" s="906">
        <v>10000</v>
      </c>
      <c r="WMM24" s="906">
        <v>10000</v>
      </c>
      <c r="WMN24" s="906">
        <v>10000</v>
      </c>
      <c r="WMO24" s="906">
        <v>10000</v>
      </c>
      <c r="WMP24" s="906">
        <v>10000</v>
      </c>
      <c r="WMQ24" s="906">
        <v>10000</v>
      </c>
      <c r="WMR24" s="906">
        <v>10000</v>
      </c>
      <c r="WMS24" s="906">
        <v>10000</v>
      </c>
      <c r="WMT24" s="906">
        <v>10000</v>
      </c>
      <c r="WMU24" s="906">
        <v>10000</v>
      </c>
      <c r="WMV24" s="906">
        <v>10000</v>
      </c>
      <c r="WMW24" s="906">
        <v>10000</v>
      </c>
      <c r="WMX24" s="906">
        <v>10000</v>
      </c>
      <c r="WMY24" s="906">
        <v>10000</v>
      </c>
      <c r="WMZ24" s="906">
        <v>10000</v>
      </c>
      <c r="WNA24" s="906">
        <v>10000</v>
      </c>
      <c r="WNB24" s="906">
        <v>10000</v>
      </c>
      <c r="WNC24" s="906">
        <v>10000</v>
      </c>
      <c r="WND24" s="906">
        <v>10000</v>
      </c>
      <c r="WNE24" s="906">
        <v>10000</v>
      </c>
      <c r="WNF24" s="906">
        <v>10000</v>
      </c>
      <c r="WNG24" s="906">
        <v>10000</v>
      </c>
      <c r="WNH24" s="906">
        <v>10000</v>
      </c>
      <c r="WNI24" s="906">
        <v>10000</v>
      </c>
      <c r="WNJ24" s="906">
        <v>10000</v>
      </c>
      <c r="WNK24" s="906">
        <v>10000</v>
      </c>
      <c r="WNL24" s="906">
        <v>10000</v>
      </c>
      <c r="WNM24" s="906">
        <v>10000</v>
      </c>
      <c r="WNN24" s="906">
        <v>10000</v>
      </c>
      <c r="WNO24" s="906">
        <v>10000</v>
      </c>
      <c r="WNP24" s="906">
        <v>10000</v>
      </c>
      <c r="WNQ24" s="906">
        <v>10000</v>
      </c>
      <c r="WNR24" s="906">
        <v>10000</v>
      </c>
      <c r="WNS24" s="906">
        <v>10000</v>
      </c>
      <c r="WNT24" s="906">
        <v>10000</v>
      </c>
      <c r="WNU24" s="906">
        <v>10000</v>
      </c>
      <c r="WNV24" s="906">
        <v>10000</v>
      </c>
      <c r="WNW24" s="906">
        <v>10000</v>
      </c>
      <c r="WNX24" s="906">
        <v>10000</v>
      </c>
      <c r="WNY24" s="906">
        <v>10000</v>
      </c>
      <c r="WNZ24" s="906">
        <v>10000</v>
      </c>
      <c r="WOA24" s="906">
        <v>10000</v>
      </c>
      <c r="WOB24" s="906">
        <v>10000</v>
      </c>
      <c r="WOC24" s="906">
        <v>10000</v>
      </c>
      <c r="WOD24" s="906">
        <v>10000</v>
      </c>
      <c r="WOE24" s="906">
        <v>10000</v>
      </c>
      <c r="WOF24" s="906">
        <v>10000</v>
      </c>
      <c r="WOG24" s="906">
        <v>10000</v>
      </c>
      <c r="WOH24" s="906">
        <v>10000</v>
      </c>
      <c r="WOI24" s="906">
        <v>10000</v>
      </c>
      <c r="WOJ24" s="906">
        <v>10000</v>
      </c>
      <c r="WOK24" s="906">
        <v>10000</v>
      </c>
      <c r="WOL24" s="906">
        <v>10000</v>
      </c>
      <c r="WOM24" s="906">
        <v>10000</v>
      </c>
      <c r="WON24" s="906">
        <v>10000</v>
      </c>
      <c r="WOO24" s="906">
        <v>10000</v>
      </c>
      <c r="WOP24" s="906">
        <v>10000</v>
      </c>
      <c r="WOQ24" s="906">
        <v>10000</v>
      </c>
      <c r="WOR24" s="906">
        <v>10000</v>
      </c>
      <c r="WOS24" s="906">
        <v>10000</v>
      </c>
      <c r="WOT24" s="906">
        <v>10000</v>
      </c>
      <c r="WOU24" s="906">
        <v>10000</v>
      </c>
      <c r="WOV24" s="906">
        <v>10000</v>
      </c>
      <c r="WOW24" s="906">
        <v>10000</v>
      </c>
      <c r="WOX24" s="906">
        <v>10000</v>
      </c>
      <c r="WOY24" s="906">
        <v>10000</v>
      </c>
      <c r="WOZ24" s="906">
        <v>10000</v>
      </c>
      <c r="WPA24" s="906">
        <v>10000</v>
      </c>
      <c r="WPB24" s="906">
        <v>10000</v>
      </c>
      <c r="WPC24" s="906">
        <v>10000</v>
      </c>
      <c r="WPD24" s="906">
        <v>10000</v>
      </c>
      <c r="WPE24" s="906">
        <v>10000</v>
      </c>
      <c r="WPF24" s="906">
        <v>10000</v>
      </c>
      <c r="WPG24" s="906">
        <v>10000</v>
      </c>
      <c r="WPH24" s="906">
        <v>10000</v>
      </c>
      <c r="WPI24" s="906">
        <v>10000</v>
      </c>
      <c r="WPJ24" s="906">
        <v>10000</v>
      </c>
      <c r="WPK24" s="906">
        <v>10000</v>
      </c>
      <c r="WPL24" s="906">
        <v>10000</v>
      </c>
      <c r="WPM24" s="906">
        <v>10000</v>
      </c>
      <c r="WPN24" s="906">
        <v>10000</v>
      </c>
      <c r="WPO24" s="906">
        <v>10000</v>
      </c>
      <c r="WPP24" s="906">
        <v>10000</v>
      </c>
      <c r="WPQ24" s="906">
        <v>10000</v>
      </c>
      <c r="WPR24" s="906">
        <v>10000</v>
      </c>
      <c r="WPS24" s="906">
        <v>10000</v>
      </c>
      <c r="WPT24" s="906">
        <v>10000</v>
      </c>
      <c r="WPU24" s="906">
        <v>10000</v>
      </c>
      <c r="WPV24" s="906">
        <v>10000</v>
      </c>
      <c r="WPW24" s="906">
        <v>10000</v>
      </c>
      <c r="WPX24" s="906">
        <v>10000</v>
      </c>
      <c r="WPY24" s="906">
        <v>10000</v>
      </c>
      <c r="WPZ24" s="906">
        <v>10000</v>
      </c>
      <c r="WQA24" s="906">
        <v>10000</v>
      </c>
      <c r="WQB24" s="906">
        <v>10000</v>
      </c>
      <c r="WQC24" s="906">
        <v>10000</v>
      </c>
      <c r="WQD24" s="906">
        <v>10000</v>
      </c>
      <c r="WQE24" s="906">
        <v>10000</v>
      </c>
      <c r="WQF24" s="906">
        <v>10000</v>
      </c>
      <c r="WQG24" s="906">
        <v>10000</v>
      </c>
      <c r="WQH24" s="906">
        <v>10000</v>
      </c>
      <c r="WQI24" s="906">
        <v>10000</v>
      </c>
      <c r="WQJ24" s="906">
        <v>10000</v>
      </c>
      <c r="WQK24" s="906">
        <v>10000</v>
      </c>
      <c r="WQL24" s="906">
        <v>10000</v>
      </c>
      <c r="WQM24" s="906">
        <v>10000</v>
      </c>
      <c r="WQN24" s="906">
        <v>10000</v>
      </c>
      <c r="WQO24" s="906">
        <v>10000</v>
      </c>
      <c r="WQP24" s="906">
        <v>10000</v>
      </c>
      <c r="WQQ24" s="906">
        <v>10000</v>
      </c>
      <c r="WQR24" s="906">
        <v>10000</v>
      </c>
      <c r="WQS24" s="906">
        <v>10000</v>
      </c>
      <c r="WQT24" s="906">
        <v>10000</v>
      </c>
      <c r="WQU24" s="906">
        <v>10000</v>
      </c>
      <c r="WQV24" s="906">
        <v>10000</v>
      </c>
      <c r="WQW24" s="906">
        <v>10000</v>
      </c>
      <c r="WQX24" s="906">
        <v>10000</v>
      </c>
      <c r="WQY24" s="906">
        <v>10000</v>
      </c>
      <c r="WQZ24" s="906">
        <v>10000</v>
      </c>
      <c r="WRA24" s="906">
        <v>10000</v>
      </c>
      <c r="WRB24" s="906">
        <v>10000</v>
      </c>
      <c r="WRC24" s="906">
        <v>10000</v>
      </c>
      <c r="WRD24" s="906">
        <v>10000</v>
      </c>
      <c r="WRE24" s="906">
        <v>10000</v>
      </c>
      <c r="WRF24" s="906">
        <v>10000</v>
      </c>
      <c r="WRG24" s="906">
        <v>10000</v>
      </c>
      <c r="WRH24" s="906">
        <v>10000</v>
      </c>
      <c r="WRI24" s="906">
        <v>10000</v>
      </c>
      <c r="WRJ24" s="906">
        <v>10000</v>
      </c>
      <c r="WRK24" s="906">
        <v>10000</v>
      </c>
      <c r="WRL24" s="906">
        <v>10000</v>
      </c>
      <c r="WRM24" s="906">
        <v>10000</v>
      </c>
      <c r="WRN24" s="906">
        <v>10000</v>
      </c>
      <c r="WRO24" s="906">
        <v>10000</v>
      </c>
      <c r="WRP24" s="906">
        <v>10000</v>
      </c>
      <c r="WRQ24" s="906">
        <v>10000</v>
      </c>
      <c r="WRR24" s="906">
        <v>10000</v>
      </c>
      <c r="WRS24" s="906">
        <v>10000</v>
      </c>
      <c r="WRT24" s="906">
        <v>10000</v>
      </c>
      <c r="WRU24" s="906">
        <v>10000</v>
      </c>
      <c r="WRV24" s="906">
        <v>10000</v>
      </c>
      <c r="WRW24" s="906">
        <v>10000</v>
      </c>
      <c r="WRX24" s="906">
        <v>10000</v>
      </c>
      <c r="WRY24" s="906">
        <v>10000</v>
      </c>
      <c r="WRZ24" s="906">
        <v>10000</v>
      </c>
      <c r="WSA24" s="906">
        <v>10000</v>
      </c>
      <c r="WSB24" s="906">
        <v>10000</v>
      </c>
      <c r="WSC24" s="906">
        <v>10000</v>
      </c>
      <c r="WSD24" s="906">
        <v>10000</v>
      </c>
      <c r="WSE24" s="906">
        <v>10000</v>
      </c>
      <c r="WSF24" s="906">
        <v>10000</v>
      </c>
      <c r="WSG24" s="906">
        <v>10000</v>
      </c>
      <c r="WSH24" s="906">
        <v>10000</v>
      </c>
      <c r="WSI24" s="906">
        <v>10000</v>
      </c>
      <c r="WSJ24" s="906">
        <v>10000</v>
      </c>
      <c r="WSK24" s="906">
        <v>10000</v>
      </c>
      <c r="WSL24" s="906">
        <v>10000</v>
      </c>
      <c r="WSM24" s="906">
        <v>10000</v>
      </c>
      <c r="WSN24" s="906">
        <v>10000</v>
      </c>
      <c r="WSO24" s="906">
        <v>10000</v>
      </c>
      <c r="WSP24" s="906">
        <v>10000</v>
      </c>
      <c r="WSQ24" s="906">
        <v>10000</v>
      </c>
      <c r="WSR24" s="906">
        <v>10000</v>
      </c>
      <c r="WSS24" s="906">
        <v>10000</v>
      </c>
      <c r="WST24" s="906">
        <v>10000</v>
      </c>
      <c r="WSU24" s="906">
        <v>10000</v>
      </c>
      <c r="WSV24" s="906">
        <v>10000</v>
      </c>
      <c r="WSW24" s="906">
        <v>10000</v>
      </c>
      <c r="WSX24" s="906">
        <v>10000</v>
      </c>
      <c r="WSY24" s="906">
        <v>10000</v>
      </c>
      <c r="WSZ24" s="906">
        <v>10000</v>
      </c>
      <c r="WTA24" s="906">
        <v>10000</v>
      </c>
      <c r="WTB24" s="906">
        <v>10000</v>
      </c>
      <c r="WTC24" s="906">
        <v>10000</v>
      </c>
      <c r="WTD24" s="906">
        <v>10000</v>
      </c>
      <c r="WTE24" s="906">
        <v>10000</v>
      </c>
      <c r="WTF24" s="906">
        <v>10000</v>
      </c>
      <c r="WTG24" s="906">
        <v>10000</v>
      </c>
      <c r="WTH24" s="906">
        <v>10000</v>
      </c>
      <c r="WTI24" s="906">
        <v>10000</v>
      </c>
      <c r="WTJ24" s="906">
        <v>10000</v>
      </c>
      <c r="WTK24" s="906">
        <v>10000</v>
      </c>
      <c r="WTL24" s="906">
        <v>10000</v>
      </c>
      <c r="WTM24" s="906">
        <v>10000</v>
      </c>
      <c r="WTN24" s="906">
        <v>10000</v>
      </c>
      <c r="WTO24" s="906">
        <v>10000</v>
      </c>
      <c r="WTP24" s="906">
        <v>10000</v>
      </c>
      <c r="WTQ24" s="906">
        <v>10000</v>
      </c>
      <c r="WTR24" s="906">
        <v>10000</v>
      </c>
      <c r="WTS24" s="906">
        <v>10000</v>
      </c>
      <c r="WTT24" s="906">
        <v>10000</v>
      </c>
      <c r="WTU24" s="906">
        <v>10000</v>
      </c>
      <c r="WTV24" s="906">
        <v>10000</v>
      </c>
      <c r="WTW24" s="906">
        <v>10000</v>
      </c>
      <c r="WTX24" s="906">
        <v>10000</v>
      </c>
      <c r="WTY24" s="906">
        <v>10000</v>
      </c>
      <c r="WTZ24" s="906">
        <v>10000</v>
      </c>
      <c r="WUA24" s="906">
        <v>10000</v>
      </c>
      <c r="WUB24" s="906">
        <v>10000</v>
      </c>
      <c r="WUC24" s="906">
        <v>10000</v>
      </c>
      <c r="WUD24" s="906">
        <v>10000</v>
      </c>
      <c r="WUE24" s="906">
        <v>10000</v>
      </c>
      <c r="WUF24" s="906">
        <v>10000</v>
      </c>
      <c r="WUG24" s="906">
        <v>10000</v>
      </c>
      <c r="WUH24" s="906">
        <v>10000</v>
      </c>
      <c r="WUI24" s="906">
        <v>10000</v>
      </c>
      <c r="WUJ24" s="906">
        <v>10000</v>
      </c>
      <c r="WUK24" s="906">
        <v>10000</v>
      </c>
      <c r="WUL24" s="906">
        <v>10000</v>
      </c>
      <c r="WUM24" s="906">
        <v>10000</v>
      </c>
      <c r="WUN24" s="906">
        <v>10000</v>
      </c>
      <c r="WUO24" s="906">
        <v>10000</v>
      </c>
      <c r="WUP24" s="906">
        <v>10000</v>
      </c>
      <c r="WUQ24" s="906">
        <v>10000</v>
      </c>
      <c r="WUR24" s="906">
        <v>10000</v>
      </c>
      <c r="WUS24" s="906">
        <v>10000</v>
      </c>
      <c r="WUT24" s="906">
        <v>10000</v>
      </c>
      <c r="WUU24" s="906">
        <v>10000</v>
      </c>
      <c r="WUV24" s="906">
        <v>10000</v>
      </c>
      <c r="WUW24" s="906">
        <v>10000</v>
      </c>
      <c r="WUX24" s="906">
        <v>10000</v>
      </c>
      <c r="WUY24" s="906">
        <v>10000</v>
      </c>
      <c r="WUZ24" s="906">
        <v>10000</v>
      </c>
      <c r="WVA24" s="906">
        <v>10000</v>
      </c>
      <c r="WVB24" s="906">
        <v>10000</v>
      </c>
      <c r="WVC24" s="906">
        <v>10000</v>
      </c>
      <c r="WVD24" s="906">
        <v>10000</v>
      </c>
      <c r="WVE24" s="906">
        <v>10000</v>
      </c>
      <c r="WVF24" s="906">
        <v>10000</v>
      </c>
      <c r="WVG24" s="906">
        <v>10000</v>
      </c>
      <c r="WVH24" s="906">
        <v>10000</v>
      </c>
      <c r="WVI24" s="906">
        <v>10000</v>
      </c>
      <c r="WVJ24" s="906">
        <v>10000</v>
      </c>
      <c r="WVK24" s="906">
        <v>10000</v>
      </c>
      <c r="WVL24" s="906">
        <v>10000</v>
      </c>
      <c r="WVM24" s="906">
        <v>10000</v>
      </c>
      <c r="WVN24" s="906">
        <v>10000</v>
      </c>
      <c r="WVO24" s="906">
        <v>10000</v>
      </c>
      <c r="WVP24" s="906">
        <v>10000</v>
      </c>
      <c r="WVQ24" s="906">
        <v>10000</v>
      </c>
      <c r="WVR24" s="906">
        <v>10000</v>
      </c>
      <c r="WVS24" s="906">
        <v>10000</v>
      </c>
      <c r="WVT24" s="906">
        <v>10000</v>
      </c>
      <c r="WVU24" s="906">
        <v>10000</v>
      </c>
      <c r="WVV24" s="906">
        <v>10000</v>
      </c>
      <c r="WVW24" s="906">
        <v>10000</v>
      </c>
      <c r="WVX24" s="906">
        <v>10000</v>
      </c>
      <c r="WVY24" s="906">
        <v>10000</v>
      </c>
      <c r="WVZ24" s="906">
        <v>10000</v>
      </c>
      <c r="WWA24" s="906">
        <v>10000</v>
      </c>
      <c r="WWB24" s="906">
        <v>10000</v>
      </c>
      <c r="WWC24" s="906">
        <v>10000</v>
      </c>
      <c r="WWD24" s="906">
        <v>10000</v>
      </c>
      <c r="WWE24" s="906">
        <v>10000</v>
      </c>
      <c r="WWF24" s="906">
        <v>10000</v>
      </c>
      <c r="WWG24" s="906">
        <v>10000</v>
      </c>
      <c r="WWH24" s="906">
        <v>10000</v>
      </c>
      <c r="WWI24" s="906">
        <v>10000</v>
      </c>
      <c r="WWJ24" s="906">
        <v>10000</v>
      </c>
      <c r="WWK24" s="906">
        <v>10000</v>
      </c>
      <c r="WWL24" s="906">
        <v>10000</v>
      </c>
      <c r="WWM24" s="906">
        <v>10000</v>
      </c>
      <c r="WWN24" s="906">
        <v>10000</v>
      </c>
      <c r="WWO24" s="906">
        <v>10000</v>
      </c>
      <c r="WWP24" s="906">
        <v>10000</v>
      </c>
      <c r="WWQ24" s="906">
        <v>10000</v>
      </c>
      <c r="WWR24" s="906">
        <v>10000</v>
      </c>
      <c r="WWS24" s="906">
        <v>10000</v>
      </c>
      <c r="WWT24" s="906">
        <v>10000</v>
      </c>
      <c r="WWU24" s="906">
        <v>10000</v>
      </c>
      <c r="WWV24" s="906">
        <v>10000</v>
      </c>
      <c r="WWW24" s="906">
        <v>10000</v>
      </c>
      <c r="WWX24" s="906">
        <v>10000</v>
      </c>
      <c r="WWY24" s="906">
        <v>10000</v>
      </c>
      <c r="WWZ24" s="906">
        <v>10000</v>
      </c>
      <c r="WXA24" s="906">
        <v>10000</v>
      </c>
      <c r="WXB24" s="906">
        <v>10000</v>
      </c>
      <c r="WXC24" s="906">
        <v>10000</v>
      </c>
      <c r="WXD24" s="906">
        <v>10000</v>
      </c>
      <c r="WXE24" s="906">
        <v>10000</v>
      </c>
      <c r="WXF24" s="906">
        <v>10000</v>
      </c>
      <c r="WXG24" s="906">
        <v>10000</v>
      </c>
      <c r="WXH24" s="906">
        <v>10000</v>
      </c>
      <c r="WXI24" s="906">
        <v>10000</v>
      </c>
      <c r="WXJ24" s="906">
        <v>10000</v>
      </c>
      <c r="WXK24" s="906">
        <v>10000</v>
      </c>
      <c r="WXL24" s="906">
        <v>10000</v>
      </c>
      <c r="WXM24" s="906">
        <v>10000</v>
      </c>
      <c r="WXN24" s="906">
        <v>10000</v>
      </c>
      <c r="WXO24" s="906">
        <v>10000</v>
      </c>
      <c r="WXP24" s="906">
        <v>10000</v>
      </c>
      <c r="WXQ24" s="906">
        <v>10000</v>
      </c>
      <c r="WXR24" s="906">
        <v>10000</v>
      </c>
      <c r="WXS24" s="906">
        <v>10000</v>
      </c>
      <c r="WXT24" s="906">
        <v>10000</v>
      </c>
      <c r="WXU24" s="906">
        <v>10000</v>
      </c>
      <c r="WXV24" s="906">
        <v>10000</v>
      </c>
      <c r="WXW24" s="906">
        <v>10000</v>
      </c>
      <c r="WXX24" s="906">
        <v>10000</v>
      </c>
      <c r="WXY24" s="906">
        <v>10000</v>
      </c>
      <c r="WXZ24" s="906">
        <v>10000</v>
      </c>
      <c r="WYA24" s="906">
        <v>10000</v>
      </c>
      <c r="WYB24" s="906">
        <v>10000</v>
      </c>
      <c r="WYC24" s="906">
        <v>10000</v>
      </c>
      <c r="WYD24" s="906">
        <v>10000</v>
      </c>
      <c r="WYE24" s="906">
        <v>10000</v>
      </c>
      <c r="WYF24" s="906">
        <v>10000</v>
      </c>
      <c r="WYG24" s="906">
        <v>10000</v>
      </c>
      <c r="WYH24" s="906">
        <v>10000</v>
      </c>
      <c r="WYI24" s="906">
        <v>10000</v>
      </c>
      <c r="WYJ24" s="906">
        <v>10000</v>
      </c>
      <c r="WYK24" s="906">
        <v>10000</v>
      </c>
      <c r="WYL24" s="906">
        <v>10000</v>
      </c>
      <c r="WYM24" s="906">
        <v>10000</v>
      </c>
      <c r="WYN24" s="906">
        <v>10000</v>
      </c>
      <c r="WYO24" s="906">
        <v>10000</v>
      </c>
      <c r="WYP24" s="906">
        <v>10000</v>
      </c>
      <c r="WYQ24" s="906">
        <v>10000</v>
      </c>
      <c r="WYR24" s="906">
        <v>10000</v>
      </c>
      <c r="WYS24" s="906">
        <v>10000</v>
      </c>
      <c r="WYT24" s="906">
        <v>10000</v>
      </c>
      <c r="WYU24" s="906">
        <v>10000</v>
      </c>
      <c r="WYV24" s="906">
        <v>10000</v>
      </c>
      <c r="WYW24" s="906">
        <v>10000</v>
      </c>
      <c r="WYX24" s="906">
        <v>10000</v>
      </c>
      <c r="WYY24" s="906">
        <v>10000</v>
      </c>
      <c r="WYZ24" s="906">
        <v>10000</v>
      </c>
      <c r="WZA24" s="906">
        <v>10000</v>
      </c>
      <c r="WZB24" s="906">
        <v>10000</v>
      </c>
      <c r="WZC24" s="906">
        <v>10000</v>
      </c>
      <c r="WZD24" s="906">
        <v>10000</v>
      </c>
      <c r="WZE24" s="906">
        <v>10000</v>
      </c>
      <c r="WZF24" s="906">
        <v>10000</v>
      </c>
      <c r="WZG24" s="906">
        <v>10000</v>
      </c>
      <c r="WZH24" s="906">
        <v>10000</v>
      </c>
      <c r="WZI24" s="906">
        <v>10000</v>
      </c>
      <c r="WZJ24" s="906">
        <v>10000</v>
      </c>
      <c r="WZK24" s="906">
        <v>10000</v>
      </c>
      <c r="WZL24" s="906">
        <v>10000</v>
      </c>
      <c r="WZM24" s="906">
        <v>10000</v>
      </c>
      <c r="WZN24" s="906">
        <v>10000</v>
      </c>
      <c r="WZO24" s="906">
        <v>10000</v>
      </c>
      <c r="WZP24" s="906">
        <v>10000</v>
      </c>
      <c r="WZQ24" s="906">
        <v>10000</v>
      </c>
      <c r="WZR24" s="906">
        <v>10000</v>
      </c>
      <c r="WZS24" s="906">
        <v>10000</v>
      </c>
      <c r="WZT24" s="906">
        <v>10000</v>
      </c>
      <c r="WZU24" s="906">
        <v>10000</v>
      </c>
      <c r="WZV24" s="906">
        <v>10000</v>
      </c>
      <c r="WZW24" s="906">
        <v>10000</v>
      </c>
      <c r="WZX24" s="906">
        <v>10000</v>
      </c>
      <c r="WZY24" s="906">
        <v>10000</v>
      </c>
      <c r="WZZ24" s="906">
        <v>10000</v>
      </c>
      <c r="XAA24" s="906">
        <v>10000</v>
      </c>
      <c r="XAB24" s="906">
        <v>10000</v>
      </c>
      <c r="XAC24" s="906">
        <v>10000</v>
      </c>
      <c r="XAD24" s="906">
        <v>10000</v>
      </c>
      <c r="XAE24" s="906">
        <v>10000</v>
      </c>
      <c r="XAF24" s="906">
        <v>10000</v>
      </c>
      <c r="XAG24" s="906">
        <v>10000</v>
      </c>
      <c r="XAH24" s="906">
        <v>10000</v>
      </c>
      <c r="XAI24" s="906">
        <v>10000</v>
      </c>
      <c r="XAJ24" s="906">
        <v>10000</v>
      </c>
      <c r="XAK24" s="906">
        <v>10000</v>
      </c>
      <c r="XAL24" s="906">
        <v>10000</v>
      </c>
      <c r="XAM24" s="906">
        <v>10000</v>
      </c>
      <c r="XAN24" s="906">
        <v>10000</v>
      </c>
      <c r="XAO24" s="906">
        <v>10000</v>
      </c>
      <c r="XAP24" s="906">
        <v>10000</v>
      </c>
      <c r="XAQ24" s="906">
        <v>10000</v>
      </c>
      <c r="XAR24" s="906">
        <v>10000</v>
      </c>
      <c r="XAS24" s="906">
        <v>10000</v>
      </c>
      <c r="XAT24" s="906">
        <v>10000</v>
      </c>
      <c r="XAU24" s="906">
        <v>10000</v>
      </c>
      <c r="XAV24" s="906">
        <v>10000</v>
      </c>
      <c r="XAW24" s="906">
        <v>10000</v>
      </c>
      <c r="XAX24" s="906">
        <v>10000</v>
      </c>
      <c r="XAY24" s="906">
        <v>10000</v>
      </c>
      <c r="XAZ24" s="906">
        <v>10000</v>
      </c>
      <c r="XBA24" s="906">
        <v>10000</v>
      </c>
      <c r="XBB24" s="906">
        <v>10000</v>
      </c>
      <c r="XBC24" s="906">
        <v>10000</v>
      </c>
      <c r="XBD24" s="906">
        <v>10000</v>
      </c>
      <c r="XBE24" s="906">
        <v>10000</v>
      </c>
      <c r="XBF24" s="906">
        <v>10000</v>
      </c>
      <c r="XBG24" s="906">
        <v>10000</v>
      </c>
      <c r="XBH24" s="906">
        <v>10000</v>
      </c>
      <c r="XBI24" s="906">
        <v>10000</v>
      </c>
      <c r="XBJ24" s="906">
        <v>10000</v>
      </c>
      <c r="XBK24" s="906">
        <v>10000</v>
      </c>
      <c r="XBL24" s="906">
        <v>10000</v>
      </c>
      <c r="XBM24" s="906">
        <v>10000</v>
      </c>
      <c r="XBN24" s="906">
        <v>10000</v>
      </c>
      <c r="XBO24" s="906">
        <v>10000</v>
      </c>
      <c r="XBP24" s="906">
        <v>10000</v>
      </c>
      <c r="XBQ24" s="906">
        <v>10000</v>
      </c>
      <c r="XBR24" s="906">
        <v>10000</v>
      </c>
      <c r="XBS24" s="906">
        <v>10000</v>
      </c>
      <c r="XBT24" s="906">
        <v>10000</v>
      </c>
      <c r="XBU24" s="906">
        <v>10000</v>
      </c>
      <c r="XBV24" s="906">
        <v>10000</v>
      </c>
      <c r="XBW24" s="906">
        <v>10000</v>
      </c>
      <c r="XBX24" s="906">
        <v>10000</v>
      </c>
      <c r="XBY24" s="906">
        <v>10000</v>
      </c>
      <c r="XBZ24" s="906">
        <v>10000</v>
      </c>
      <c r="XCA24" s="906">
        <v>10000</v>
      </c>
      <c r="XCB24" s="906">
        <v>10000</v>
      </c>
      <c r="XCC24" s="906">
        <v>10000</v>
      </c>
      <c r="XCD24" s="906">
        <v>10000</v>
      </c>
      <c r="XCE24" s="906">
        <v>10000</v>
      </c>
      <c r="XCF24" s="906">
        <v>10000</v>
      </c>
      <c r="XCG24" s="906">
        <v>10000</v>
      </c>
      <c r="XCH24" s="906">
        <v>10000</v>
      </c>
      <c r="XCI24" s="906">
        <v>10000</v>
      </c>
      <c r="XCJ24" s="906">
        <v>10000</v>
      </c>
      <c r="XCK24" s="906">
        <v>10000</v>
      </c>
      <c r="XCL24" s="906">
        <v>10000</v>
      </c>
      <c r="XCM24" s="906">
        <v>10000</v>
      </c>
      <c r="XCN24" s="906">
        <v>10000</v>
      </c>
      <c r="XCO24" s="906">
        <v>10000</v>
      </c>
      <c r="XCP24" s="906">
        <v>10000</v>
      </c>
      <c r="XCQ24" s="906">
        <v>10000</v>
      </c>
      <c r="XCR24" s="906">
        <v>10000</v>
      </c>
      <c r="XCS24" s="906">
        <v>10000</v>
      </c>
      <c r="XCT24" s="906">
        <v>10000</v>
      </c>
      <c r="XCU24" s="906">
        <v>10000</v>
      </c>
      <c r="XCV24" s="906">
        <v>10000</v>
      </c>
      <c r="XCW24" s="906">
        <v>10000</v>
      </c>
      <c r="XCX24" s="906">
        <v>10000</v>
      </c>
      <c r="XCY24" s="906">
        <v>10000</v>
      </c>
      <c r="XCZ24" s="906">
        <v>10000</v>
      </c>
      <c r="XDA24" s="906">
        <v>10000</v>
      </c>
      <c r="XDB24" s="906">
        <v>10000</v>
      </c>
      <c r="XDC24" s="906">
        <v>10000</v>
      </c>
      <c r="XDD24" s="906">
        <v>10000</v>
      </c>
      <c r="XDE24" s="906">
        <v>10000</v>
      </c>
      <c r="XDF24" s="906">
        <v>10000</v>
      </c>
      <c r="XDG24" s="906">
        <v>10000</v>
      </c>
      <c r="XDH24" s="906">
        <v>10000</v>
      </c>
      <c r="XDI24" s="906">
        <v>10000</v>
      </c>
      <c r="XDJ24" s="906">
        <v>10000</v>
      </c>
      <c r="XDK24" s="906">
        <v>10000</v>
      </c>
      <c r="XDL24" s="906">
        <v>10000</v>
      </c>
      <c r="XDM24" s="906">
        <v>10000</v>
      </c>
      <c r="XDN24" s="906">
        <v>10000</v>
      </c>
      <c r="XDO24" s="906">
        <v>10000</v>
      </c>
      <c r="XDP24" s="906">
        <v>10000</v>
      </c>
      <c r="XDQ24" s="906">
        <v>10000</v>
      </c>
      <c r="XDR24" s="906">
        <v>10000</v>
      </c>
      <c r="XDS24" s="906">
        <v>10000</v>
      </c>
      <c r="XDT24" s="906">
        <v>10000</v>
      </c>
      <c r="XDU24" s="906">
        <v>10000</v>
      </c>
      <c r="XDV24" s="906">
        <v>10000</v>
      </c>
      <c r="XDW24" s="906">
        <v>10000</v>
      </c>
      <c r="XDX24" s="906">
        <v>10000</v>
      </c>
      <c r="XDY24" s="906">
        <v>10000</v>
      </c>
      <c r="XDZ24" s="906">
        <v>10000</v>
      </c>
      <c r="XEA24" s="906">
        <v>10000</v>
      </c>
      <c r="XEB24" s="906">
        <v>10000</v>
      </c>
      <c r="XEC24" s="906">
        <v>10000</v>
      </c>
      <c r="XED24" s="906">
        <v>10000</v>
      </c>
      <c r="XEE24" s="906">
        <v>10000</v>
      </c>
      <c r="XEF24" s="906">
        <v>10000</v>
      </c>
      <c r="XEG24" s="906">
        <v>10000</v>
      </c>
      <c r="XEH24" s="906">
        <v>10000</v>
      </c>
      <c r="XEI24" s="906">
        <v>10000</v>
      </c>
      <c r="XEJ24" s="906">
        <v>10000</v>
      </c>
      <c r="XEK24" s="906">
        <v>10000</v>
      </c>
      <c r="XEL24" s="906">
        <v>10000</v>
      </c>
      <c r="XEM24" s="906">
        <v>10000</v>
      </c>
      <c r="XEN24" s="906">
        <v>10000</v>
      </c>
      <c r="XEO24" s="906">
        <v>10000</v>
      </c>
      <c r="XEP24" s="906">
        <v>10000</v>
      </c>
      <c r="XEQ24" s="906">
        <v>10000</v>
      </c>
      <c r="XER24" s="906">
        <v>10000</v>
      </c>
      <c r="XES24" s="906">
        <v>10000</v>
      </c>
      <c r="XET24" s="906">
        <v>10000</v>
      </c>
      <c r="XEU24" s="906">
        <v>10000</v>
      </c>
      <c r="XEV24" s="906">
        <v>10000</v>
      </c>
      <c r="XEW24" s="906">
        <v>10000</v>
      </c>
      <c r="XEX24" s="906">
        <v>10000</v>
      </c>
      <c r="XEY24" s="906">
        <v>10000</v>
      </c>
      <c r="XEZ24" s="906">
        <v>10000</v>
      </c>
      <c r="XFA24" s="906">
        <v>10000</v>
      </c>
      <c r="XFB24" s="906">
        <v>10000</v>
      </c>
      <c r="XFC24" s="906">
        <v>10000</v>
      </c>
      <c r="XFD24" s="906">
        <v>10000</v>
      </c>
    </row>
    <row r="25" spans="1:16384"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16384" s="210" customFormat="1" ht="14">
      <c r="A26" s="210" t="s">
        <v>1156</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16384" s="210" customFormat="1" ht="14">
      <c r="A27" s="210" t="s">
        <v>843</v>
      </c>
      <c r="C27" s="237">
        <v>1.0349999999999999</v>
      </c>
      <c r="E27" s="222">
        <f>Application!AC897</f>
        <v>75000</v>
      </c>
      <c r="F27" s="222"/>
      <c r="G27" s="222">
        <f>E27*$C$27</f>
        <v>77625</v>
      </c>
      <c r="H27" s="222"/>
      <c r="I27" s="222">
        <f>G27*$C$27</f>
        <v>80341.875</v>
      </c>
      <c r="J27" s="222"/>
      <c r="K27" s="222">
        <f>I27*$C$27</f>
        <v>83153.840624999997</v>
      </c>
      <c r="L27" s="222"/>
      <c r="M27" s="222">
        <f>K27*$C$27</f>
        <v>86064.225046874984</v>
      </c>
      <c r="N27" s="222"/>
      <c r="O27" s="222">
        <f>M27*$C$27</f>
        <v>89076.472923515597</v>
      </c>
      <c r="P27" s="222"/>
      <c r="Q27" s="222">
        <f>O27*$C$27</f>
        <v>92194.14947583864</v>
      </c>
      <c r="R27" s="222"/>
      <c r="S27" s="222">
        <f>Q27*$C$27</f>
        <v>95420.944707492978</v>
      </c>
      <c r="T27" s="222"/>
      <c r="U27" s="222">
        <f>S27*$C$27</f>
        <v>98760.677772255221</v>
      </c>
      <c r="V27" s="222"/>
      <c r="W27" s="222">
        <f>U27*$C$27</f>
        <v>102217.30149428414</v>
      </c>
      <c r="X27" s="222"/>
      <c r="Y27" s="222">
        <f>W27*$C$27</f>
        <v>105794.90704658408</v>
      </c>
      <c r="Z27" s="222"/>
      <c r="AA27" s="222">
        <f>Y27*$C$27</f>
        <v>109497.72879321451</v>
      </c>
      <c r="AB27" s="222"/>
      <c r="AC27" s="222">
        <f>AA27*$C$27</f>
        <v>113330.14930097701</v>
      </c>
      <c r="AD27" s="222"/>
      <c r="AE27" s="222">
        <f>AC27*$C$27</f>
        <v>117296.7045265112</v>
      </c>
      <c r="AF27" s="222"/>
      <c r="AG27" s="222">
        <f>AE27*$C$27</f>
        <v>121402.08918493908</v>
      </c>
    </row>
    <row r="28" spans="1:16384" s="210" customFormat="1" ht="14">
      <c r="A28" s="210" t="s">
        <v>844</v>
      </c>
      <c r="C28" s="237"/>
      <c r="E28" s="222">
        <f>Application!AC898</f>
        <v>48600</v>
      </c>
      <c r="F28" s="222"/>
      <c r="G28" s="222">
        <f>$E$28</f>
        <v>48600</v>
      </c>
      <c r="H28" s="222"/>
      <c r="I28" s="222">
        <f>$E$28</f>
        <v>48600</v>
      </c>
      <c r="J28" s="222"/>
      <c r="K28" s="222">
        <f>$E$28</f>
        <v>48600</v>
      </c>
      <c r="L28" s="222"/>
      <c r="M28" s="222">
        <f>$E$28</f>
        <v>48600</v>
      </c>
      <c r="N28" s="222"/>
      <c r="O28" s="222">
        <f>$E$28</f>
        <v>48600</v>
      </c>
      <c r="P28" s="222"/>
      <c r="Q28" s="222">
        <f>$E$28</f>
        <v>48600</v>
      </c>
      <c r="R28" s="222"/>
      <c r="S28" s="222">
        <f>$E$28</f>
        <v>48600</v>
      </c>
      <c r="T28" s="222"/>
      <c r="U28" s="222">
        <f>$E$28</f>
        <v>48600</v>
      </c>
      <c r="V28" s="222"/>
      <c r="W28" s="222">
        <f>$E$28</f>
        <v>48600</v>
      </c>
      <c r="X28" s="222"/>
      <c r="Y28" s="222">
        <f>$E$28</f>
        <v>48600</v>
      </c>
      <c r="Z28" s="222"/>
      <c r="AA28" s="222">
        <f>$E$28</f>
        <v>48600</v>
      </c>
      <c r="AB28" s="222"/>
      <c r="AC28" s="222">
        <f>$E$28</f>
        <v>48600</v>
      </c>
      <c r="AD28" s="222"/>
      <c r="AE28" s="222">
        <f>$E$28</f>
        <v>48600</v>
      </c>
      <c r="AF28" s="222"/>
      <c r="AG28" s="222">
        <f>$E$28</f>
        <v>48600</v>
      </c>
    </row>
    <row r="29" spans="1:16384" s="210" customFormat="1" ht="14">
      <c r="A29" s="210" t="s">
        <v>1666</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16384" s="210" customFormat="1" ht="14">
      <c r="A30" s="210" t="s">
        <v>842</v>
      </c>
      <c r="C30" s="237">
        <v>1.02</v>
      </c>
      <c r="E30" s="222">
        <f>Application!AC900</f>
        <v>377000</v>
      </c>
      <c r="F30" s="222"/>
      <c r="G30" s="222">
        <f>E30*$C$30</f>
        <v>384540</v>
      </c>
      <c r="H30" s="222"/>
      <c r="I30" s="222">
        <f>G30*$C$30</f>
        <v>392230.8</v>
      </c>
      <c r="J30" s="222"/>
      <c r="K30" s="222">
        <f>I30*$C$30</f>
        <v>400075.41599999997</v>
      </c>
      <c r="L30" s="222"/>
      <c r="M30" s="222">
        <f>K30*$C$30</f>
        <v>408076.92431999999</v>
      </c>
      <c r="N30" s="222"/>
      <c r="O30" s="222">
        <f>M30*$C$30</f>
        <v>416238.46280639997</v>
      </c>
      <c r="P30" s="222"/>
      <c r="Q30" s="222">
        <f>O30*$C$30</f>
        <v>424563.23206252797</v>
      </c>
      <c r="R30" s="222"/>
      <c r="S30" s="222">
        <f>Q30*$C$30</f>
        <v>433054.49670377851</v>
      </c>
      <c r="T30" s="222"/>
      <c r="U30" s="222">
        <f>S30*$C$30</f>
        <v>441715.58663785411</v>
      </c>
      <c r="V30" s="222"/>
      <c r="W30" s="222">
        <f>U30*$C$30</f>
        <v>450549.89837061119</v>
      </c>
      <c r="X30" s="222"/>
      <c r="Y30" s="222">
        <f>W30*$C$30</f>
        <v>459560.89633802342</v>
      </c>
      <c r="Z30" s="222"/>
      <c r="AA30" s="222">
        <f>Y30*$C$30</f>
        <v>468752.11426478392</v>
      </c>
      <c r="AB30" s="222"/>
      <c r="AC30" s="222">
        <f>AA30*$C$30</f>
        <v>478127.15655007958</v>
      </c>
      <c r="AD30" s="222"/>
      <c r="AE30" s="222">
        <f>AC30*$C$30</f>
        <v>487689.69968108117</v>
      </c>
      <c r="AF30" s="222"/>
      <c r="AG30" s="222">
        <f>AE30*$C$30</f>
        <v>497443.49367470283</v>
      </c>
    </row>
    <row r="31" spans="1:16384" s="210" customFormat="1" ht="14">
      <c r="A31" s="210" t="s">
        <v>1667</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16384"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1768430</v>
      </c>
      <c r="G35" s="223">
        <f>SUM(G22:G33)</f>
        <v>1822619.0499999998</v>
      </c>
      <c r="I35" s="223">
        <f>SUM(I22:I33)</f>
        <v>1878591.6167499998</v>
      </c>
      <c r="K35" s="223">
        <f>SUM(K22:K33)</f>
        <v>1936407.8613362496</v>
      </c>
      <c r="M35" s="223">
        <f>SUM(M22:M33)</f>
        <v>1996130.0052430183</v>
      </c>
      <c r="O35" s="223">
        <f>SUM(O22:O33)</f>
        <v>2057822.4015617236</v>
      </c>
      <c r="Q35" s="223">
        <f>SUM(Q22:Q33)</f>
        <v>2121551.6086742878</v>
      </c>
      <c r="S35" s="223">
        <f>SUM(S22:S33)</f>
        <v>2187386.46649695</v>
      </c>
      <c r="U35" s="223">
        <f>SUM(U22:U33)</f>
        <v>2255398.1753737861</v>
      </c>
      <c r="W35" s="223">
        <f>SUM(W22:W33)</f>
        <v>2325660.377712301</v>
      </c>
      <c r="Y35" s="223">
        <f>SUM(Y22:Y33)</f>
        <v>2398249.2424566722</v>
      </c>
      <c r="AA35" s="223">
        <f>SUM(AA22:AA33)</f>
        <v>2473243.5524975853</v>
      </c>
      <c r="AC35" s="223">
        <f>SUM(AC22:AC33)</f>
        <v>2550724.795121029</v>
      </c>
      <c r="AE35" s="223">
        <f>SUM(AE22:AE33)</f>
        <v>2630777.2556020138</v>
      </c>
      <c r="AG35" s="223">
        <f>SUM(AG22:AG33)</f>
        <v>2713488.1140528675</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845</v>
      </c>
      <c r="C37" s="224"/>
      <c r="E37" s="223">
        <f>E11-E35</f>
        <v>1342869.4000000004</v>
      </c>
      <c r="G37" s="223">
        <f>G11-G35</f>
        <v>1366462.835</v>
      </c>
      <c r="I37" s="223">
        <f>I11-I35</f>
        <v>1390217.315375</v>
      </c>
      <c r="K37" s="223">
        <f>K11-K35</f>
        <v>1414121.294091875</v>
      </c>
      <c r="M37" s="223">
        <f>M11-M35</f>
        <v>1438162.3790708086</v>
      </c>
      <c r="O37" s="223">
        <f>O11-O35</f>
        <v>1462327.2923599486</v>
      </c>
      <c r="Q37" s="223">
        <f>Q11-Q35</f>
        <v>1486601.8275954253</v>
      </c>
      <c r="S37" s="223">
        <f>S11-S35</f>
        <v>1510970.8056795062</v>
      </c>
      <c r="U37" s="223">
        <f>U11-U35</f>
        <v>1535418.0286070812</v>
      </c>
      <c r="W37" s="223">
        <f>W11-W35</f>
        <v>1559926.2313680872</v>
      </c>
      <c r="Y37" s="223">
        <f>Y11-Y35</f>
        <v>1584477.0318507254</v>
      </c>
      <c r="AA37" s="223">
        <f>AA11-AA35</f>
        <v>1609050.8786674971</v>
      </c>
      <c r="AC37" s="223">
        <f>AC11-AC35</f>
        <v>1633626.9968231805</v>
      </c>
      <c r="AE37" s="223">
        <f>AE11-AE35</f>
        <v>1658183.3311408008</v>
      </c>
      <c r="AG37" s="223">
        <f>AG11-AG35</f>
        <v>1682696.4873585179</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 xml:space="preserve">Perm Mortgage </v>
      </c>
      <c r="B40" s="226"/>
      <c r="C40" s="220"/>
      <c r="E40" s="222">
        <f>Application!AF635</f>
        <v>1167712</v>
      </c>
      <c r="F40" s="222"/>
      <c r="G40" s="222">
        <f>$E$40</f>
        <v>1167712</v>
      </c>
      <c r="H40" s="222"/>
      <c r="I40" s="222">
        <f>$E$40</f>
        <v>1167712</v>
      </c>
      <c r="J40" s="222"/>
      <c r="K40" s="222">
        <f>$E$40</f>
        <v>1167712</v>
      </c>
      <c r="L40" s="222"/>
      <c r="M40" s="222">
        <f>$E$40</f>
        <v>1167712</v>
      </c>
      <c r="N40" s="222"/>
      <c r="O40" s="222">
        <f>$E$40</f>
        <v>1167712</v>
      </c>
      <c r="P40" s="222"/>
      <c r="Q40" s="222">
        <f>$E$40</f>
        <v>1167712</v>
      </c>
      <c r="R40" s="222"/>
      <c r="S40" s="222">
        <f>$E$40</f>
        <v>1167712</v>
      </c>
      <c r="T40" s="222"/>
      <c r="U40" s="222">
        <f>$E$40</f>
        <v>1167712</v>
      </c>
      <c r="V40" s="222"/>
      <c r="W40" s="222">
        <f>$E$40</f>
        <v>1167712</v>
      </c>
      <c r="X40" s="222"/>
      <c r="Y40" s="222">
        <f>$E$40</f>
        <v>1167712</v>
      </c>
      <c r="Z40" s="222"/>
      <c r="AA40" s="222">
        <f>$E$40</f>
        <v>1167712</v>
      </c>
      <c r="AB40" s="222"/>
      <c r="AC40" s="222">
        <f>$E$40</f>
        <v>1167712</v>
      </c>
      <c r="AD40" s="222"/>
      <c r="AE40" s="222">
        <f>$E$40</f>
        <v>1167712</v>
      </c>
      <c r="AF40" s="222"/>
      <c r="AG40" s="222">
        <f>$E$40</f>
        <v>1167712</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846</v>
      </c>
      <c r="C43" s="224"/>
      <c r="E43" s="223">
        <f>SUM(E40:E42)</f>
        <v>1167712</v>
      </c>
      <c r="G43" s="223">
        <f>SUM(G40:G42)</f>
        <v>1167712</v>
      </c>
      <c r="I43" s="223">
        <f>SUM(I40:I42)</f>
        <v>1167712</v>
      </c>
      <c r="K43" s="223">
        <f>SUM(K40:K42)</f>
        <v>1167712</v>
      </c>
      <c r="M43" s="223">
        <f>SUM(M40:M42)</f>
        <v>1167712</v>
      </c>
      <c r="O43" s="223">
        <f>SUM(O40:O42)</f>
        <v>1167712</v>
      </c>
      <c r="Q43" s="223">
        <f>SUM(Q40:Q42)</f>
        <v>1167712</v>
      </c>
      <c r="S43" s="223">
        <f>SUM(S40:S42)</f>
        <v>1167712</v>
      </c>
      <c r="U43" s="223">
        <f>SUM(U40:U42)</f>
        <v>1167712</v>
      </c>
      <c r="W43" s="223">
        <f>SUM(W40:W42)</f>
        <v>1167712</v>
      </c>
      <c r="Y43" s="223">
        <f>SUM(Y40:Y42)</f>
        <v>1167712</v>
      </c>
      <c r="AA43" s="223">
        <f>SUM(AA40:AA42)</f>
        <v>1167712</v>
      </c>
      <c r="AC43" s="223">
        <f>SUM(AC40:AC42)</f>
        <v>1167712</v>
      </c>
      <c r="AE43" s="223">
        <f>SUM(AE40:AE42)</f>
        <v>1167712</v>
      </c>
      <c r="AG43" s="223">
        <f>SUM(AG40:AG42)</f>
        <v>1167712</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847</v>
      </c>
      <c r="C45" s="224"/>
      <c r="E45" s="223">
        <f>E37-E43</f>
        <v>175157.40000000037</v>
      </c>
      <c r="G45" s="223">
        <f>G37-G43</f>
        <v>198750.83499999996</v>
      </c>
      <c r="I45" s="223">
        <f>I37-I43</f>
        <v>222505.31537500001</v>
      </c>
      <c r="K45" s="223">
        <f>K37-K43</f>
        <v>246409.29409187497</v>
      </c>
      <c r="M45" s="223">
        <f>M37-M43</f>
        <v>270450.37907080865</v>
      </c>
      <c r="O45" s="223">
        <f>O37-O43</f>
        <v>294615.29235994862</v>
      </c>
      <c r="Q45" s="223">
        <f>Q37-Q43</f>
        <v>318889.8275954253</v>
      </c>
      <c r="S45" s="223">
        <f>S37-S43</f>
        <v>343258.80567950616</v>
      </c>
      <c r="U45" s="223">
        <f>U37-U43</f>
        <v>367706.02860708116</v>
      </c>
      <c r="W45" s="223">
        <f>W37-W43</f>
        <v>392214.23136808723</v>
      </c>
      <c r="Y45" s="223">
        <f>Y37-Y43</f>
        <v>416765.03185072541</v>
      </c>
      <c r="AA45" s="223">
        <f>AA37-AA43</f>
        <v>441338.87866749708</v>
      </c>
      <c r="AC45" s="223">
        <f>AC37-AC43</f>
        <v>465914.99682318047</v>
      </c>
      <c r="AE45" s="223">
        <f>AE37-AE43</f>
        <v>490471.33114080084</v>
      </c>
      <c r="AG45" s="223">
        <f>AG37-AG43</f>
        <v>514984.48735851794</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849</v>
      </c>
      <c r="C47" s="220"/>
      <c r="E47" s="227">
        <f>E45/(E4+E6+E8)</f>
        <v>5.3482326387489537E-2</v>
      </c>
      <c r="G47" s="227">
        <f>G45/(G4+G6+G8)</f>
        <v>5.920616028647379E-2</v>
      </c>
      <c r="I47" s="227">
        <f>I45/(I4+I6+I8)</f>
        <v>6.4665770926181143E-2</v>
      </c>
      <c r="K47" s="227">
        <f>K45/(K4+K6+K8)</f>
        <v>6.9866226654986319E-2</v>
      </c>
      <c r="M47" s="227">
        <f>M45/(M4+M6+M8)</f>
        <v>7.4812459559584793E-2</v>
      </c>
      <c r="O47" s="227">
        <f>O45/(O4+O6+O8)</f>
        <v>7.9509268661282953E-2</v>
      </c>
      <c r="Q47" s="227">
        <f>Q45/(Q4+Q6+Q8)</f>
        <v>8.3961323033106328E-2</v>
      </c>
      <c r="S47" s="227">
        <f>S45/(S4+S6+S8)</f>
        <v>8.8173164839649418E-2</v>
      </c>
      <c r="U47" s="227">
        <f>U45/(U4+U6+U8)</f>
        <v>9.2149212301533723E-2</v>
      </c>
      <c r="W47" s="227">
        <f>W45/(W4+W6+W8)</f>
        <v>9.5893762586305567E-2</v>
      </c>
      <c r="Y47" s="227">
        <f>Y45/(Y4+Y6+Y8)</f>
        <v>9.9410994627553567E-2</v>
      </c>
      <c r="AA47" s="227">
        <f>AA45/(AA4+AA6+AA8)</f>
        <v>0.10270497187398178</v>
      </c>
      <c r="AC47" s="227">
        <f>AC45/(AC4+AC6+AC8)</f>
        <v>0.10577964497013854</v>
      </c>
      <c r="AE47" s="227">
        <f>AE45/(AE4+AE6+AE8)</f>
        <v>0.10863885437045195</v>
      </c>
      <c r="AG47" s="227">
        <f>AG45/(AG4+AG6+AG8)</f>
        <v>0.11128633288818769</v>
      </c>
    </row>
    <row r="48" spans="1:33" s="227" customFormat="1" ht="14">
      <c r="A48" s="227" t="s">
        <v>850</v>
      </c>
      <c r="C48" s="220"/>
      <c r="E48" s="227">
        <f>E45/E43</f>
        <v>0.15000051382532711</v>
      </c>
      <c r="G48" s="227">
        <f>G45/G43</f>
        <v>0.17020535457373048</v>
      </c>
      <c r="I48" s="227">
        <f>I45/I43</f>
        <v>0.190548110642864</v>
      </c>
      <c r="K48" s="227">
        <f>K45/K43</f>
        <v>0.21101889343594565</v>
      </c>
      <c r="M48" s="227">
        <f>M45/M43</f>
        <v>0.23160709067887342</v>
      </c>
      <c r="O48" s="227">
        <f>O45/O43</f>
        <v>0.25230133145839784</v>
      </c>
      <c r="Q48" s="227">
        <f>Q45/Q43</f>
        <v>0.2730894497919224</v>
      </c>
      <c r="S48" s="227">
        <f>S45/S43</f>
        <v>0.29395844667135917</v>
      </c>
      <c r="U48" s="227">
        <f>U45/U43</f>
        <v>0.31489445052125964</v>
      </c>
      <c r="W48" s="227">
        <f>W45/W43</f>
        <v>0.33588267600922767</v>
      </c>
      <c r="Y48" s="227">
        <f>Y45/Y43</f>
        <v>0.35690738114425941</v>
      </c>
      <c r="AA48" s="227">
        <f>AA45/AA43</f>
        <v>0.377951822596237</v>
      </c>
      <c r="AC48" s="227">
        <f>AC45/AC43</f>
        <v>0.39899820916731221</v>
      </c>
      <c r="AE48" s="227">
        <f>AE45/AE43</f>
        <v>0.42002765334329084</v>
      </c>
      <c r="AG48" s="227">
        <f>AG45/AG43</f>
        <v>0.44102012085044767</v>
      </c>
    </row>
    <row r="49" spans="1:34" s="228" customFormat="1" ht="14">
      <c r="A49" s="228" t="s">
        <v>848</v>
      </c>
      <c r="C49" s="229"/>
      <c r="E49" s="228">
        <f>E37/E43</f>
        <v>1.1500005138253271</v>
      </c>
      <c r="G49" s="228">
        <f>G37/G43</f>
        <v>1.1702053545737305</v>
      </c>
      <c r="I49" s="228">
        <f>I37/I43</f>
        <v>1.1905481106428639</v>
      </c>
      <c r="K49" s="228">
        <f>K37/K43</f>
        <v>1.2110188934359456</v>
      </c>
      <c r="M49" s="228">
        <f>M37/M43</f>
        <v>1.2316070906788734</v>
      </c>
      <c r="O49" s="228">
        <f>O37/O43</f>
        <v>1.2523013314583977</v>
      </c>
      <c r="Q49" s="228">
        <f>Q37/Q43</f>
        <v>1.2730894497919225</v>
      </c>
      <c r="S49" s="228">
        <f>S37/S43</f>
        <v>1.2939584466713592</v>
      </c>
      <c r="U49" s="228">
        <f>U37/U43</f>
        <v>1.3148944505212596</v>
      </c>
      <c r="W49" s="228">
        <f>W37/W43</f>
        <v>1.3358826760092277</v>
      </c>
      <c r="Y49" s="228">
        <f>Y37/Y43</f>
        <v>1.3569073811442594</v>
      </c>
      <c r="AA49" s="228">
        <f>AA37/AA43</f>
        <v>1.3779518225962371</v>
      </c>
      <c r="AC49" s="228">
        <f>AC37/AC43</f>
        <v>1.3989982091673121</v>
      </c>
      <c r="AE49" s="228">
        <f>AE37/AE43</f>
        <v>1.420027653343291</v>
      </c>
      <c r="AG49" s="228">
        <f>AG37/AG43</f>
        <v>1.4410201208504476</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2774</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v>0.03</v>
      </c>
      <c r="E53" s="960">
        <v>20000</v>
      </c>
      <c r="G53" s="956">
        <f>E53*$C$53+E53</f>
        <v>20600</v>
      </c>
      <c r="I53" s="956">
        <f>G53*$C$53+G53</f>
        <v>21218</v>
      </c>
      <c r="K53" s="956">
        <f>I53*$C$53+I53</f>
        <v>21854.54</v>
      </c>
      <c r="M53" s="956">
        <f>K53*$C$53+K53</f>
        <v>22510.176200000002</v>
      </c>
      <c r="O53" s="956">
        <f>M53*$C$53+M53</f>
        <v>23185.481486000001</v>
      </c>
      <c r="Q53" s="956">
        <f>O53*$C$53+O53</f>
        <v>23881.04593058</v>
      </c>
      <c r="S53" s="956">
        <f>Q53*$C$53+Q53</f>
        <v>24597.4773084974</v>
      </c>
      <c r="U53" s="956">
        <f>S53*$C$53+S53</f>
        <v>25335.401627752322</v>
      </c>
      <c r="W53" s="956">
        <f>U53*$C$53+U53</f>
        <v>26095.463676584892</v>
      </c>
      <c r="Y53" s="956">
        <f>W53*$C$53+W53</f>
        <v>26878.327586882438</v>
      </c>
      <c r="AA53" s="956">
        <f>Y53*$C$53+Y53</f>
        <v>27684.677414488913</v>
      </c>
      <c r="AC53" s="956">
        <f>AA53*$C$53+AA53</f>
        <v>28515.21773692358</v>
      </c>
      <c r="AE53" s="956">
        <f>AC53*$C$53+AC53</f>
        <v>29370.674269031286</v>
      </c>
      <c r="AG53" s="956">
        <f>AE53*$C$53+AE53</f>
        <v>30251.794497102223</v>
      </c>
    </row>
    <row r="54" spans="1:34" s="3" customFormat="1">
      <c r="A54" s="3" t="s">
        <v>853</v>
      </c>
      <c r="C54" s="954">
        <v>0.03</v>
      </c>
      <c r="E54" s="961">
        <v>7500</v>
      </c>
      <c r="F54" s="956"/>
      <c r="G54" s="956">
        <f>E54*$C$53+E54</f>
        <v>7725</v>
      </c>
      <c r="H54" s="956"/>
      <c r="I54" s="956">
        <f>G54*$C$53+G54</f>
        <v>7956.75</v>
      </c>
      <c r="J54" s="956"/>
      <c r="K54" s="956">
        <f>I54*$C$53+I54</f>
        <v>8195.4524999999994</v>
      </c>
      <c r="L54" s="956"/>
      <c r="M54" s="956">
        <f>K54*$C$53+K54</f>
        <v>8441.3160749999988</v>
      </c>
      <c r="N54" s="956"/>
      <c r="O54" s="956">
        <f>M54*$C$53+M54</f>
        <v>8694.5555572499979</v>
      </c>
      <c r="P54" s="956"/>
      <c r="Q54" s="956">
        <f>O54*$C$53+O54</f>
        <v>8955.3922239674976</v>
      </c>
      <c r="R54" s="956"/>
      <c r="S54" s="956">
        <f>Q54*$C$53+Q54</f>
        <v>9224.0539906865233</v>
      </c>
      <c r="T54" s="956"/>
      <c r="U54" s="956">
        <f>S54*$C$53+S54</f>
        <v>9500.7756104071195</v>
      </c>
      <c r="V54" s="956"/>
      <c r="W54" s="956">
        <f>U54*$C$53+U54</f>
        <v>9785.7988787193335</v>
      </c>
      <c r="X54" s="956"/>
      <c r="Y54" s="956">
        <f>W54*$C$53+W54</f>
        <v>10079.372845080914</v>
      </c>
      <c r="Z54" s="956"/>
      <c r="AA54" s="956">
        <f>Y54*$C$53+Y54</f>
        <v>10381.754030433342</v>
      </c>
      <c r="AB54" s="956"/>
      <c r="AC54" s="956">
        <f>AA54*$C$53+AA54</f>
        <v>10693.206651346341</v>
      </c>
      <c r="AD54" s="956"/>
      <c r="AE54" s="956">
        <f>AC54*$C$53+AC54</f>
        <v>11014.002850886731</v>
      </c>
      <c r="AF54" s="956"/>
      <c r="AG54" s="956">
        <f>AE54*$C$53+AE54</f>
        <v>11344.422936413333</v>
      </c>
      <c r="AH54" s="956"/>
    </row>
    <row r="55" spans="1:34" s="3" customFormat="1">
      <c r="A55" s="3" t="s">
        <v>854</v>
      </c>
      <c r="C55" s="954"/>
      <c r="E55" s="961"/>
      <c r="F55" s="956"/>
      <c r="G55" s="956">
        <f t="shared" ref="G55:AG57" si="1">E55*$C$53</f>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851</v>
      </c>
      <c r="C58" s="957"/>
      <c r="E58" s="956">
        <f>SUM(E53:E57)</f>
        <v>27500</v>
      </c>
      <c r="F58" s="956"/>
      <c r="G58" s="956">
        <f>SUM(G53:G57)</f>
        <v>28325</v>
      </c>
      <c r="H58" s="956"/>
      <c r="I58" s="956">
        <f>SUM(I53:I57)</f>
        <v>29174.75</v>
      </c>
      <c r="J58" s="956"/>
      <c r="K58" s="956">
        <f>SUM(K53:K57)</f>
        <v>30049.9925</v>
      </c>
      <c r="L58" s="956"/>
      <c r="M58" s="956">
        <f>SUM(M53:M57)</f>
        <v>30951.492275000001</v>
      </c>
      <c r="N58" s="956"/>
      <c r="O58" s="956">
        <f>SUM(O53:O57)</f>
        <v>31880.037043249999</v>
      </c>
      <c r="P58" s="956"/>
      <c r="Q58" s="956">
        <f>SUM(Q53:Q57)</f>
        <v>32836.438154547497</v>
      </c>
      <c r="R58" s="956"/>
      <c r="S58" s="956">
        <f>SUM(S53:S57)</f>
        <v>33821.531299183924</v>
      </c>
      <c r="T58" s="956"/>
      <c r="U58" s="956">
        <f>SUM(U53:U57)</f>
        <v>34836.177238159442</v>
      </c>
      <c r="V58" s="956"/>
      <c r="W58" s="956">
        <f>SUM(W53:W57)</f>
        <v>35881.262555304223</v>
      </c>
      <c r="X58" s="956"/>
      <c r="Y58" s="956">
        <f>SUM(Y53:Y57)</f>
        <v>36957.700431963356</v>
      </c>
      <c r="Z58" s="956"/>
      <c r="AA58" s="956">
        <f>SUM(AA53:AA57)</f>
        <v>38066.431444922258</v>
      </c>
      <c r="AB58" s="956"/>
      <c r="AC58" s="956">
        <f>SUM(AC53:AC57)</f>
        <v>39208.424388269923</v>
      </c>
      <c r="AD58" s="956"/>
      <c r="AE58" s="956">
        <f>SUM(AE53:AE57)</f>
        <v>40384.677119918015</v>
      </c>
      <c r="AF58" s="956"/>
      <c r="AG58" s="956">
        <f>SUM(AG53:AG57)</f>
        <v>41596.217433515558</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147657.40000000037</v>
      </c>
      <c r="G60" s="958">
        <f>G45-G58</f>
        <v>170425.83499999996</v>
      </c>
      <c r="I60" s="958">
        <f>I45-I58</f>
        <v>193330.56537500001</v>
      </c>
      <c r="K60" s="958">
        <f>K45-K58</f>
        <v>216359.30159187497</v>
      </c>
      <c r="M60" s="958">
        <f>M45-M58</f>
        <v>239498.88679580865</v>
      </c>
      <c r="O60" s="958">
        <f>O45-O58</f>
        <v>262735.25531669863</v>
      </c>
      <c r="Q60" s="958">
        <f>Q45-Q58</f>
        <v>286053.38944087783</v>
      </c>
      <c r="S60" s="958">
        <f>S45-S58</f>
        <v>309437.27438032225</v>
      </c>
      <c r="U60" s="958">
        <f>U45-U58</f>
        <v>332869.85136892169</v>
      </c>
      <c r="W60" s="958">
        <f>W45-W58</f>
        <v>356332.96881278302</v>
      </c>
      <c r="Y60" s="958">
        <f>Y45-Y58</f>
        <v>379807.33141876204</v>
      </c>
      <c r="AA60" s="958">
        <f>AA45-AA58</f>
        <v>403272.44722257485</v>
      </c>
      <c r="AC60" s="958">
        <f>AC45-AC58</f>
        <v>426706.57243491057</v>
      </c>
      <c r="AE60" s="958">
        <f>AE45-AE58</f>
        <v>450086.65402088285</v>
      </c>
      <c r="AG60" s="958">
        <f>AG45-AG58</f>
        <v>473388.26992500236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1</v>
      </c>
      <c r="E62" s="960">
        <f>E60*$C$62</f>
        <v>147657.40000000037</v>
      </c>
      <c r="G62" s="958">
        <f>G60*$C$62</f>
        <v>170425.83499999996</v>
      </c>
      <c r="I62" s="958">
        <f>148521+42611</f>
        <v>191132</v>
      </c>
    </row>
    <row r="63" spans="1:34" s="958" customFormat="1">
      <c r="A63" s="2687" t="s">
        <v>2774</v>
      </c>
      <c r="B63" s="2687"/>
      <c r="C63" s="2687"/>
    </row>
    <row r="64" spans="1:34" s="3" customFormat="1" ht="8.25" customHeight="1">
      <c r="C64" s="957"/>
      <c r="E64" s="956"/>
      <c r="F64" s="956"/>
      <c r="G64" s="956"/>
      <c r="H64" s="956"/>
      <c r="I64" s="1267">
        <f>I60-I62</f>
        <v>2198.5653750000056</v>
      </c>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16384" s="3" customFormat="1">
      <c r="A65" s="3" t="s">
        <v>859</v>
      </c>
      <c r="C65" s="955">
        <v>1</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16384" s="958" customFormat="1">
      <c r="A66" s="960"/>
      <c r="B66" s="960" t="s">
        <v>2775</v>
      </c>
      <c r="C66" s="1266">
        <v>0.25</v>
      </c>
      <c r="E66" s="960"/>
      <c r="G66" s="956"/>
      <c r="I66" s="956">
        <f>I64*C66</f>
        <v>549.6413437500014</v>
      </c>
      <c r="K66" s="956">
        <f>K60*$C$66</f>
        <v>54089.825397968743</v>
      </c>
      <c r="L66" s="956">
        <f t="shared" ref="L66:AG66" si="2">L60*$C$66</f>
        <v>0</v>
      </c>
      <c r="M66" s="956">
        <f t="shared" si="2"/>
        <v>59874.721698952162</v>
      </c>
      <c r="N66" s="956">
        <f t="shared" si="2"/>
        <v>0</v>
      </c>
      <c r="O66" s="956">
        <f t="shared" si="2"/>
        <v>65683.813829174658</v>
      </c>
      <c r="P66" s="956">
        <f t="shared" si="2"/>
        <v>0</v>
      </c>
      <c r="Q66" s="956">
        <f t="shared" si="2"/>
        <v>71513.347360219457</v>
      </c>
      <c r="R66" s="956">
        <f t="shared" si="2"/>
        <v>0</v>
      </c>
      <c r="S66" s="956">
        <f t="shared" si="2"/>
        <v>77359.318595080564</v>
      </c>
      <c r="T66" s="956">
        <f t="shared" si="2"/>
        <v>0</v>
      </c>
      <c r="U66" s="956">
        <f t="shared" si="2"/>
        <v>83217.462842230423</v>
      </c>
      <c r="V66" s="956">
        <f t="shared" si="2"/>
        <v>0</v>
      </c>
      <c r="W66" s="956">
        <f t="shared" si="2"/>
        <v>89083.242203195754</v>
      </c>
      <c r="X66" s="956">
        <f t="shared" si="2"/>
        <v>0</v>
      </c>
      <c r="Y66" s="956">
        <f t="shared" si="2"/>
        <v>94951.83285469051</v>
      </c>
      <c r="Z66" s="956">
        <f t="shared" si="2"/>
        <v>0</v>
      </c>
      <c r="AA66" s="956">
        <f t="shared" si="2"/>
        <v>100818.11180564371</v>
      </c>
      <c r="AB66" s="956">
        <f t="shared" si="2"/>
        <v>0</v>
      </c>
      <c r="AC66" s="956">
        <f t="shared" si="2"/>
        <v>106676.64310872764</v>
      </c>
      <c r="AD66" s="956">
        <f t="shared" si="2"/>
        <v>0</v>
      </c>
      <c r="AE66" s="956">
        <f t="shared" si="2"/>
        <v>112521.66350522071</v>
      </c>
      <c r="AF66" s="956">
        <f t="shared" si="2"/>
        <v>0</v>
      </c>
      <c r="AG66" s="956">
        <f t="shared" si="2"/>
        <v>118347.06748125059</v>
      </c>
    </row>
    <row r="67" spans="1:16384" s="956" customFormat="1">
      <c r="A67" s="961"/>
      <c r="B67" s="961" t="s">
        <v>2776</v>
      </c>
      <c r="C67" s="955">
        <v>0.25</v>
      </c>
      <c r="E67" s="960"/>
      <c r="I67" s="956">
        <f>I64*C67</f>
        <v>549.6413437500014</v>
      </c>
      <c r="K67" s="956">
        <f>K60*$C$67</f>
        <v>54089.825397968743</v>
      </c>
      <c r="L67" s="956">
        <f t="shared" ref="L67:BW67" si="3">L60*$C$67</f>
        <v>0</v>
      </c>
      <c r="M67" s="956">
        <f t="shared" si="3"/>
        <v>59874.721698952162</v>
      </c>
      <c r="N67" s="956">
        <f t="shared" si="3"/>
        <v>0</v>
      </c>
      <c r="O67" s="956">
        <f t="shared" si="3"/>
        <v>65683.813829174658</v>
      </c>
      <c r="P67" s="956">
        <f t="shared" si="3"/>
        <v>0</v>
      </c>
      <c r="Q67" s="956">
        <f t="shared" si="3"/>
        <v>71513.347360219457</v>
      </c>
      <c r="R67" s="956">
        <f t="shared" si="3"/>
        <v>0</v>
      </c>
      <c r="S67" s="956">
        <f t="shared" si="3"/>
        <v>77359.318595080564</v>
      </c>
      <c r="T67" s="956">
        <f t="shared" si="3"/>
        <v>0</v>
      </c>
      <c r="U67" s="956">
        <f t="shared" si="3"/>
        <v>83217.462842230423</v>
      </c>
      <c r="V67" s="956">
        <f t="shared" si="3"/>
        <v>0</v>
      </c>
      <c r="W67" s="956">
        <f t="shared" si="3"/>
        <v>89083.242203195754</v>
      </c>
      <c r="X67" s="956">
        <f t="shared" si="3"/>
        <v>0</v>
      </c>
      <c r="Y67" s="956">
        <f t="shared" si="3"/>
        <v>94951.83285469051</v>
      </c>
      <c r="Z67" s="956">
        <f t="shared" si="3"/>
        <v>0</v>
      </c>
      <c r="AA67" s="956">
        <f t="shared" si="3"/>
        <v>100818.11180564371</v>
      </c>
      <c r="AB67" s="956">
        <f t="shared" si="3"/>
        <v>0</v>
      </c>
      <c r="AC67" s="956">
        <f t="shared" si="3"/>
        <v>106676.64310872764</v>
      </c>
      <c r="AD67" s="956">
        <f t="shared" si="3"/>
        <v>0</v>
      </c>
      <c r="AE67" s="956">
        <f t="shared" si="3"/>
        <v>112521.66350522071</v>
      </c>
      <c r="AF67" s="956">
        <f t="shared" si="3"/>
        <v>0</v>
      </c>
      <c r="AG67" s="956">
        <f t="shared" si="3"/>
        <v>118347.06748125059</v>
      </c>
      <c r="AI67" s="956">
        <f t="shared" si="3"/>
        <v>0</v>
      </c>
      <c r="AJ67" s="956">
        <f t="shared" si="3"/>
        <v>0</v>
      </c>
      <c r="AK67" s="956">
        <f t="shared" si="3"/>
        <v>0</v>
      </c>
      <c r="AL67" s="956">
        <f t="shared" si="3"/>
        <v>0</v>
      </c>
      <c r="AM67" s="956">
        <f t="shared" si="3"/>
        <v>0</v>
      </c>
      <c r="AN67" s="956">
        <f t="shared" si="3"/>
        <v>0</v>
      </c>
      <c r="AO67" s="956">
        <f t="shared" si="3"/>
        <v>0</v>
      </c>
      <c r="AP67" s="956">
        <f t="shared" si="3"/>
        <v>0</v>
      </c>
      <c r="AQ67" s="956">
        <f t="shared" si="3"/>
        <v>0</v>
      </c>
      <c r="AR67" s="956">
        <f t="shared" si="3"/>
        <v>0</v>
      </c>
      <c r="AS67" s="956">
        <f t="shared" si="3"/>
        <v>0</v>
      </c>
      <c r="AT67" s="956">
        <f t="shared" si="3"/>
        <v>0</v>
      </c>
      <c r="AU67" s="956">
        <f t="shared" si="3"/>
        <v>0</v>
      </c>
      <c r="AV67" s="956">
        <f t="shared" si="3"/>
        <v>0</v>
      </c>
      <c r="AW67" s="956">
        <f t="shared" si="3"/>
        <v>0</v>
      </c>
      <c r="AX67" s="956">
        <f t="shared" si="3"/>
        <v>0</v>
      </c>
      <c r="AY67" s="956">
        <f t="shared" si="3"/>
        <v>0</v>
      </c>
      <c r="AZ67" s="956">
        <f t="shared" si="3"/>
        <v>0</v>
      </c>
      <c r="BA67" s="956">
        <f t="shared" si="3"/>
        <v>0</v>
      </c>
      <c r="BB67" s="956">
        <f t="shared" si="3"/>
        <v>0</v>
      </c>
      <c r="BC67" s="956">
        <f t="shared" si="3"/>
        <v>0</v>
      </c>
      <c r="BD67" s="956">
        <f t="shared" si="3"/>
        <v>0</v>
      </c>
      <c r="BE67" s="956">
        <f t="shared" si="3"/>
        <v>0</v>
      </c>
      <c r="BF67" s="956">
        <f t="shared" si="3"/>
        <v>0</v>
      </c>
      <c r="BG67" s="956">
        <f t="shared" si="3"/>
        <v>0</v>
      </c>
      <c r="BH67" s="956">
        <f t="shared" si="3"/>
        <v>0</v>
      </c>
      <c r="BI67" s="956">
        <f t="shared" si="3"/>
        <v>0</v>
      </c>
      <c r="BJ67" s="956">
        <f t="shared" si="3"/>
        <v>0</v>
      </c>
      <c r="BK67" s="956">
        <f t="shared" si="3"/>
        <v>0</v>
      </c>
      <c r="BL67" s="956">
        <f t="shared" si="3"/>
        <v>0</v>
      </c>
      <c r="BM67" s="956">
        <f t="shared" si="3"/>
        <v>0</v>
      </c>
      <c r="BN67" s="956">
        <f t="shared" si="3"/>
        <v>0</v>
      </c>
      <c r="BO67" s="956">
        <f t="shared" si="3"/>
        <v>0</v>
      </c>
      <c r="BP67" s="956">
        <f t="shared" si="3"/>
        <v>0</v>
      </c>
      <c r="BQ67" s="956">
        <f t="shared" si="3"/>
        <v>0</v>
      </c>
      <c r="BR67" s="956">
        <f t="shared" si="3"/>
        <v>0</v>
      </c>
      <c r="BS67" s="956">
        <f t="shared" si="3"/>
        <v>0</v>
      </c>
      <c r="BT67" s="956">
        <f t="shared" si="3"/>
        <v>0</v>
      </c>
      <c r="BU67" s="956">
        <f t="shared" si="3"/>
        <v>0</v>
      </c>
      <c r="BV67" s="956">
        <f t="shared" si="3"/>
        <v>0</v>
      </c>
      <c r="BW67" s="956">
        <f t="shared" si="3"/>
        <v>0</v>
      </c>
      <c r="BX67" s="956">
        <f t="shared" ref="BX67:EI67" si="4">BX60*$C$67</f>
        <v>0</v>
      </c>
      <c r="BY67" s="956">
        <f t="shared" si="4"/>
        <v>0</v>
      </c>
      <c r="BZ67" s="956">
        <f t="shared" si="4"/>
        <v>0</v>
      </c>
      <c r="CA67" s="956">
        <f t="shared" si="4"/>
        <v>0</v>
      </c>
      <c r="CB67" s="956">
        <f t="shared" si="4"/>
        <v>0</v>
      </c>
      <c r="CC67" s="956">
        <f t="shared" si="4"/>
        <v>0</v>
      </c>
      <c r="CD67" s="956">
        <f t="shared" si="4"/>
        <v>0</v>
      </c>
      <c r="CE67" s="956">
        <f t="shared" si="4"/>
        <v>0</v>
      </c>
      <c r="CF67" s="956">
        <f t="shared" si="4"/>
        <v>0</v>
      </c>
      <c r="CG67" s="956">
        <f t="shared" si="4"/>
        <v>0</v>
      </c>
      <c r="CH67" s="956">
        <f t="shared" si="4"/>
        <v>0</v>
      </c>
      <c r="CI67" s="956">
        <f t="shared" si="4"/>
        <v>0</v>
      </c>
      <c r="CJ67" s="956">
        <f t="shared" si="4"/>
        <v>0</v>
      </c>
      <c r="CK67" s="956">
        <f t="shared" si="4"/>
        <v>0</v>
      </c>
      <c r="CL67" s="956">
        <f t="shared" si="4"/>
        <v>0</v>
      </c>
      <c r="CM67" s="956">
        <f t="shared" si="4"/>
        <v>0</v>
      </c>
      <c r="CN67" s="956">
        <f t="shared" si="4"/>
        <v>0</v>
      </c>
      <c r="CO67" s="956">
        <f t="shared" si="4"/>
        <v>0</v>
      </c>
      <c r="CP67" s="956">
        <f t="shared" si="4"/>
        <v>0</v>
      </c>
      <c r="CQ67" s="956">
        <f t="shared" si="4"/>
        <v>0</v>
      </c>
      <c r="CR67" s="956">
        <f t="shared" si="4"/>
        <v>0</v>
      </c>
      <c r="CS67" s="956">
        <f t="shared" si="4"/>
        <v>0</v>
      </c>
      <c r="CT67" s="956">
        <f t="shared" si="4"/>
        <v>0</v>
      </c>
      <c r="CU67" s="956">
        <f t="shared" si="4"/>
        <v>0</v>
      </c>
      <c r="CV67" s="956">
        <f t="shared" si="4"/>
        <v>0</v>
      </c>
      <c r="CW67" s="956">
        <f t="shared" si="4"/>
        <v>0</v>
      </c>
      <c r="CX67" s="956">
        <f t="shared" si="4"/>
        <v>0</v>
      </c>
      <c r="CY67" s="956">
        <f t="shared" si="4"/>
        <v>0</v>
      </c>
      <c r="CZ67" s="956">
        <f t="shared" si="4"/>
        <v>0</v>
      </c>
      <c r="DA67" s="956">
        <f t="shared" si="4"/>
        <v>0</v>
      </c>
      <c r="DB67" s="956">
        <f t="shared" si="4"/>
        <v>0</v>
      </c>
      <c r="DC67" s="956">
        <f t="shared" si="4"/>
        <v>0</v>
      </c>
      <c r="DD67" s="956">
        <f t="shared" si="4"/>
        <v>0</v>
      </c>
      <c r="DE67" s="956">
        <f t="shared" si="4"/>
        <v>0</v>
      </c>
      <c r="DF67" s="956">
        <f t="shared" si="4"/>
        <v>0</v>
      </c>
      <c r="DG67" s="956">
        <f t="shared" si="4"/>
        <v>0</v>
      </c>
      <c r="DH67" s="956">
        <f t="shared" si="4"/>
        <v>0</v>
      </c>
      <c r="DI67" s="956">
        <f t="shared" si="4"/>
        <v>0</v>
      </c>
      <c r="DJ67" s="956">
        <f t="shared" si="4"/>
        <v>0</v>
      </c>
      <c r="DK67" s="956">
        <f t="shared" si="4"/>
        <v>0</v>
      </c>
      <c r="DL67" s="956">
        <f t="shared" si="4"/>
        <v>0</v>
      </c>
      <c r="DM67" s="956">
        <f t="shared" si="4"/>
        <v>0</v>
      </c>
      <c r="DN67" s="956">
        <f t="shared" si="4"/>
        <v>0</v>
      </c>
      <c r="DO67" s="956">
        <f t="shared" si="4"/>
        <v>0</v>
      </c>
      <c r="DP67" s="956">
        <f t="shared" si="4"/>
        <v>0</v>
      </c>
      <c r="DQ67" s="956">
        <f t="shared" si="4"/>
        <v>0</v>
      </c>
      <c r="DR67" s="956">
        <f t="shared" si="4"/>
        <v>0</v>
      </c>
      <c r="DS67" s="956">
        <f t="shared" si="4"/>
        <v>0</v>
      </c>
      <c r="DT67" s="956">
        <f t="shared" si="4"/>
        <v>0</v>
      </c>
      <c r="DU67" s="956">
        <f t="shared" si="4"/>
        <v>0</v>
      </c>
      <c r="DV67" s="956">
        <f t="shared" si="4"/>
        <v>0</v>
      </c>
      <c r="DW67" s="956">
        <f t="shared" si="4"/>
        <v>0</v>
      </c>
      <c r="DX67" s="956">
        <f t="shared" si="4"/>
        <v>0</v>
      </c>
      <c r="DY67" s="956">
        <f t="shared" si="4"/>
        <v>0</v>
      </c>
      <c r="DZ67" s="956">
        <f t="shared" si="4"/>
        <v>0</v>
      </c>
      <c r="EA67" s="956">
        <f t="shared" si="4"/>
        <v>0</v>
      </c>
      <c r="EB67" s="956">
        <f t="shared" si="4"/>
        <v>0</v>
      </c>
      <c r="EC67" s="956">
        <f t="shared" si="4"/>
        <v>0</v>
      </c>
      <c r="ED67" s="956">
        <f t="shared" si="4"/>
        <v>0</v>
      </c>
      <c r="EE67" s="956">
        <f t="shared" si="4"/>
        <v>0</v>
      </c>
      <c r="EF67" s="956">
        <f t="shared" si="4"/>
        <v>0</v>
      </c>
      <c r="EG67" s="956">
        <f t="shared" si="4"/>
        <v>0</v>
      </c>
      <c r="EH67" s="956">
        <f t="shared" si="4"/>
        <v>0</v>
      </c>
      <c r="EI67" s="956">
        <f t="shared" si="4"/>
        <v>0</v>
      </c>
      <c r="EJ67" s="956">
        <f t="shared" ref="EJ67:GU67" si="5">EJ60*$C$67</f>
        <v>0</v>
      </c>
      <c r="EK67" s="956">
        <f t="shared" si="5"/>
        <v>0</v>
      </c>
      <c r="EL67" s="956">
        <f t="shared" si="5"/>
        <v>0</v>
      </c>
      <c r="EM67" s="956">
        <f t="shared" si="5"/>
        <v>0</v>
      </c>
      <c r="EN67" s="956">
        <f t="shared" si="5"/>
        <v>0</v>
      </c>
      <c r="EO67" s="956">
        <f t="shared" si="5"/>
        <v>0</v>
      </c>
      <c r="EP67" s="956">
        <f t="shared" si="5"/>
        <v>0</v>
      </c>
      <c r="EQ67" s="956">
        <f t="shared" si="5"/>
        <v>0</v>
      </c>
      <c r="ER67" s="956">
        <f t="shared" si="5"/>
        <v>0</v>
      </c>
      <c r="ES67" s="956">
        <f t="shared" si="5"/>
        <v>0</v>
      </c>
      <c r="ET67" s="956">
        <f t="shared" si="5"/>
        <v>0</v>
      </c>
      <c r="EU67" s="956">
        <f t="shared" si="5"/>
        <v>0</v>
      </c>
      <c r="EV67" s="956">
        <f t="shared" si="5"/>
        <v>0</v>
      </c>
      <c r="EW67" s="956">
        <f t="shared" si="5"/>
        <v>0</v>
      </c>
      <c r="EX67" s="956">
        <f t="shared" si="5"/>
        <v>0</v>
      </c>
      <c r="EY67" s="956">
        <f t="shared" si="5"/>
        <v>0</v>
      </c>
      <c r="EZ67" s="956">
        <f t="shared" si="5"/>
        <v>0</v>
      </c>
      <c r="FA67" s="956">
        <f t="shared" si="5"/>
        <v>0</v>
      </c>
      <c r="FB67" s="956">
        <f t="shared" si="5"/>
        <v>0</v>
      </c>
      <c r="FC67" s="956">
        <f t="shared" si="5"/>
        <v>0</v>
      </c>
      <c r="FD67" s="956">
        <f t="shared" si="5"/>
        <v>0</v>
      </c>
      <c r="FE67" s="956">
        <f t="shared" si="5"/>
        <v>0</v>
      </c>
      <c r="FF67" s="956">
        <f t="shared" si="5"/>
        <v>0</v>
      </c>
      <c r="FG67" s="956">
        <f t="shared" si="5"/>
        <v>0</v>
      </c>
      <c r="FH67" s="956">
        <f t="shared" si="5"/>
        <v>0</v>
      </c>
      <c r="FI67" s="956">
        <f t="shared" si="5"/>
        <v>0</v>
      </c>
      <c r="FJ67" s="956">
        <f t="shared" si="5"/>
        <v>0</v>
      </c>
      <c r="FK67" s="956">
        <f t="shared" si="5"/>
        <v>0</v>
      </c>
      <c r="FL67" s="956">
        <f t="shared" si="5"/>
        <v>0</v>
      </c>
      <c r="FM67" s="956">
        <f t="shared" si="5"/>
        <v>0</v>
      </c>
      <c r="FN67" s="956">
        <f t="shared" si="5"/>
        <v>0</v>
      </c>
      <c r="FO67" s="956">
        <f t="shared" si="5"/>
        <v>0</v>
      </c>
      <c r="FP67" s="956">
        <f t="shared" si="5"/>
        <v>0</v>
      </c>
      <c r="FQ67" s="956">
        <f t="shared" si="5"/>
        <v>0</v>
      </c>
      <c r="FR67" s="956">
        <f t="shared" si="5"/>
        <v>0</v>
      </c>
      <c r="FS67" s="956">
        <f t="shared" si="5"/>
        <v>0</v>
      </c>
      <c r="FT67" s="956">
        <f t="shared" si="5"/>
        <v>0</v>
      </c>
      <c r="FU67" s="956">
        <f t="shared" si="5"/>
        <v>0</v>
      </c>
      <c r="FV67" s="956">
        <f t="shared" si="5"/>
        <v>0</v>
      </c>
      <c r="FW67" s="956">
        <f t="shared" si="5"/>
        <v>0</v>
      </c>
      <c r="FX67" s="956">
        <f t="shared" si="5"/>
        <v>0</v>
      </c>
      <c r="FY67" s="956">
        <f t="shared" si="5"/>
        <v>0</v>
      </c>
      <c r="FZ67" s="956">
        <f t="shared" si="5"/>
        <v>0</v>
      </c>
      <c r="GA67" s="956">
        <f t="shared" si="5"/>
        <v>0</v>
      </c>
      <c r="GB67" s="956">
        <f t="shared" si="5"/>
        <v>0</v>
      </c>
      <c r="GC67" s="956">
        <f t="shared" si="5"/>
        <v>0</v>
      </c>
      <c r="GD67" s="956">
        <f t="shared" si="5"/>
        <v>0</v>
      </c>
      <c r="GE67" s="956">
        <f t="shared" si="5"/>
        <v>0</v>
      </c>
      <c r="GF67" s="956">
        <f t="shared" si="5"/>
        <v>0</v>
      </c>
      <c r="GG67" s="956">
        <f t="shared" si="5"/>
        <v>0</v>
      </c>
      <c r="GH67" s="956">
        <f t="shared" si="5"/>
        <v>0</v>
      </c>
      <c r="GI67" s="956">
        <f t="shared" si="5"/>
        <v>0</v>
      </c>
      <c r="GJ67" s="956">
        <f t="shared" si="5"/>
        <v>0</v>
      </c>
      <c r="GK67" s="956">
        <f t="shared" si="5"/>
        <v>0</v>
      </c>
      <c r="GL67" s="956">
        <f t="shared" si="5"/>
        <v>0</v>
      </c>
      <c r="GM67" s="956">
        <f t="shared" si="5"/>
        <v>0</v>
      </c>
      <c r="GN67" s="956">
        <f t="shared" si="5"/>
        <v>0</v>
      </c>
      <c r="GO67" s="956">
        <f t="shared" si="5"/>
        <v>0</v>
      </c>
      <c r="GP67" s="956">
        <f t="shared" si="5"/>
        <v>0</v>
      </c>
      <c r="GQ67" s="956">
        <f t="shared" si="5"/>
        <v>0</v>
      </c>
      <c r="GR67" s="956">
        <f t="shared" si="5"/>
        <v>0</v>
      </c>
      <c r="GS67" s="956">
        <f t="shared" si="5"/>
        <v>0</v>
      </c>
      <c r="GT67" s="956">
        <f t="shared" si="5"/>
        <v>0</v>
      </c>
      <c r="GU67" s="956">
        <f t="shared" si="5"/>
        <v>0</v>
      </c>
      <c r="GV67" s="956">
        <f t="shared" ref="GV67:JG67" si="6">GV60*$C$67</f>
        <v>0</v>
      </c>
      <c r="GW67" s="956">
        <f t="shared" si="6"/>
        <v>0</v>
      </c>
      <c r="GX67" s="956">
        <f t="shared" si="6"/>
        <v>0</v>
      </c>
      <c r="GY67" s="956">
        <f t="shared" si="6"/>
        <v>0</v>
      </c>
      <c r="GZ67" s="956">
        <f t="shared" si="6"/>
        <v>0</v>
      </c>
      <c r="HA67" s="956">
        <f t="shared" si="6"/>
        <v>0</v>
      </c>
      <c r="HB67" s="956">
        <f t="shared" si="6"/>
        <v>0</v>
      </c>
      <c r="HC67" s="956">
        <f t="shared" si="6"/>
        <v>0</v>
      </c>
      <c r="HD67" s="956">
        <f t="shared" si="6"/>
        <v>0</v>
      </c>
      <c r="HE67" s="956">
        <f t="shared" si="6"/>
        <v>0</v>
      </c>
      <c r="HF67" s="956">
        <f t="shared" si="6"/>
        <v>0</v>
      </c>
      <c r="HG67" s="956">
        <f t="shared" si="6"/>
        <v>0</v>
      </c>
      <c r="HH67" s="956">
        <f t="shared" si="6"/>
        <v>0</v>
      </c>
      <c r="HI67" s="956">
        <f t="shared" si="6"/>
        <v>0</v>
      </c>
      <c r="HJ67" s="956">
        <f t="shared" si="6"/>
        <v>0</v>
      </c>
      <c r="HK67" s="956">
        <f t="shared" si="6"/>
        <v>0</v>
      </c>
      <c r="HL67" s="956">
        <f t="shared" si="6"/>
        <v>0</v>
      </c>
      <c r="HM67" s="956">
        <f t="shared" si="6"/>
        <v>0</v>
      </c>
      <c r="HN67" s="956">
        <f t="shared" si="6"/>
        <v>0</v>
      </c>
      <c r="HO67" s="956">
        <f t="shared" si="6"/>
        <v>0</v>
      </c>
      <c r="HP67" s="956">
        <f t="shared" si="6"/>
        <v>0</v>
      </c>
      <c r="HQ67" s="956">
        <f t="shared" si="6"/>
        <v>0</v>
      </c>
      <c r="HR67" s="956">
        <f t="shared" si="6"/>
        <v>0</v>
      </c>
      <c r="HS67" s="956">
        <f t="shared" si="6"/>
        <v>0</v>
      </c>
      <c r="HT67" s="956">
        <f t="shared" si="6"/>
        <v>0</v>
      </c>
      <c r="HU67" s="956">
        <f t="shared" si="6"/>
        <v>0</v>
      </c>
      <c r="HV67" s="956">
        <f t="shared" si="6"/>
        <v>0</v>
      </c>
      <c r="HW67" s="956">
        <f t="shared" si="6"/>
        <v>0</v>
      </c>
      <c r="HX67" s="956">
        <f t="shared" si="6"/>
        <v>0</v>
      </c>
      <c r="HY67" s="956">
        <f t="shared" si="6"/>
        <v>0</v>
      </c>
      <c r="HZ67" s="956">
        <f t="shared" si="6"/>
        <v>0</v>
      </c>
      <c r="IA67" s="956">
        <f t="shared" si="6"/>
        <v>0</v>
      </c>
      <c r="IB67" s="956">
        <f t="shared" si="6"/>
        <v>0</v>
      </c>
      <c r="IC67" s="956">
        <f t="shared" si="6"/>
        <v>0</v>
      </c>
      <c r="ID67" s="956">
        <f t="shared" si="6"/>
        <v>0</v>
      </c>
      <c r="IE67" s="956">
        <f t="shared" si="6"/>
        <v>0</v>
      </c>
      <c r="IF67" s="956">
        <f t="shared" si="6"/>
        <v>0</v>
      </c>
      <c r="IG67" s="956">
        <f t="shared" si="6"/>
        <v>0</v>
      </c>
      <c r="IH67" s="956">
        <f t="shared" si="6"/>
        <v>0</v>
      </c>
      <c r="II67" s="956">
        <f t="shared" si="6"/>
        <v>0</v>
      </c>
      <c r="IJ67" s="956">
        <f t="shared" si="6"/>
        <v>0</v>
      </c>
      <c r="IK67" s="956">
        <f t="shared" si="6"/>
        <v>0</v>
      </c>
      <c r="IL67" s="956">
        <f t="shared" si="6"/>
        <v>0</v>
      </c>
      <c r="IM67" s="956">
        <f t="shared" si="6"/>
        <v>0</v>
      </c>
      <c r="IN67" s="956">
        <f t="shared" si="6"/>
        <v>0</v>
      </c>
      <c r="IO67" s="956">
        <f t="shared" si="6"/>
        <v>0</v>
      </c>
      <c r="IP67" s="956">
        <f t="shared" si="6"/>
        <v>0</v>
      </c>
      <c r="IQ67" s="956">
        <f t="shared" si="6"/>
        <v>0</v>
      </c>
      <c r="IR67" s="956">
        <f t="shared" si="6"/>
        <v>0</v>
      </c>
      <c r="IS67" s="956">
        <f t="shared" si="6"/>
        <v>0</v>
      </c>
      <c r="IT67" s="956">
        <f t="shared" si="6"/>
        <v>0</v>
      </c>
      <c r="IU67" s="956">
        <f t="shared" si="6"/>
        <v>0</v>
      </c>
      <c r="IV67" s="956">
        <f t="shared" si="6"/>
        <v>0</v>
      </c>
      <c r="IW67" s="956">
        <f t="shared" si="6"/>
        <v>0</v>
      </c>
      <c r="IX67" s="956">
        <f t="shared" si="6"/>
        <v>0</v>
      </c>
      <c r="IY67" s="956">
        <f t="shared" si="6"/>
        <v>0</v>
      </c>
      <c r="IZ67" s="956">
        <f t="shared" si="6"/>
        <v>0</v>
      </c>
      <c r="JA67" s="956">
        <f t="shared" si="6"/>
        <v>0</v>
      </c>
      <c r="JB67" s="956">
        <f t="shared" si="6"/>
        <v>0</v>
      </c>
      <c r="JC67" s="956">
        <f t="shared" si="6"/>
        <v>0</v>
      </c>
      <c r="JD67" s="956">
        <f t="shared" si="6"/>
        <v>0</v>
      </c>
      <c r="JE67" s="956">
        <f t="shared" si="6"/>
        <v>0</v>
      </c>
      <c r="JF67" s="956">
        <f t="shared" si="6"/>
        <v>0</v>
      </c>
      <c r="JG67" s="956">
        <f t="shared" si="6"/>
        <v>0</v>
      </c>
      <c r="JH67" s="956">
        <f t="shared" ref="JH67:LS67" si="7">JH60*$C$67</f>
        <v>0</v>
      </c>
      <c r="JI67" s="956">
        <f t="shared" si="7"/>
        <v>0</v>
      </c>
      <c r="JJ67" s="956">
        <f t="shared" si="7"/>
        <v>0</v>
      </c>
      <c r="JK67" s="956">
        <f t="shared" si="7"/>
        <v>0</v>
      </c>
      <c r="JL67" s="956">
        <f t="shared" si="7"/>
        <v>0</v>
      </c>
      <c r="JM67" s="956">
        <f t="shared" si="7"/>
        <v>0</v>
      </c>
      <c r="JN67" s="956">
        <f t="shared" si="7"/>
        <v>0</v>
      </c>
      <c r="JO67" s="956">
        <f t="shared" si="7"/>
        <v>0</v>
      </c>
      <c r="JP67" s="956">
        <f t="shared" si="7"/>
        <v>0</v>
      </c>
      <c r="JQ67" s="956">
        <f t="shared" si="7"/>
        <v>0</v>
      </c>
      <c r="JR67" s="956">
        <f t="shared" si="7"/>
        <v>0</v>
      </c>
      <c r="JS67" s="956">
        <f t="shared" si="7"/>
        <v>0</v>
      </c>
      <c r="JT67" s="956">
        <f t="shared" si="7"/>
        <v>0</v>
      </c>
      <c r="JU67" s="956">
        <f t="shared" si="7"/>
        <v>0</v>
      </c>
      <c r="JV67" s="956">
        <f t="shared" si="7"/>
        <v>0</v>
      </c>
      <c r="JW67" s="956">
        <f t="shared" si="7"/>
        <v>0</v>
      </c>
      <c r="JX67" s="956">
        <f t="shared" si="7"/>
        <v>0</v>
      </c>
      <c r="JY67" s="956">
        <f t="shared" si="7"/>
        <v>0</v>
      </c>
      <c r="JZ67" s="956">
        <f t="shared" si="7"/>
        <v>0</v>
      </c>
      <c r="KA67" s="956">
        <f t="shared" si="7"/>
        <v>0</v>
      </c>
      <c r="KB67" s="956">
        <f t="shared" si="7"/>
        <v>0</v>
      </c>
      <c r="KC67" s="956">
        <f t="shared" si="7"/>
        <v>0</v>
      </c>
      <c r="KD67" s="956">
        <f t="shared" si="7"/>
        <v>0</v>
      </c>
      <c r="KE67" s="956">
        <f t="shared" si="7"/>
        <v>0</v>
      </c>
      <c r="KF67" s="956">
        <f t="shared" si="7"/>
        <v>0</v>
      </c>
      <c r="KG67" s="956">
        <f t="shared" si="7"/>
        <v>0</v>
      </c>
      <c r="KH67" s="956">
        <f t="shared" si="7"/>
        <v>0</v>
      </c>
      <c r="KI67" s="956">
        <f t="shared" si="7"/>
        <v>0</v>
      </c>
      <c r="KJ67" s="956">
        <f t="shared" si="7"/>
        <v>0</v>
      </c>
      <c r="KK67" s="956">
        <f t="shared" si="7"/>
        <v>0</v>
      </c>
      <c r="KL67" s="956">
        <f t="shared" si="7"/>
        <v>0</v>
      </c>
      <c r="KM67" s="956">
        <f t="shared" si="7"/>
        <v>0</v>
      </c>
      <c r="KN67" s="956">
        <f t="shared" si="7"/>
        <v>0</v>
      </c>
      <c r="KO67" s="956">
        <f t="shared" si="7"/>
        <v>0</v>
      </c>
      <c r="KP67" s="956">
        <f t="shared" si="7"/>
        <v>0</v>
      </c>
      <c r="KQ67" s="956">
        <f t="shared" si="7"/>
        <v>0</v>
      </c>
      <c r="KR67" s="956">
        <f t="shared" si="7"/>
        <v>0</v>
      </c>
      <c r="KS67" s="956">
        <f t="shared" si="7"/>
        <v>0</v>
      </c>
      <c r="KT67" s="956">
        <f t="shared" si="7"/>
        <v>0</v>
      </c>
      <c r="KU67" s="956">
        <f t="shared" si="7"/>
        <v>0</v>
      </c>
      <c r="KV67" s="956">
        <f t="shared" si="7"/>
        <v>0</v>
      </c>
      <c r="KW67" s="956">
        <f t="shared" si="7"/>
        <v>0</v>
      </c>
      <c r="KX67" s="956">
        <f t="shared" si="7"/>
        <v>0</v>
      </c>
      <c r="KY67" s="956">
        <f t="shared" si="7"/>
        <v>0</v>
      </c>
      <c r="KZ67" s="956">
        <f t="shared" si="7"/>
        <v>0</v>
      </c>
      <c r="LA67" s="956">
        <f t="shared" si="7"/>
        <v>0</v>
      </c>
      <c r="LB67" s="956">
        <f t="shared" si="7"/>
        <v>0</v>
      </c>
      <c r="LC67" s="956">
        <f t="shared" si="7"/>
        <v>0</v>
      </c>
      <c r="LD67" s="956">
        <f t="shared" si="7"/>
        <v>0</v>
      </c>
      <c r="LE67" s="956">
        <f t="shared" si="7"/>
        <v>0</v>
      </c>
      <c r="LF67" s="956">
        <f t="shared" si="7"/>
        <v>0</v>
      </c>
      <c r="LG67" s="956">
        <f t="shared" si="7"/>
        <v>0</v>
      </c>
      <c r="LH67" s="956">
        <f t="shared" si="7"/>
        <v>0</v>
      </c>
      <c r="LI67" s="956">
        <f t="shared" si="7"/>
        <v>0</v>
      </c>
      <c r="LJ67" s="956">
        <f t="shared" si="7"/>
        <v>0</v>
      </c>
      <c r="LK67" s="956">
        <f t="shared" si="7"/>
        <v>0</v>
      </c>
      <c r="LL67" s="956">
        <f t="shared" si="7"/>
        <v>0</v>
      </c>
      <c r="LM67" s="956">
        <f t="shared" si="7"/>
        <v>0</v>
      </c>
      <c r="LN67" s="956">
        <f t="shared" si="7"/>
        <v>0</v>
      </c>
      <c r="LO67" s="956">
        <f t="shared" si="7"/>
        <v>0</v>
      </c>
      <c r="LP67" s="956">
        <f t="shared" si="7"/>
        <v>0</v>
      </c>
      <c r="LQ67" s="956">
        <f t="shared" si="7"/>
        <v>0</v>
      </c>
      <c r="LR67" s="956">
        <f t="shared" si="7"/>
        <v>0</v>
      </c>
      <c r="LS67" s="956">
        <f t="shared" si="7"/>
        <v>0</v>
      </c>
      <c r="LT67" s="956">
        <f t="shared" ref="LT67:OE67" si="8">LT60*$C$67</f>
        <v>0</v>
      </c>
      <c r="LU67" s="956">
        <f t="shared" si="8"/>
        <v>0</v>
      </c>
      <c r="LV67" s="956">
        <f t="shared" si="8"/>
        <v>0</v>
      </c>
      <c r="LW67" s="956">
        <f t="shared" si="8"/>
        <v>0</v>
      </c>
      <c r="LX67" s="956">
        <f t="shared" si="8"/>
        <v>0</v>
      </c>
      <c r="LY67" s="956">
        <f t="shared" si="8"/>
        <v>0</v>
      </c>
      <c r="LZ67" s="956">
        <f t="shared" si="8"/>
        <v>0</v>
      </c>
      <c r="MA67" s="956">
        <f t="shared" si="8"/>
        <v>0</v>
      </c>
      <c r="MB67" s="956">
        <f t="shared" si="8"/>
        <v>0</v>
      </c>
      <c r="MC67" s="956">
        <f t="shared" si="8"/>
        <v>0</v>
      </c>
      <c r="MD67" s="956">
        <f t="shared" si="8"/>
        <v>0</v>
      </c>
      <c r="ME67" s="956">
        <f t="shared" si="8"/>
        <v>0</v>
      </c>
      <c r="MF67" s="956">
        <f t="shared" si="8"/>
        <v>0</v>
      </c>
      <c r="MG67" s="956">
        <f t="shared" si="8"/>
        <v>0</v>
      </c>
      <c r="MH67" s="956">
        <f t="shared" si="8"/>
        <v>0</v>
      </c>
      <c r="MI67" s="956">
        <f t="shared" si="8"/>
        <v>0</v>
      </c>
      <c r="MJ67" s="956">
        <f t="shared" si="8"/>
        <v>0</v>
      </c>
      <c r="MK67" s="956">
        <f t="shared" si="8"/>
        <v>0</v>
      </c>
      <c r="ML67" s="956">
        <f t="shared" si="8"/>
        <v>0</v>
      </c>
      <c r="MM67" s="956">
        <f t="shared" si="8"/>
        <v>0</v>
      </c>
      <c r="MN67" s="956">
        <f t="shared" si="8"/>
        <v>0</v>
      </c>
      <c r="MO67" s="956">
        <f t="shared" si="8"/>
        <v>0</v>
      </c>
      <c r="MP67" s="956">
        <f t="shared" si="8"/>
        <v>0</v>
      </c>
      <c r="MQ67" s="956">
        <f t="shared" si="8"/>
        <v>0</v>
      </c>
      <c r="MR67" s="956">
        <f t="shared" si="8"/>
        <v>0</v>
      </c>
      <c r="MS67" s="956">
        <f t="shared" si="8"/>
        <v>0</v>
      </c>
      <c r="MT67" s="956">
        <f t="shared" si="8"/>
        <v>0</v>
      </c>
      <c r="MU67" s="956">
        <f t="shared" si="8"/>
        <v>0</v>
      </c>
      <c r="MV67" s="956">
        <f t="shared" si="8"/>
        <v>0</v>
      </c>
      <c r="MW67" s="956">
        <f t="shared" si="8"/>
        <v>0</v>
      </c>
      <c r="MX67" s="956">
        <f t="shared" si="8"/>
        <v>0</v>
      </c>
      <c r="MY67" s="956">
        <f t="shared" si="8"/>
        <v>0</v>
      </c>
      <c r="MZ67" s="956">
        <f t="shared" si="8"/>
        <v>0</v>
      </c>
      <c r="NA67" s="956">
        <f t="shared" si="8"/>
        <v>0</v>
      </c>
      <c r="NB67" s="956">
        <f t="shared" si="8"/>
        <v>0</v>
      </c>
      <c r="NC67" s="956">
        <f t="shared" si="8"/>
        <v>0</v>
      </c>
      <c r="ND67" s="956">
        <f t="shared" si="8"/>
        <v>0</v>
      </c>
      <c r="NE67" s="956">
        <f t="shared" si="8"/>
        <v>0</v>
      </c>
      <c r="NF67" s="956">
        <f t="shared" si="8"/>
        <v>0</v>
      </c>
      <c r="NG67" s="956">
        <f t="shared" si="8"/>
        <v>0</v>
      </c>
      <c r="NH67" s="956">
        <f t="shared" si="8"/>
        <v>0</v>
      </c>
      <c r="NI67" s="956">
        <f t="shared" si="8"/>
        <v>0</v>
      </c>
      <c r="NJ67" s="956">
        <f t="shared" si="8"/>
        <v>0</v>
      </c>
      <c r="NK67" s="956">
        <f t="shared" si="8"/>
        <v>0</v>
      </c>
      <c r="NL67" s="956">
        <f t="shared" si="8"/>
        <v>0</v>
      </c>
      <c r="NM67" s="956">
        <f t="shared" si="8"/>
        <v>0</v>
      </c>
      <c r="NN67" s="956">
        <f t="shared" si="8"/>
        <v>0</v>
      </c>
      <c r="NO67" s="956">
        <f t="shared" si="8"/>
        <v>0</v>
      </c>
      <c r="NP67" s="956">
        <f t="shared" si="8"/>
        <v>0</v>
      </c>
      <c r="NQ67" s="956">
        <f t="shared" si="8"/>
        <v>0</v>
      </c>
      <c r="NR67" s="956">
        <f t="shared" si="8"/>
        <v>0</v>
      </c>
      <c r="NS67" s="956">
        <f t="shared" si="8"/>
        <v>0</v>
      </c>
      <c r="NT67" s="956">
        <f t="shared" si="8"/>
        <v>0</v>
      </c>
      <c r="NU67" s="956">
        <f t="shared" si="8"/>
        <v>0</v>
      </c>
      <c r="NV67" s="956">
        <f t="shared" si="8"/>
        <v>0</v>
      </c>
      <c r="NW67" s="956">
        <f t="shared" si="8"/>
        <v>0</v>
      </c>
      <c r="NX67" s="956">
        <f t="shared" si="8"/>
        <v>0</v>
      </c>
      <c r="NY67" s="956">
        <f t="shared" si="8"/>
        <v>0</v>
      </c>
      <c r="NZ67" s="956">
        <f t="shared" si="8"/>
        <v>0</v>
      </c>
      <c r="OA67" s="956">
        <f t="shared" si="8"/>
        <v>0</v>
      </c>
      <c r="OB67" s="956">
        <f t="shared" si="8"/>
        <v>0</v>
      </c>
      <c r="OC67" s="956">
        <f t="shared" si="8"/>
        <v>0</v>
      </c>
      <c r="OD67" s="956">
        <f t="shared" si="8"/>
        <v>0</v>
      </c>
      <c r="OE67" s="956">
        <f t="shared" si="8"/>
        <v>0</v>
      </c>
      <c r="OF67" s="956">
        <f t="shared" ref="OF67:QQ67" si="9">OF60*$C$67</f>
        <v>0</v>
      </c>
      <c r="OG67" s="956">
        <f t="shared" si="9"/>
        <v>0</v>
      </c>
      <c r="OH67" s="956">
        <f t="shared" si="9"/>
        <v>0</v>
      </c>
      <c r="OI67" s="956">
        <f t="shared" si="9"/>
        <v>0</v>
      </c>
      <c r="OJ67" s="956">
        <f t="shared" si="9"/>
        <v>0</v>
      </c>
      <c r="OK67" s="956">
        <f t="shared" si="9"/>
        <v>0</v>
      </c>
      <c r="OL67" s="956">
        <f t="shared" si="9"/>
        <v>0</v>
      </c>
      <c r="OM67" s="956">
        <f t="shared" si="9"/>
        <v>0</v>
      </c>
      <c r="ON67" s="956">
        <f t="shared" si="9"/>
        <v>0</v>
      </c>
      <c r="OO67" s="956">
        <f t="shared" si="9"/>
        <v>0</v>
      </c>
      <c r="OP67" s="956">
        <f t="shared" si="9"/>
        <v>0</v>
      </c>
      <c r="OQ67" s="956">
        <f t="shared" si="9"/>
        <v>0</v>
      </c>
      <c r="OR67" s="956">
        <f t="shared" si="9"/>
        <v>0</v>
      </c>
      <c r="OS67" s="956">
        <f t="shared" si="9"/>
        <v>0</v>
      </c>
      <c r="OT67" s="956">
        <f t="shared" si="9"/>
        <v>0</v>
      </c>
      <c r="OU67" s="956">
        <f t="shared" si="9"/>
        <v>0</v>
      </c>
      <c r="OV67" s="956">
        <f t="shared" si="9"/>
        <v>0</v>
      </c>
      <c r="OW67" s="956">
        <f t="shared" si="9"/>
        <v>0</v>
      </c>
      <c r="OX67" s="956">
        <f t="shared" si="9"/>
        <v>0</v>
      </c>
      <c r="OY67" s="956">
        <f t="shared" si="9"/>
        <v>0</v>
      </c>
      <c r="OZ67" s="956">
        <f t="shared" si="9"/>
        <v>0</v>
      </c>
      <c r="PA67" s="956">
        <f t="shared" si="9"/>
        <v>0</v>
      </c>
      <c r="PB67" s="956">
        <f t="shared" si="9"/>
        <v>0</v>
      </c>
      <c r="PC67" s="956">
        <f t="shared" si="9"/>
        <v>0</v>
      </c>
      <c r="PD67" s="956">
        <f t="shared" si="9"/>
        <v>0</v>
      </c>
      <c r="PE67" s="956">
        <f t="shared" si="9"/>
        <v>0</v>
      </c>
      <c r="PF67" s="956">
        <f t="shared" si="9"/>
        <v>0</v>
      </c>
      <c r="PG67" s="956">
        <f t="shared" si="9"/>
        <v>0</v>
      </c>
      <c r="PH67" s="956">
        <f t="shared" si="9"/>
        <v>0</v>
      </c>
      <c r="PI67" s="956">
        <f t="shared" si="9"/>
        <v>0</v>
      </c>
      <c r="PJ67" s="956">
        <f t="shared" si="9"/>
        <v>0</v>
      </c>
      <c r="PK67" s="956">
        <f t="shared" si="9"/>
        <v>0</v>
      </c>
      <c r="PL67" s="956">
        <f t="shared" si="9"/>
        <v>0</v>
      </c>
      <c r="PM67" s="956">
        <f t="shared" si="9"/>
        <v>0</v>
      </c>
      <c r="PN67" s="956">
        <f t="shared" si="9"/>
        <v>0</v>
      </c>
      <c r="PO67" s="956">
        <f t="shared" si="9"/>
        <v>0</v>
      </c>
      <c r="PP67" s="956">
        <f t="shared" si="9"/>
        <v>0</v>
      </c>
      <c r="PQ67" s="956">
        <f t="shared" si="9"/>
        <v>0</v>
      </c>
      <c r="PR67" s="956">
        <f t="shared" si="9"/>
        <v>0</v>
      </c>
      <c r="PS67" s="956">
        <f t="shared" si="9"/>
        <v>0</v>
      </c>
      <c r="PT67" s="956">
        <f t="shared" si="9"/>
        <v>0</v>
      </c>
      <c r="PU67" s="956">
        <f t="shared" si="9"/>
        <v>0</v>
      </c>
      <c r="PV67" s="956">
        <f t="shared" si="9"/>
        <v>0</v>
      </c>
      <c r="PW67" s="956">
        <f t="shared" si="9"/>
        <v>0</v>
      </c>
      <c r="PX67" s="956">
        <f t="shared" si="9"/>
        <v>0</v>
      </c>
      <c r="PY67" s="956">
        <f t="shared" si="9"/>
        <v>0</v>
      </c>
      <c r="PZ67" s="956">
        <f t="shared" si="9"/>
        <v>0</v>
      </c>
      <c r="QA67" s="956">
        <f t="shared" si="9"/>
        <v>0</v>
      </c>
      <c r="QB67" s="956">
        <f t="shared" si="9"/>
        <v>0</v>
      </c>
      <c r="QC67" s="956">
        <f t="shared" si="9"/>
        <v>0</v>
      </c>
      <c r="QD67" s="956">
        <f t="shared" si="9"/>
        <v>0</v>
      </c>
      <c r="QE67" s="956">
        <f t="shared" si="9"/>
        <v>0</v>
      </c>
      <c r="QF67" s="956">
        <f t="shared" si="9"/>
        <v>0</v>
      </c>
      <c r="QG67" s="956">
        <f t="shared" si="9"/>
        <v>0</v>
      </c>
      <c r="QH67" s="956">
        <f t="shared" si="9"/>
        <v>0</v>
      </c>
      <c r="QI67" s="956">
        <f t="shared" si="9"/>
        <v>0</v>
      </c>
      <c r="QJ67" s="956">
        <f t="shared" si="9"/>
        <v>0</v>
      </c>
      <c r="QK67" s="956">
        <f t="shared" si="9"/>
        <v>0</v>
      </c>
      <c r="QL67" s="956">
        <f t="shared" si="9"/>
        <v>0</v>
      </c>
      <c r="QM67" s="956">
        <f t="shared" si="9"/>
        <v>0</v>
      </c>
      <c r="QN67" s="956">
        <f t="shared" si="9"/>
        <v>0</v>
      </c>
      <c r="QO67" s="956">
        <f t="shared" si="9"/>
        <v>0</v>
      </c>
      <c r="QP67" s="956">
        <f t="shared" si="9"/>
        <v>0</v>
      </c>
      <c r="QQ67" s="956">
        <f t="shared" si="9"/>
        <v>0</v>
      </c>
      <c r="QR67" s="956">
        <f t="shared" ref="QR67:TC67" si="10">QR60*$C$67</f>
        <v>0</v>
      </c>
      <c r="QS67" s="956">
        <f t="shared" si="10"/>
        <v>0</v>
      </c>
      <c r="QT67" s="956">
        <f t="shared" si="10"/>
        <v>0</v>
      </c>
      <c r="QU67" s="956">
        <f t="shared" si="10"/>
        <v>0</v>
      </c>
      <c r="QV67" s="956">
        <f t="shared" si="10"/>
        <v>0</v>
      </c>
      <c r="QW67" s="956">
        <f t="shared" si="10"/>
        <v>0</v>
      </c>
      <c r="QX67" s="956">
        <f t="shared" si="10"/>
        <v>0</v>
      </c>
      <c r="QY67" s="956">
        <f t="shared" si="10"/>
        <v>0</v>
      </c>
      <c r="QZ67" s="956">
        <f t="shared" si="10"/>
        <v>0</v>
      </c>
      <c r="RA67" s="956">
        <f t="shared" si="10"/>
        <v>0</v>
      </c>
      <c r="RB67" s="956">
        <f t="shared" si="10"/>
        <v>0</v>
      </c>
      <c r="RC67" s="956">
        <f t="shared" si="10"/>
        <v>0</v>
      </c>
      <c r="RD67" s="956">
        <f t="shared" si="10"/>
        <v>0</v>
      </c>
      <c r="RE67" s="956">
        <f t="shared" si="10"/>
        <v>0</v>
      </c>
      <c r="RF67" s="956">
        <f t="shared" si="10"/>
        <v>0</v>
      </c>
      <c r="RG67" s="956">
        <f t="shared" si="10"/>
        <v>0</v>
      </c>
      <c r="RH67" s="956">
        <f t="shared" si="10"/>
        <v>0</v>
      </c>
      <c r="RI67" s="956">
        <f t="shared" si="10"/>
        <v>0</v>
      </c>
      <c r="RJ67" s="956">
        <f t="shared" si="10"/>
        <v>0</v>
      </c>
      <c r="RK67" s="956">
        <f t="shared" si="10"/>
        <v>0</v>
      </c>
      <c r="RL67" s="956">
        <f t="shared" si="10"/>
        <v>0</v>
      </c>
      <c r="RM67" s="956">
        <f t="shared" si="10"/>
        <v>0</v>
      </c>
      <c r="RN67" s="956">
        <f t="shared" si="10"/>
        <v>0</v>
      </c>
      <c r="RO67" s="956">
        <f t="shared" si="10"/>
        <v>0</v>
      </c>
      <c r="RP67" s="956">
        <f t="shared" si="10"/>
        <v>0</v>
      </c>
      <c r="RQ67" s="956">
        <f t="shared" si="10"/>
        <v>0</v>
      </c>
      <c r="RR67" s="956">
        <f t="shared" si="10"/>
        <v>0</v>
      </c>
      <c r="RS67" s="956">
        <f t="shared" si="10"/>
        <v>0</v>
      </c>
      <c r="RT67" s="956">
        <f t="shared" si="10"/>
        <v>0</v>
      </c>
      <c r="RU67" s="956">
        <f t="shared" si="10"/>
        <v>0</v>
      </c>
      <c r="RV67" s="956">
        <f t="shared" si="10"/>
        <v>0</v>
      </c>
      <c r="RW67" s="956">
        <f t="shared" si="10"/>
        <v>0</v>
      </c>
      <c r="RX67" s="956">
        <f t="shared" si="10"/>
        <v>0</v>
      </c>
      <c r="RY67" s="956">
        <f t="shared" si="10"/>
        <v>0</v>
      </c>
      <c r="RZ67" s="956">
        <f t="shared" si="10"/>
        <v>0</v>
      </c>
      <c r="SA67" s="956">
        <f t="shared" si="10"/>
        <v>0</v>
      </c>
      <c r="SB67" s="956">
        <f t="shared" si="10"/>
        <v>0</v>
      </c>
      <c r="SC67" s="956">
        <f t="shared" si="10"/>
        <v>0</v>
      </c>
      <c r="SD67" s="956">
        <f t="shared" si="10"/>
        <v>0</v>
      </c>
      <c r="SE67" s="956">
        <f t="shared" si="10"/>
        <v>0</v>
      </c>
      <c r="SF67" s="956">
        <f t="shared" si="10"/>
        <v>0</v>
      </c>
      <c r="SG67" s="956">
        <f t="shared" si="10"/>
        <v>0</v>
      </c>
      <c r="SH67" s="956">
        <f t="shared" si="10"/>
        <v>0</v>
      </c>
      <c r="SI67" s="956">
        <f t="shared" si="10"/>
        <v>0</v>
      </c>
      <c r="SJ67" s="956">
        <f t="shared" si="10"/>
        <v>0</v>
      </c>
      <c r="SK67" s="956">
        <f t="shared" si="10"/>
        <v>0</v>
      </c>
      <c r="SL67" s="956">
        <f t="shared" si="10"/>
        <v>0</v>
      </c>
      <c r="SM67" s="956">
        <f t="shared" si="10"/>
        <v>0</v>
      </c>
      <c r="SN67" s="956">
        <f t="shared" si="10"/>
        <v>0</v>
      </c>
      <c r="SO67" s="956">
        <f t="shared" si="10"/>
        <v>0</v>
      </c>
      <c r="SP67" s="956">
        <f t="shared" si="10"/>
        <v>0</v>
      </c>
      <c r="SQ67" s="956">
        <f t="shared" si="10"/>
        <v>0</v>
      </c>
      <c r="SR67" s="956">
        <f t="shared" si="10"/>
        <v>0</v>
      </c>
      <c r="SS67" s="956">
        <f t="shared" si="10"/>
        <v>0</v>
      </c>
      <c r="ST67" s="956">
        <f t="shared" si="10"/>
        <v>0</v>
      </c>
      <c r="SU67" s="956">
        <f t="shared" si="10"/>
        <v>0</v>
      </c>
      <c r="SV67" s="956">
        <f t="shared" si="10"/>
        <v>0</v>
      </c>
      <c r="SW67" s="956">
        <f t="shared" si="10"/>
        <v>0</v>
      </c>
      <c r="SX67" s="956">
        <f t="shared" si="10"/>
        <v>0</v>
      </c>
      <c r="SY67" s="956">
        <f t="shared" si="10"/>
        <v>0</v>
      </c>
      <c r="SZ67" s="956">
        <f t="shared" si="10"/>
        <v>0</v>
      </c>
      <c r="TA67" s="956">
        <f t="shared" si="10"/>
        <v>0</v>
      </c>
      <c r="TB67" s="956">
        <f t="shared" si="10"/>
        <v>0</v>
      </c>
      <c r="TC67" s="956">
        <f t="shared" si="10"/>
        <v>0</v>
      </c>
      <c r="TD67" s="956">
        <f t="shared" ref="TD67:VO67" si="11">TD60*$C$67</f>
        <v>0</v>
      </c>
      <c r="TE67" s="956">
        <f t="shared" si="11"/>
        <v>0</v>
      </c>
      <c r="TF67" s="956">
        <f t="shared" si="11"/>
        <v>0</v>
      </c>
      <c r="TG67" s="956">
        <f t="shared" si="11"/>
        <v>0</v>
      </c>
      <c r="TH67" s="956">
        <f t="shared" si="11"/>
        <v>0</v>
      </c>
      <c r="TI67" s="956">
        <f t="shared" si="11"/>
        <v>0</v>
      </c>
      <c r="TJ67" s="956">
        <f t="shared" si="11"/>
        <v>0</v>
      </c>
      <c r="TK67" s="956">
        <f t="shared" si="11"/>
        <v>0</v>
      </c>
      <c r="TL67" s="956">
        <f t="shared" si="11"/>
        <v>0</v>
      </c>
      <c r="TM67" s="956">
        <f t="shared" si="11"/>
        <v>0</v>
      </c>
      <c r="TN67" s="956">
        <f t="shared" si="11"/>
        <v>0</v>
      </c>
      <c r="TO67" s="956">
        <f t="shared" si="11"/>
        <v>0</v>
      </c>
      <c r="TP67" s="956">
        <f t="shared" si="11"/>
        <v>0</v>
      </c>
      <c r="TQ67" s="956">
        <f t="shared" si="11"/>
        <v>0</v>
      </c>
      <c r="TR67" s="956">
        <f t="shared" si="11"/>
        <v>0</v>
      </c>
      <c r="TS67" s="956">
        <f t="shared" si="11"/>
        <v>0</v>
      </c>
      <c r="TT67" s="956">
        <f t="shared" si="11"/>
        <v>0</v>
      </c>
      <c r="TU67" s="956">
        <f t="shared" si="11"/>
        <v>0</v>
      </c>
      <c r="TV67" s="956">
        <f t="shared" si="11"/>
        <v>0</v>
      </c>
      <c r="TW67" s="956">
        <f t="shared" si="11"/>
        <v>0</v>
      </c>
      <c r="TX67" s="956">
        <f t="shared" si="11"/>
        <v>0</v>
      </c>
      <c r="TY67" s="956">
        <f t="shared" si="11"/>
        <v>0</v>
      </c>
      <c r="TZ67" s="956">
        <f t="shared" si="11"/>
        <v>0</v>
      </c>
      <c r="UA67" s="956">
        <f t="shared" si="11"/>
        <v>0</v>
      </c>
      <c r="UB67" s="956">
        <f t="shared" si="11"/>
        <v>0</v>
      </c>
      <c r="UC67" s="956">
        <f t="shared" si="11"/>
        <v>0</v>
      </c>
      <c r="UD67" s="956">
        <f t="shared" si="11"/>
        <v>0</v>
      </c>
      <c r="UE67" s="956">
        <f t="shared" si="11"/>
        <v>0</v>
      </c>
      <c r="UF67" s="956">
        <f t="shared" si="11"/>
        <v>0</v>
      </c>
      <c r="UG67" s="956">
        <f t="shared" si="11"/>
        <v>0</v>
      </c>
      <c r="UH67" s="956">
        <f t="shared" si="11"/>
        <v>0</v>
      </c>
      <c r="UI67" s="956">
        <f t="shared" si="11"/>
        <v>0</v>
      </c>
      <c r="UJ67" s="956">
        <f t="shared" si="11"/>
        <v>0</v>
      </c>
      <c r="UK67" s="956">
        <f t="shared" si="11"/>
        <v>0</v>
      </c>
      <c r="UL67" s="956">
        <f t="shared" si="11"/>
        <v>0</v>
      </c>
      <c r="UM67" s="956">
        <f t="shared" si="11"/>
        <v>0</v>
      </c>
      <c r="UN67" s="956">
        <f t="shared" si="11"/>
        <v>0</v>
      </c>
      <c r="UO67" s="956">
        <f t="shared" si="11"/>
        <v>0</v>
      </c>
      <c r="UP67" s="956">
        <f t="shared" si="11"/>
        <v>0</v>
      </c>
      <c r="UQ67" s="956">
        <f t="shared" si="11"/>
        <v>0</v>
      </c>
      <c r="UR67" s="956">
        <f t="shared" si="11"/>
        <v>0</v>
      </c>
      <c r="US67" s="956">
        <f t="shared" si="11"/>
        <v>0</v>
      </c>
      <c r="UT67" s="956">
        <f t="shared" si="11"/>
        <v>0</v>
      </c>
      <c r="UU67" s="956">
        <f t="shared" si="11"/>
        <v>0</v>
      </c>
      <c r="UV67" s="956">
        <f t="shared" si="11"/>
        <v>0</v>
      </c>
      <c r="UW67" s="956">
        <f t="shared" si="11"/>
        <v>0</v>
      </c>
      <c r="UX67" s="956">
        <f t="shared" si="11"/>
        <v>0</v>
      </c>
      <c r="UY67" s="956">
        <f t="shared" si="11"/>
        <v>0</v>
      </c>
      <c r="UZ67" s="956">
        <f t="shared" si="11"/>
        <v>0</v>
      </c>
      <c r="VA67" s="956">
        <f t="shared" si="11"/>
        <v>0</v>
      </c>
      <c r="VB67" s="956">
        <f t="shared" si="11"/>
        <v>0</v>
      </c>
      <c r="VC67" s="956">
        <f t="shared" si="11"/>
        <v>0</v>
      </c>
      <c r="VD67" s="956">
        <f t="shared" si="11"/>
        <v>0</v>
      </c>
      <c r="VE67" s="956">
        <f t="shared" si="11"/>
        <v>0</v>
      </c>
      <c r="VF67" s="956">
        <f t="shared" si="11"/>
        <v>0</v>
      </c>
      <c r="VG67" s="956">
        <f t="shared" si="11"/>
        <v>0</v>
      </c>
      <c r="VH67" s="956">
        <f t="shared" si="11"/>
        <v>0</v>
      </c>
      <c r="VI67" s="956">
        <f t="shared" si="11"/>
        <v>0</v>
      </c>
      <c r="VJ67" s="956">
        <f t="shared" si="11"/>
        <v>0</v>
      </c>
      <c r="VK67" s="956">
        <f t="shared" si="11"/>
        <v>0</v>
      </c>
      <c r="VL67" s="956">
        <f t="shared" si="11"/>
        <v>0</v>
      </c>
      <c r="VM67" s="956">
        <f t="shared" si="11"/>
        <v>0</v>
      </c>
      <c r="VN67" s="956">
        <f t="shared" si="11"/>
        <v>0</v>
      </c>
      <c r="VO67" s="956">
        <f t="shared" si="11"/>
        <v>0</v>
      </c>
      <c r="VP67" s="956">
        <f t="shared" ref="VP67:YA67" si="12">VP60*$C$67</f>
        <v>0</v>
      </c>
      <c r="VQ67" s="956">
        <f t="shared" si="12"/>
        <v>0</v>
      </c>
      <c r="VR67" s="956">
        <f t="shared" si="12"/>
        <v>0</v>
      </c>
      <c r="VS67" s="956">
        <f t="shared" si="12"/>
        <v>0</v>
      </c>
      <c r="VT67" s="956">
        <f t="shared" si="12"/>
        <v>0</v>
      </c>
      <c r="VU67" s="956">
        <f t="shared" si="12"/>
        <v>0</v>
      </c>
      <c r="VV67" s="956">
        <f t="shared" si="12"/>
        <v>0</v>
      </c>
      <c r="VW67" s="956">
        <f t="shared" si="12"/>
        <v>0</v>
      </c>
      <c r="VX67" s="956">
        <f t="shared" si="12"/>
        <v>0</v>
      </c>
      <c r="VY67" s="956">
        <f t="shared" si="12"/>
        <v>0</v>
      </c>
      <c r="VZ67" s="956">
        <f t="shared" si="12"/>
        <v>0</v>
      </c>
      <c r="WA67" s="956">
        <f t="shared" si="12"/>
        <v>0</v>
      </c>
      <c r="WB67" s="956">
        <f t="shared" si="12"/>
        <v>0</v>
      </c>
      <c r="WC67" s="956">
        <f t="shared" si="12"/>
        <v>0</v>
      </c>
      <c r="WD67" s="956">
        <f t="shared" si="12"/>
        <v>0</v>
      </c>
      <c r="WE67" s="956">
        <f t="shared" si="12"/>
        <v>0</v>
      </c>
      <c r="WF67" s="956">
        <f t="shared" si="12"/>
        <v>0</v>
      </c>
      <c r="WG67" s="956">
        <f t="shared" si="12"/>
        <v>0</v>
      </c>
      <c r="WH67" s="956">
        <f t="shared" si="12"/>
        <v>0</v>
      </c>
      <c r="WI67" s="956">
        <f t="shared" si="12"/>
        <v>0</v>
      </c>
      <c r="WJ67" s="956">
        <f t="shared" si="12"/>
        <v>0</v>
      </c>
      <c r="WK67" s="956">
        <f t="shared" si="12"/>
        <v>0</v>
      </c>
      <c r="WL67" s="956">
        <f t="shared" si="12"/>
        <v>0</v>
      </c>
      <c r="WM67" s="956">
        <f t="shared" si="12"/>
        <v>0</v>
      </c>
      <c r="WN67" s="956">
        <f t="shared" si="12"/>
        <v>0</v>
      </c>
      <c r="WO67" s="956">
        <f t="shared" si="12"/>
        <v>0</v>
      </c>
      <c r="WP67" s="956">
        <f t="shared" si="12"/>
        <v>0</v>
      </c>
      <c r="WQ67" s="956">
        <f t="shared" si="12"/>
        <v>0</v>
      </c>
      <c r="WR67" s="956">
        <f t="shared" si="12"/>
        <v>0</v>
      </c>
      <c r="WS67" s="956">
        <f t="shared" si="12"/>
        <v>0</v>
      </c>
      <c r="WT67" s="956">
        <f t="shared" si="12"/>
        <v>0</v>
      </c>
      <c r="WU67" s="956">
        <f t="shared" si="12"/>
        <v>0</v>
      </c>
      <c r="WV67" s="956">
        <f t="shared" si="12"/>
        <v>0</v>
      </c>
      <c r="WW67" s="956">
        <f t="shared" si="12"/>
        <v>0</v>
      </c>
      <c r="WX67" s="956">
        <f t="shared" si="12"/>
        <v>0</v>
      </c>
      <c r="WY67" s="956">
        <f t="shared" si="12"/>
        <v>0</v>
      </c>
      <c r="WZ67" s="956">
        <f t="shared" si="12"/>
        <v>0</v>
      </c>
      <c r="XA67" s="956">
        <f t="shared" si="12"/>
        <v>0</v>
      </c>
      <c r="XB67" s="956">
        <f t="shared" si="12"/>
        <v>0</v>
      </c>
      <c r="XC67" s="956">
        <f t="shared" si="12"/>
        <v>0</v>
      </c>
      <c r="XD67" s="956">
        <f t="shared" si="12"/>
        <v>0</v>
      </c>
      <c r="XE67" s="956">
        <f t="shared" si="12"/>
        <v>0</v>
      </c>
      <c r="XF67" s="956">
        <f t="shared" si="12"/>
        <v>0</v>
      </c>
      <c r="XG67" s="956">
        <f t="shared" si="12"/>
        <v>0</v>
      </c>
      <c r="XH67" s="956">
        <f t="shared" si="12"/>
        <v>0</v>
      </c>
      <c r="XI67" s="956">
        <f t="shared" si="12"/>
        <v>0</v>
      </c>
      <c r="XJ67" s="956">
        <f t="shared" si="12"/>
        <v>0</v>
      </c>
      <c r="XK67" s="956">
        <f t="shared" si="12"/>
        <v>0</v>
      </c>
      <c r="XL67" s="956">
        <f t="shared" si="12"/>
        <v>0</v>
      </c>
      <c r="XM67" s="956">
        <f t="shared" si="12"/>
        <v>0</v>
      </c>
      <c r="XN67" s="956">
        <f t="shared" si="12"/>
        <v>0</v>
      </c>
      <c r="XO67" s="956">
        <f t="shared" si="12"/>
        <v>0</v>
      </c>
      <c r="XP67" s="956">
        <f t="shared" si="12"/>
        <v>0</v>
      </c>
      <c r="XQ67" s="956">
        <f t="shared" si="12"/>
        <v>0</v>
      </c>
      <c r="XR67" s="956">
        <f t="shared" si="12"/>
        <v>0</v>
      </c>
      <c r="XS67" s="956">
        <f t="shared" si="12"/>
        <v>0</v>
      </c>
      <c r="XT67" s="956">
        <f t="shared" si="12"/>
        <v>0</v>
      </c>
      <c r="XU67" s="956">
        <f t="shared" si="12"/>
        <v>0</v>
      </c>
      <c r="XV67" s="956">
        <f t="shared" si="12"/>
        <v>0</v>
      </c>
      <c r="XW67" s="956">
        <f t="shared" si="12"/>
        <v>0</v>
      </c>
      <c r="XX67" s="956">
        <f t="shared" si="12"/>
        <v>0</v>
      </c>
      <c r="XY67" s="956">
        <f t="shared" si="12"/>
        <v>0</v>
      </c>
      <c r="XZ67" s="956">
        <f t="shared" si="12"/>
        <v>0</v>
      </c>
      <c r="YA67" s="956">
        <f t="shared" si="12"/>
        <v>0</v>
      </c>
      <c r="YB67" s="956">
        <f t="shared" ref="YB67:AAM67" si="13">YB60*$C$67</f>
        <v>0</v>
      </c>
      <c r="YC67" s="956">
        <f t="shared" si="13"/>
        <v>0</v>
      </c>
      <c r="YD67" s="956">
        <f t="shared" si="13"/>
        <v>0</v>
      </c>
      <c r="YE67" s="956">
        <f t="shared" si="13"/>
        <v>0</v>
      </c>
      <c r="YF67" s="956">
        <f t="shared" si="13"/>
        <v>0</v>
      </c>
      <c r="YG67" s="956">
        <f t="shared" si="13"/>
        <v>0</v>
      </c>
      <c r="YH67" s="956">
        <f t="shared" si="13"/>
        <v>0</v>
      </c>
      <c r="YI67" s="956">
        <f t="shared" si="13"/>
        <v>0</v>
      </c>
      <c r="YJ67" s="956">
        <f t="shared" si="13"/>
        <v>0</v>
      </c>
      <c r="YK67" s="956">
        <f t="shared" si="13"/>
        <v>0</v>
      </c>
      <c r="YL67" s="956">
        <f t="shared" si="13"/>
        <v>0</v>
      </c>
      <c r="YM67" s="956">
        <f t="shared" si="13"/>
        <v>0</v>
      </c>
      <c r="YN67" s="956">
        <f t="shared" si="13"/>
        <v>0</v>
      </c>
      <c r="YO67" s="956">
        <f t="shared" si="13"/>
        <v>0</v>
      </c>
      <c r="YP67" s="956">
        <f t="shared" si="13"/>
        <v>0</v>
      </c>
      <c r="YQ67" s="956">
        <f t="shared" si="13"/>
        <v>0</v>
      </c>
      <c r="YR67" s="956">
        <f t="shared" si="13"/>
        <v>0</v>
      </c>
      <c r="YS67" s="956">
        <f t="shared" si="13"/>
        <v>0</v>
      </c>
      <c r="YT67" s="956">
        <f t="shared" si="13"/>
        <v>0</v>
      </c>
      <c r="YU67" s="956">
        <f t="shared" si="13"/>
        <v>0</v>
      </c>
      <c r="YV67" s="956">
        <f t="shared" si="13"/>
        <v>0</v>
      </c>
      <c r="YW67" s="956">
        <f t="shared" si="13"/>
        <v>0</v>
      </c>
      <c r="YX67" s="956">
        <f t="shared" si="13"/>
        <v>0</v>
      </c>
      <c r="YY67" s="956">
        <f t="shared" si="13"/>
        <v>0</v>
      </c>
      <c r="YZ67" s="956">
        <f t="shared" si="13"/>
        <v>0</v>
      </c>
      <c r="ZA67" s="956">
        <f t="shared" si="13"/>
        <v>0</v>
      </c>
      <c r="ZB67" s="956">
        <f t="shared" si="13"/>
        <v>0</v>
      </c>
      <c r="ZC67" s="956">
        <f t="shared" si="13"/>
        <v>0</v>
      </c>
      <c r="ZD67" s="956">
        <f t="shared" si="13"/>
        <v>0</v>
      </c>
      <c r="ZE67" s="956">
        <f t="shared" si="13"/>
        <v>0</v>
      </c>
      <c r="ZF67" s="956">
        <f t="shared" si="13"/>
        <v>0</v>
      </c>
      <c r="ZG67" s="956">
        <f t="shared" si="13"/>
        <v>0</v>
      </c>
      <c r="ZH67" s="956">
        <f t="shared" si="13"/>
        <v>0</v>
      </c>
      <c r="ZI67" s="956">
        <f t="shared" si="13"/>
        <v>0</v>
      </c>
      <c r="ZJ67" s="956">
        <f t="shared" si="13"/>
        <v>0</v>
      </c>
      <c r="ZK67" s="956">
        <f t="shared" si="13"/>
        <v>0</v>
      </c>
      <c r="ZL67" s="956">
        <f t="shared" si="13"/>
        <v>0</v>
      </c>
      <c r="ZM67" s="956">
        <f t="shared" si="13"/>
        <v>0</v>
      </c>
      <c r="ZN67" s="956">
        <f t="shared" si="13"/>
        <v>0</v>
      </c>
      <c r="ZO67" s="956">
        <f t="shared" si="13"/>
        <v>0</v>
      </c>
      <c r="ZP67" s="956">
        <f t="shared" si="13"/>
        <v>0</v>
      </c>
      <c r="ZQ67" s="956">
        <f t="shared" si="13"/>
        <v>0</v>
      </c>
      <c r="ZR67" s="956">
        <f t="shared" si="13"/>
        <v>0</v>
      </c>
      <c r="ZS67" s="956">
        <f t="shared" si="13"/>
        <v>0</v>
      </c>
      <c r="ZT67" s="956">
        <f t="shared" si="13"/>
        <v>0</v>
      </c>
      <c r="ZU67" s="956">
        <f t="shared" si="13"/>
        <v>0</v>
      </c>
      <c r="ZV67" s="956">
        <f t="shared" si="13"/>
        <v>0</v>
      </c>
      <c r="ZW67" s="956">
        <f t="shared" si="13"/>
        <v>0</v>
      </c>
      <c r="ZX67" s="956">
        <f t="shared" si="13"/>
        <v>0</v>
      </c>
      <c r="ZY67" s="956">
        <f t="shared" si="13"/>
        <v>0</v>
      </c>
      <c r="ZZ67" s="956">
        <f t="shared" si="13"/>
        <v>0</v>
      </c>
      <c r="AAA67" s="956">
        <f t="shared" si="13"/>
        <v>0</v>
      </c>
      <c r="AAB67" s="956">
        <f t="shared" si="13"/>
        <v>0</v>
      </c>
      <c r="AAC67" s="956">
        <f t="shared" si="13"/>
        <v>0</v>
      </c>
      <c r="AAD67" s="956">
        <f t="shared" si="13"/>
        <v>0</v>
      </c>
      <c r="AAE67" s="956">
        <f t="shared" si="13"/>
        <v>0</v>
      </c>
      <c r="AAF67" s="956">
        <f t="shared" si="13"/>
        <v>0</v>
      </c>
      <c r="AAG67" s="956">
        <f t="shared" si="13"/>
        <v>0</v>
      </c>
      <c r="AAH67" s="956">
        <f t="shared" si="13"/>
        <v>0</v>
      </c>
      <c r="AAI67" s="956">
        <f t="shared" si="13"/>
        <v>0</v>
      </c>
      <c r="AAJ67" s="956">
        <f t="shared" si="13"/>
        <v>0</v>
      </c>
      <c r="AAK67" s="956">
        <f t="shared" si="13"/>
        <v>0</v>
      </c>
      <c r="AAL67" s="956">
        <f t="shared" si="13"/>
        <v>0</v>
      </c>
      <c r="AAM67" s="956">
        <f t="shared" si="13"/>
        <v>0</v>
      </c>
      <c r="AAN67" s="956">
        <f t="shared" ref="AAN67:ACY67" si="14">AAN60*$C$67</f>
        <v>0</v>
      </c>
      <c r="AAO67" s="956">
        <f t="shared" si="14"/>
        <v>0</v>
      </c>
      <c r="AAP67" s="956">
        <f t="shared" si="14"/>
        <v>0</v>
      </c>
      <c r="AAQ67" s="956">
        <f t="shared" si="14"/>
        <v>0</v>
      </c>
      <c r="AAR67" s="956">
        <f t="shared" si="14"/>
        <v>0</v>
      </c>
      <c r="AAS67" s="956">
        <f t="shared" si="14"/>
        <v>0</v>
      </c>
      <c r="AAT67" s="956">
        <f t="shared" si="14"/>
        <v>0</v>
      </c>
      <c r="AAU67" s="956">
        <f t="shared" si="14"/>
        <v>0</v>
      </c>
      <c r="AAV67" s="956">
        <f t="shared" si="14"/>
        <v>0</v>
      </c>
      <c r="AAW67" s="956">
        <f t="shared" si="14"/>
        <v>0</v>
      </c>
      <c r="AAX67" s="956">
        <f t="shared" si="14"/>
        <v>0</v>
      </c>
      <c r="AAY67" s="956">
        <f t="shared" si="14"/>
        <v>0</v>
      </c>
      <c r="AAZ67" s="956">
        <f t="shared" si="14"/>
        <v>0</v>
      </c>
      <c r="ABA67" s="956">
        <f t="shared" si="14"/>
        <v>0</v>
      </c>
      <c r="ABB67" s="956">
        <f t="shared" si="14"/>
        <v>0</v>
      </c>
      <c r="ABC67" s="956">
        <f t="shared" si="14"/>
        <v>0</v>
      </c>
      <c r="ABD67" s="956">
        <f t="shared" si="14"/>
        <v>0</v>
      </c>
      <c r="ABE67" s="956">
        <f t="shared" si="14"/>
        <v>0</v>
      </c>
      <c r="ABF67" s="956">
        <f t="shared" si="14"/>
        <v>0</v>
      </c>
      <c r="ABG67" s="956">
        <f t="shared" si="14"/>
        <v>0</v>
      </c>
      <c r="ABH67" s="956">
        <f t="shared" si="14"/>
        <v>0</v>
      </c>
      <c r="ABI67" s="956">
        <f t="shared" si="14"/>
        <v>0</v>
      </c>
      <c r="ABJ67" s="956">
        <f t="shared" si="14"/>
        <v>0</v>
      </c>
      <c r="ABK67" s="956">
        <f t="shared" si="14"/>
        <v>0</v>
      </c>
      <c r="ABL67" s="956">
        <f t="shared" si="14"/>
        <v>0</v>
      </c>
      <c r="ABM67" s="956">
        <f t="shared" si="14"/>
        <v>0</v>
      </c>
      <c r="ABN67" s="956">
        <f t="shared" si="14"/>
        <v>0</v>
      </c>
      <c r="ABO67" s="956">
        <f t="shared" si="14"/>
        <v>0</v>
      </c>
      <c r="ABP67" s="956">
        <f t="shared" si="14"/>
        <v>0</v>
      </c>
      <c r="ABQ67" s="956">
        <f t="shared" si="14"/>
        <v>0</v>
      </c>
      <c r="ABR67" s="956">
        <f t="shared" si="14"/>
        <v>0</v>
      </c>
      <c r="ABS67" s="956">
        <f t="shared" si="14"/>
        <v>0</v>
      </c>
      <c r="ABT67" s="956">
        <f t="shared" si="14"/>
        <v>0</v>
      </c>
      <c r="ABU67" s="956">
        <f t="shared" si="14"/>
        <v>0</v>
      </c>
      <c r="ABV67" s="956">
        <f t="shared" si="14"/>
        <v>0</v>
      </c>
      <c r="ABW67" s="956">
        <f t="shared" si="14"/>
        <v>0</v>
      </c>
      <c r="ABX67" s="956">
        <f t="shared" si="14"/>
        <v>0</v>
      </c>
      <c r="ABY67" s="956">
        <f t="shared" si="14"/>
        <v>0</v>
      </c>
      <c r="ABZ67" s="956">
        <f t="shared" si="14"/>
        <v>0</v>
      </c>
      <c r="ACA67" s="956">
        <f t="shared" si="14"/>
        <v>0</v>
      </c>
      <c r="ACB67" s="956">
        <f t="shared" si="14"/>
        <v>0</v>
      </c>
      <c r="ACC67" s="956">
        <f t="shared" si="14"/>
        <v>0</v>
      </c>
      <c r="ACD67" s="956">
        <f t="shared" si="14"/>
        <v>0</v>
      </c>
      <c r="ACE67" s="956">
        <f t="shared" si="14"/>
        <v>0</v>
      </c>
      <c r="ACF67" s="956">
        <f t="shared" si="14"/>
        <v>0</v>
      </c>
      <c r="ACG67" s="956">
        <f t="shared" si="14"/>
        <v>0</v>
      </c>
      <c r="ACH67" s="956">
        <f t="shared" si="14"/>
        <v>0</v>
      </c>
      <c r="ACI67" s="956">
        <f t="shared" si="14"/>
        <v>0</v>
      </c>
      <c r="ACJ67" s="956">
        <f t="shared" si="14"/>
        <v>0</v>
      </c>
      <c r="ACK67" s="956">
        <f t="shared" si="14"/>
        <v>0</v>
      </c>
      <c r="ACL67" s="956">
        <f t="shared" si="14"/>
        <v>0</v>
      </c>
      <c r="ACM67" s="956">
        <f t="shared" si="14"/>
        <v>0</v>
      </c>
      <c r="ACN67" s="956">
        <f t="shared" si="14"/>
        <v>0</v>
      </c>
      <c r="ACO67" s="956">
        <f t="shared" si="14"/>
        <v>0</v>
      </c>
      <c r="ACP67" s="956">
        <f t="shared" si="14"/>
        <v>0</v>
      </c>
      <c r="ACQ67" s="956">
        <f t="shared" si="14"/>
        <v>0</v>
      </c>
      <c r="ACR67" s="956">
        <f t="shared" si="14"/>
        <v>0</v>
      </c>
      <c r="ACS67" s="956">
        <f t="shared" si="14"/>
        <v>0</v>
      </c>
      <c r="ACT67" s="956">
        <f t="shared" si="14"/>
        <v>0</v>
      </c>
      <c r="ACU67" s="956">
        <f t="shared" si="14"/>
        <v>0</v>
      </c>
      <c r="ACV67" s="956">
        <f t="shared" si="14"/>
        <v>0</v>
      </c>
      <c r="ACW67" s="956">
        <f t="shared" si="14"/>
        <v>0</v>
      </c>
      <c r="ACX67" s="956">
        <f t="shared" si="14"/>
        <v>0</v>
      </c>
      <c r="ACY67" s="956">
        <f t="shared" si="14"/>
        <v>0</v>
      </c>
      <c r="ACZ67" s="956">
        <f t="shared" ref="ACZ67:AFK67" si="15">ACZ60*$C$67</f>
        <v>0</v>
      </c>
      <c r="ADA67" s="956">
        <f t="shared" si="15"/>
        <v>0</v>
      </c>
      <c r="ADB67" s="956">
        <f t="shared" si="15"/>
        <v>0</v>
      </c>
      <c r="ADC67" s="956">
        <f t="shared" si="15"/>
        <v>0</v>
      </c>
      <c r="ADD67" s="956">
        <f t="shared" si="15"/>
        <v>0</v>
      </c>
      <c r="ADE67" s="956">
        <f t="shared" si="15"/>
        <v>0</v>
      </c>
      <c r="ADF67" s="956">
        <f t="shared" si="15"/>
        <v>0</v>
      </c>
      <c r="ADG67" s="956">
        <f t="shared" si="15"/>
        <v>0</v>
      </c>
      <c r="ADH67" s="956">
        <f t="shared" si="15"/>
        <v>0</v>
      </c>
      <c r="ADI67" s="956">
        <f t="shared" si="15"/>
        <v>0</v>
      </c>
      <c r="ADJ67" s="956">
        <f t="shared" si="15"/>
        <v>0</v>
      </c>
      <c r="ADK67" s="956">
        <f t="shared" si="15"/>
        <v>0</v>
      </c>
      <c r="ADL67" s="956">
        <f t="shared" si="15"/>
        <v>0</v>
      </c>
      <c r="ADM67" s="956">
        <f t="shared" si="15"/>
        <v>0</v>
      </c>
      <c r="ADN67" s="956">
        <f t="shared" si="15"/>
        <v>0</v>
      </c>
      <c r="ADO67" s="956">
        <f t="shared" si="15"/>
        <v>0</v>
      </c>
      <c r="ADP67" s="956">
        <f t="shared" si="15"/>
        <v>0</v>
      </c>
      <c r="ADQ67" s="956">
        <f t="shared" si="15"/>
        <v>0</v>
      </c>
      <c r="ADR67" s="956">
        <f t="shared" si="15"/>
        <v>0</v>
      </c>
      <c r="ADS67" s="956">
        <f t="shared" si="15"/>
        <v>0</v>
      </c>
      <c r="ADT67" s="956">
        <f t="shared" si="15"/>
        <v>0</v>
      </c>
      <c r="ADU67" s="956">
        <f t="shared" si="15"/>
        <v>0</v>
      </c>
      <c r="ADV67" s="956">
        <f t="shared" si="15"/>
        <v>0</v>
      </c>
      <c r="ADW67" s="956">
        <f t="shared" si="15"/>
        <v>0</v>
      </c>
      <c r="ADX67" s="956">
        <f t="shared" si="15"/>
        <v>0</v>
      </c>
      <c r="ADY67" s="956">
        <f t="shared" si="15"/>
        <v>0</v>
      </c>
      <c r="ADZ67" s="956">
        <f t="shared" si="15"/>
        <v>0</v>
      </c>
      <c r="AEA67" s="956">
        <f t="shared" si="15"/>
        <v>0</v>
      </c>
      <c r="AEB67" s="956">
        <f t="shared" si="15"/>
        <v>0</v>
      </c>
      <c r="AEC67" s="956">
        <f t="shared" si="15"/>
        <v>0</v>
      </c>
      <c r="AED67" s="956">
        <f t="shared" si="15"/>
        <v>0</v>
      </c>
      <c r="AEE67" s="956">
        <f t="shared" si="15"/>
        <v>0</v>
      </c>
      <c r="AEF67" s="956">
        <f t="shared" si="15"/>
        <v>0</v>
      </c>
      <c r="AEG67" s="956">
        <f t="shared" si="15"/>
        <v>0</v>
      </c>
      <c r="AEH67" s="956">
        <f t="shared" si="15"/>
        <v>0</v>
      </c>
      <c r="AEI67" s="956">
        <f t="shared" si="15"/>
        <v>0</v>
      </c>
      <c r="AEJ67" s="956">
        <f t="shared" si="15"/>
        <v>0</v>
      </c>
      <c r="AEK67" s="956">
        <f t="shared" si="15"/>
        <v>0</v>
      </c>
      <c r="AEL67" s="956">
        <f t="shared" si="15"/>
        <v>0</v>
      </c>
      <c r="AEM67" s="956">
        <f t="shared" si="15"/>
        <v>0</v>
      </c>
      <c r="AEN67" s="956">
        <f t="shared" si="15"/>
        <v>0</v>
      </c>
      <c r="AEO67" s="956">
        <f t="shared" si="15"/>
        <v>0</v>
      </c>
      <c r="AEP67" s="956">
        <f t="shared" si="15"/>
        <v>0</v>
      </c>
      <c r="AEQ67" s="956">
        <f t="shared" si="15"/>
        <v>0</v>
      </c>
      <c r="AER67" s="956">
        <f t="shared" si="15"/>
        <v>0</v>
      </c>
      <c r="AES67" s="956">
        <f t="shared" si="15"/>
        <v>0</v>
      </c>
      <c r="AET67" s="956">
        <f t="shared" si="15"/>
        <v>0</v>
      </c>
      <c r="AEU67" s="956">
        <f t="shared" si="15"/>
        <v>0</v>
      </c>
      <c r="AEV67" s="956">
        <f t="shared" si="15"/>
        <v>0</v>
      </c>
      <c r="AEW67" s="956">
        <f t="shared" si="15"/>
        <v>0</v>
      </c>
      <c r="AEX67" s="956">
        <f t="shared" si="15"/>
        <v>0</v>
      </c>
      <c r="AEY67" s="956">
        <f t="shared" si="15"/>
        <v>0</v>
      </c>
      <c r="AEZ67" s="956">
        <f t="shared" si="15"/>
        <v>0</v>
      </c>
      <c r="AFA67" s="956">
        <f t="shared" si="15"/>
        <v>0</v>
      </c>
      <c r="AFB67" s="956">
        <f t="shared" si="15"/>
        <v>0</v>
      </c>
      <c r="AFC67" s="956">
        <f t="shared" si="15"/>
        <v>0</v>
      </c>
      <c r="AFD67" s="956">
        <f t="shared" si="15"/>
        <v>0</v>
      </c>
      <c r="AFE67" s="956">
        <f t="shared" si="15"/>
        <v>0</v>
      </c>
      <c r="AFF67" s="956">
        <f t="shared" si="15"/>
        <v>0</v>
      </c>
      <c r="AFG67" s="956">
        <f t="shared" si="15"/>
        <v>0</v>
      </c>
      <c r="AFH67" s="956">
        <f t="shared" si="15"/>
        <v>0</v>
      </c>
      <c r="AFI67" s="956">
        <f t="shared" si="15"/>
        <v>0</v>
      </c>
      <c r="AFJ67" s="956">
        <f t="shared" si="15"/>
        <v>0</v>
      </c>
      <c r="AFK67" s="956">
        <f t="shared" si="15"/>
        <v>0</v>
      </c>
      <c r="AFL67" s="956">
        <f t="shared" ref="AFL67:AHW67" si="16">AFL60*$C$67</f>
        <v>0</v>
      </c>
      <c r="AFM67" s="956">
        <f t="shared" si="16"/>
        <v>0</v>
      </c>
      <c r="AFN67" s="956">
        <f t="shared" si="16"/>
        <v>0</v>
      </c>
      <c r="AFO67" s="956">
        <f t="shared" si="16"/>
        <v>0</v>
      </c>
      <c r="AFP67" s="956">
        <f t="shared" si="16"/>
        <v>0</v>
      </c>
      <c r="AFQ67" s="956">
        <f t="shared" si="16"/>
        <v>0</v>
      </c>
      <c r="AFR67" s="956">
        <f t="shared" si="16"/>
        <v>0</v>
      </c>
      <c r="AFS67" s="956">
        <f t="shared" si="16"/>
        <v>0</v>
      </c>
      <c r="AFT67" s="956">
        <f t="shared" si="16"/>
        <v>0</v>
      </c>
      <c r="AFU67" s="956">
        <f t="shared" si="16"/>
        <v>0</v>
      </c>
      <c r="AFV67" s="956">
        <f t="shared" si="16"/>
        <v>0</v>
      </c>
      <c r="AFW67" s="956">
        <f t="shared" si="16"/>
        <v>0</v>
      </c>
      <c r="AFX67" s="956">
        <f t="shared" si="16"/>
        <v>0</v>
      </c>
      <c r="AFY67" s="956">
        <f t="shared" si="16"/>
        <v>0</v>
      </c>
      <c r="AFZ67" s="956">
        <f t="shared" si="16"/>
        <v>0</v>
      </c>
      <c r="AGA67" s="956">
        <f t="shared" si="16"/>
        <v>0</v>
      </c>
      <c r="AGB67" s="956">
        <f t="shared" si="16"/>
        <v>0</v>
      </c>
      <c r="AGC67" s="956">
        <f t="shared" si="16"/>
        <v>0</v>
      </c>
      <c r="AGD67" s="956">
        <f t="shared" si="16"/>
        <v>0</v>
      </c>
      <c r="AGE67" s="956">
        <f t="shared" si="16"/>
        <v>0</v>
      </c>
      <c r="AGF67" s="956">
        <f t="shared" si="16"/>
        <v>0</v>
      </c>
      <c r="AGG67" s="956">
        <f t="shared" si="16"/>
        <v>0</v>
      </c>
      <c r="AGH67" s="956">
        <f t="shared" si="16"/>
        <v>0</v>
      </c>
      <c r="AGI67" s="956">
        <f t="shared" si="16"/>
        <v>0</v>
      </c>
      <c r="AGJ67" s="956">
        <f t="shared" si="16"/>
        <v>0</v>
      </c>
      <c r="AGK67" s="956">
        <f t="shared" si="16"/>
        <v>0</v>
      </c>
      <c r="AGL67" s="956">
        <f t="shared" si="16"/>
        <v>0</v>
      </c>
      <c r="AGM67" s="956">
        <f t="shared" si="16"/>
        <v>0</v>
      </c>
      <c r="AGN67" s="956">
        <f t="shared" si="16"/>
        <v>0</v>
      </c>
      <c r="AGO67" s="956">
        <f t="shared" si="16"/>
        <v>0</v>
      </c>
      <c r="AGP67" s="956">
        <f t="shared" si="16"/>
        <v>0</v>
      </c>
      <c r="AGQ67" s="956">
        <f t="shared" si="16"/>
        <v>0</v>
      </c>
      <c r="AGR67" s="956">
        <f t="shared" si="16"/>
        <v>0</v>
      </c>
      <c r="AGS67" s="956">
        <f t="shared" si="16"/>
        <v>0</v>
      </c>
      <c r="AGT67" s="956">
        <f t="shared" si="16"/>
        <v>0</v>
      </c>
      <c r="AGU67" s="956">
        <f t="shared" si="16"/>
        <v>0</v>
      </c>
      <c r="AGV67" s="956">
        <f t="shared" si="16"/>
        <v>0</v>
      </c>
      <c r="AGW67" s="956">
        <f t="shared" si="16"/>
        <v>0</v>
      </c>
      <c r="AGX67" s="956">
        <f t="shared" si="16"/>
        <v>0</v>
      </c>
      <c r="AGY67" s="956">
        <f t="shared" si="16"/>
        <v>0</v>
      </c>
      <c r="AGZ67" s="956">
        <f t="shared" si="16"/>
        <v>0</v>
      </c>
      <c r="AHA67" s="956">
        <f t="shared" si="16"/>
        <v>0</v>
      </c>
      <c r="AHB67" s="956">
        <f t="shared" si="16"/>
        <v>0</v>
      </c>
      <c r="AHC67" s="956">
        <f t="shared" si="16"/>
        <v>0</v>
      </c>
      <c r="AHD67" s="956">
        <f t="shared" si="16"/>
        <v>0</v>
      </c>
      <c r="AHE67" s="956">
        <f t="shared" si="16"/>
        <v>0</v>
      </c>
      <c r="AHF67" s="956">
        <f t="shared" si="16"/>
        <v>0</v>
      </c>
      <c r="AHG67" s="956">
        <f t="shared" si="16"/>
        <v>0</v>
      </c>
      <c r="AHH67" s="956">
        <f t="shared" si="16"/>
        <v>0</v>
      </c>
      <c r="AHI67" s="956">
        <f t="shared" si="16"/>
        <v>0</v>
      </c>
      <c r="AHJ67" s="956">
        <f t="shared" si="16"/>
        <v>0</v>
      </c>
      <c r="AHK67" s="956">
        <f t="shared" si="16"/>
        <v>0</v>
      </c>
      <c r="AHL67" s="956">
        <f t="shared" si="16"/>
        <v>0</v>
      </c>
      <c r="AHM67" s="956">
        <f t="shared" si="16"/>
        <v>0</v>
      </c>
      <c r="AHN67" s="956">
        <f t="shared" si="16"/>
        <v>0</v>
      </c>
      <c r="AHO67" s="956">
        <f t="shared" si="16"/>
        <v>0</v>
      </c>
      <c r="AHP67" s="956">
        <f t="shared" si="16"/>
        <v>0</v>
      </c>
      <c r="AHQ67" s="956">
        <f t="shared" si="16"/>
        <v>0</v>
      </c>
      <c r="AHR67" s="956">
        <f t="shared" si="16"/>
        <v>0</v>
      </c>
      <c r="AHS67" s="956">
        <f t="shared" si="16"/>
        <v>0</v>
      </c>
      <c r="AHT67" s="956">
        <f t="shared" si="16"/>
        <v>0</v>
      </c>
      <c r="AHU67" s="956">
        <f t="shared" si="16"/>
        <v>0</v>
      </c>
      <c r="AHV67" s="956">
        <f t="shared" si="16"/>
        <v>0</v>
      </c>
      <c r="AHW67" s="956">
        <f t="shared" si="16"/>
        <v>0</v>
      </c>
      <c r="AHX67" s="956">
        <f t="shared" ref="AHX67:AKI67" si="17">AHX60*$C$67</f>
        <v>0</v>
      </c>
      <c r="AHY67" s="956">
        <f t="shared" si="17"/>
        <v>0</v>
      </c>
      <c r="AHZ67" s="956">
        <f t="shared" si="17"/>
        <v>0</v>
      </c>
      <c r="AIA67" s="956">
        <f t="shared" si="17"/>
        <v>0</v>
      </c>
      <c r="AIB67" s="956">
        <f t="shared" si="17"/>
        <v>0</v>
      </c>
      <c r="AIC67" s="956">
        <f t="shared" si="17"/>
        <v>0</v>
      </c>
      <c r="AID67" s="956">
        <f t="shared" si="17"/>
        <v>0</v>
      </c>
      <c r="AIE67" s="956">
        <f t="shared" si="17"/>
        <v>0</v>
      </c>
      <c r="AIF67" s="956">
        <f t="shared" si="17"/>
        <v>0</v>
      </c>
      <c r="AIG67" s="956">
        <f t="shared" si="17"/>
        <v>0</v>
      </c>
      <c r="AIH67" s="956">
        <f t="shared" si="17"/>
        <v>0</v>
      </c>
      <c r="AII67" s="956">
        <f t="shared" si="17"/>
        <v>0</v>
      </c>
      <c r="AIJ67" s="956">
        <f t="shared" si="17"/>
        <v>0</v>
      </c>
      <c r="AIK67" s="956">
        <f t="shared" si="17"/>
        <v>0</v>
      </c>
      <c r="AIL67" s="956">
        <f t="shared" si="17"/>
        <v>0</v>
      </c>
      <c r="AIM67" s="956">
        <f t="shared" si="17"/>
        <v>0</v>
      </c>
      <c r="AIN67" s="956">
        <f t="shared" si="17"/>
        <v>0</v>
      </c>
      <c r="AIO67" s="956">
        <f t="shared" si="17"/>
        <v>0</v>
      </c>
      <c r="AIP67" s="956">
        <f t="shared" si="17"/>
        <v>0</v>
      </c>
      <c r="AIQ67" s="956">
        <f t="shared" si="17"/>
        <v>0</v>
      </c>
      <c r="AIR67" s="956">
        <f t="shared" si="17"/>
        <v>0</v>
      </c>
      <c r="AIS67" s="956">
        <f t="shared" si="17"/>
        <v>0</v>
      </c>
      <c r="AIT67" s="956">
        <f t="shared" si="17"/>
        <v>0</v>
      </c>
      <c r="AIU67" s="956">
        <f t="shared" si="17"/>
        <v>0</v>
      </c>
      <c r="AIV67" s="956">
        <f t="shared" si="17"/>
        <v>0</v>
      </c>
      <c r="AIW67" s="956">
        <f t="shared" si="17"/>
        <v>0</v>
      </c>
      <c r="AIX67" s="956">
        <f t="shared" si="17"/>
        <v>0</v>
      </c>
      <c r="AIY67" s="956">
        <f t="shared" si="17"/>
        <v>0</v>
      </c>
      <c r="AIZ67" s="956">
        <f t="shared" si="17"/>
        <v>0</v>
      </c>
      <c r="AJA67" s="956">
        <f t="shared" si="17"/>
        <v>0</v>
      </c>
      <c r="AJB67" s="956">
        <f t="shared" si="17"/>
        <v>0</v>
      </c>
      <c r="AJC67" s="956">
        <f t="shared" si="17"/>
        <v>0</v>
      </c>
      <c r="AJD67" s="956">
        <f t="shared" si="17"/>
        <v>0</v>
      </c>
      <c r="AJE67" s="956">
        <f t="shared" si="17"/>
        <v>0</v>
      </c>
      <c r="AJF67" s="956">
        <f t="shared" si="17"/>
        <v>0</v>
      </c>
      <c r="AJG67" s="956">
        <f t="shared" si="17"/>
        <v>0</v>
      </c>
      <c r="AJH67" s="956">
        <f t="shared" si="17"/>
        <v>0</v>
      </c>
      <c r="AJI67" s="956">
        <f t="shared" si="17"/>
        <v>0</v>
      </c>
      <c r="AJJ67" s="956">
        <f t="shared" si="17"/>
        <v>0</v>
      </c>
      <c r="AJK67" s="956">
        <f t="shared" si="17"/>
        <v>0</v>
      </c>
      <c r="AJL67" s="956">
        <f t="shared" si="17"/>
        <v>0</v>
      </c>
      <c r="AJM67" s="956">
        <f t="shared" si="17"/>
        <v>0</v>
      </c>
      <c r="AJN67" s="956">
        <f t="shared" si="17"/>
        <v>0</v>
      </c>
      <c r="AJO67" s="956">
        <f t="shared" si="17"/>
        <v>0</v>
      </c>
      <c r="AJP67" s="956">
        <f t="shared" si="17"/>
        <v>0</v>
      </c>
      <c r="AJQ67" s="956">
        <f t="shared" si="17"/>
        <v>0</v>
      </c>
      <c r="AJR67" s="956">
        <f t="shared" si="17"/>
        <v>0</v>
      </c>
      <c r="AJS67" s="956">
        <f t="shared" si="17"/>
        <v>0</v>
      </c>
      <c r="AJT67" s="956">
        <f t="shared" si="17"/>
        <v>0</v>
      </c>
      <c r="AJU67" s="956">
        <f t="shared" si="17"/>
        <v>0</v>
      </c>
      <c r="AJV67" s="956">
        <f t="shared" si="17"/>
        <v>0</v>
      </c>
      <c r="AJW67" s="956">
        <f t="shared" si="17"/>
        <v>0</v>
      </c>
      <c r="AJX67" s="956">
        <f t="shared" si="17"/>
        <v>0</v>
      </c>
      <c r="AJY67" s="956">
        <f t="shared" si="17"/>
        <v>0</v>
      </c>
      <c r="AJZ67" s="956">
        <f t="shared" si="17"/>
        <v>0</v>
      </c>
      <c r="AKA67" s="956">
        <f t="shared" si="17"/>
        <v>0</v>
      </c>
      <c r="AKB67" s="956">
        <f t="shared" si="17"/>
        <v>0</v>
      </c>
      <c r="AKC67" s="956">
        <f t="shared" si="17"/>
        <v>0</v>
      </c>
      <c r="AKD67" s="956">
        <f t="shared" si="17"/>
        <v>0</v>
      </c>
      <c r="AKE67" s="956">
        <f t="shared" si="17"/>
        <v>0</v>
      </c>
      <c r="AKF67" s="956">
        <f t="shared" si="17"/>
        <v>0</v>
      </c>
      <c r="AKG67" s="956">
        <f t="shared" si="17"/>
        <v>0</v>
      </c>
      <c r="AKH67" s="956">
        <f t="shared" si="17"/>
        <v>0</v>
      </c>
      <c r="AKI67" s="956">
        <f t="shared" si="17"/>
        <v>0</v>
      </c>
      <c r="AKJ67" s="956">
        <f t="shared" ref="AKJ67:AMU67" si="18">AKJ60*$C$67</f>
        <v>0</v>
      </c>
      <c r="AKK67" s="956">
        <f t="shared" si="18"/>
        <v>0</v>
      </c>
      <c r="AKL67" s="956">
        <f t="shared" si="18"/>
        <v>0</v>
      </c>
      <c r="AKM67" s="956">
        <f t="shared" si="18"/>
        <v>0</v>
      </c>
      <c r="AKN67" s="956">
        <f t="shared" si="18"/>
        <v>0</v>
      </c>
      <c r="AKO67" s="956">
        <f t="shared" si="18"/>
        <v>0</v>
      </c>
      <c r="AKP67" s="956">
        <f t="shared" si="18"/>
        <v>0</v>
      </c>
      <c r="AKQ67" s="956">
        <f t="shared" si="18"/>
        <v>0</v>
      </c>
      <c r="AKR67" s="956">
        <f t="shared" si="18"/>
        <v>0</v>
      </c>
      <c r="AKS67" s="956">
        <f t="shared" si="18"/>
        <v>0</v>
      </c>
      <c r="AKT67" s="956">
        <f t="shared" si="18"/>
        <v>0</v>
      </c>
      <c r="AKU67" s="956">
        <f t="shared" si="18"/>
        <v>0</v>
      </c>
      <c r="AKV67" s="956">
        <f t="shared" si="18"/>
        <v>0</v>
      </c>
      <c r="AKW67" s="956">
        <f t="shared" si="18"/>
        <v>0</v>
      </c>
      <c r="AKX67" s="956">
        <f t="shared" si="18"/>
        <v>0</v>
      </c>
      <c r="AKY67" s="956">
        <f t="shared" si="18"/>
        <v>0</v>
      </c>
      <c r="AKZ67" s="956">
        <f t="shared" si="18"/>
        <v>0</v>
      </c>
      <c r="ALA67" s="956">
        <f t="shared" si="18"/>
        <v>0</v>
      </c>
      <c r="ALB67" s="956">
        <f t="shared" si="18"/>
        <v>0</v>
      </c>
      <c r="ALC67" s="956">
        <f t="shared" si="18"/>
        <v>0</v>
      </c>
      <c r="ALD67" s="956">
        <f t="shared" si="18"/>
        <v>0</v>
      </c>
      <c r="ALE67" s="956">
        <f t="shared" si="18"/>
        <v>0</v>
      </c>
      <c r="ALF67" s="956">
        <f t="shared" si="18"/>
        <v>0</v>
      </c>
      <c r="ALG67" s="956">
        <f t="shared" si="18"/>
        <v>0</v>
      </c>
      <c r="ALH67" s="956">
        <f t="shared" si="18"/>
        <v>0</v>
      </c>
      <c r="ALI67" s="956">
        <f t="shared" si="18"/>
        <v>0</v>
      </c>
      <c r="ALJ67" s="956">
        <f t="shared" si="18"/>
        <v>0</v>
      </c>
      <c r="ALK67" s="956">
        <f t="shared" si="18"/>
        <v>0</v>
      </c>
      <c r="ALL67" s="956">
        <f t="shared" si="18"/>
        <v>0</v>
      </c>
      <c r="ALM67" s="956">
        <f t="shared" si="18"/>
        <v>0</v>
      </c>
      <c r="ALN67" s="956">
        <f t="shared" si="18"/>
        <v>0</v>
      </c>
      <c r="ALO67" s="956">
        <f t="shared" si="18"/>
        <v>0</v>
      </c>
      <c r="ALP67" s="956">
        <f t="shared" si="18"/>
        <v>0</v>
      </c>
      <c r="ALQ67" s="956">
        <f t="shared" si="18"/>
        <v>0</v>
      </c>
      <c r="ALR67" s="956">
        <f t="shared" si="18"/>
        <v>0</v>
      </c>
      <c r="ALS67" s="956">
        <f t="shared" si="18"/>
        <v>0</v>
      </c>
      <c r="ALT67" s="956">
        <f t="shared" si="18"/>
        <v>0</v>
      </c>
      <c r="ALU67" s="956">
        <f t="shared" si="18"/>
        <v>0</v>
      </c>
      <c r="ALV67" s="956">
        <f t="shared" si="18"/>
        <v>0</v>
      </c>
      <c r="ALW67" s="956">
        <f t="shared" si="18"/>
        <v>0</v>
      </c>
      <c r="ALX67" s="956">
        <f t="shared" si="18"/>
        <v>0</v>
      </c>
      <c r="ALY67" s="956">
        <f t="shared" si="18"/>
        <v>0</v>
      </c>
      <c r="ALZ67" s="956">
        <f t="shared" si="18"/>
        <v>0</v>
      </c>
      <c r="AMA67" s="956">
        <f t="shared" si="18"/>
        <v>0</v>
      </c>
      <c r="AMB67" s="956">
        <f t="shared" si="18"/>
        <v>0</v>
      </c>
      <c r="AMC67" s="956">
        <f t="shared" si="18"/>
        <v>0</v>
      </c>
      <c r="AMD67" s="956">
        <f t="shared" si="18"/>
        <v>0</v>
      </c>
      <c r="AME67" s="956">
        <f t="shared" si="18"/>
        <v>0</v>
      </c>
      <c r="AMF67" s="956">
        <f t="shared" si="18"/>
        <v>0</v>
      </c>
      <c r="AMG67" s="956">
        <f t="shared" si="18"/>
        <v>0</v>
      </c>
      <c r="AMH67" s="956">
        <f t="shared" si="18"/>
        <v>0</v>
      </c>
      <c r="AMI67" s="956">
        <f t="shared" si="18"/>
        <v>0</v>
      </c>
      <c r="AMJ67" s="956">
        <f t="shared" si="18"/>
        <v>0</v>
      </c>
      <c r="AMK67" s="956">
        <f t="shared" si="18"/>
        <v>0</v>
      </c>
      <c r="AML67" s="956">
        <f t="shared" si="18"/>
        <v>0</v>
      </c>
      <c r="AMM67" s="956">
        <f t="shared" si="18"/>
        <v>0</v>
      </c>
      <c r="AMN67" s="956">
        <f t="shared" si="18"/>
        <v>0</v>
      </c>
      <c r="AMO67" s="956">
        <f t="shared" si="18"/>
        <v>0</v>
      </c>
      <c r="AMP67" s="956">
        <f t="shared" si="18"/>
        <v>0</v>
      </c>
      <c r="AMQ67" s="956">
        <f t="shared" si="18"/>
        <v>0</v>
      </c>
      <c r="AMR67" s="956">
        <f t="shared" si="18"/>
        <v>0</v>
      </c>
      <c r="AMS67" s="956">
        <f t="shared" si="18"/>
        <v>0</v>
      </c>
      <c r="AMT67" s="956">
        <f t="shared" si="18"/>
        <v>0</v>
      </c>
      <c r="AMU67" s="956">
        <f t="shared" si="18"/>
        <v>0</v>
      </c>
      <c r="AMV67" s="956">
        <f t="shared" ref="AMV67:APG67" si="19">AMV60*$C$67</f>
        <v>0</v>
      </c>
      <c r="AMW67" s="956">
        <f t="shared" si="19"/>
        <v>0</v>
      </c>
      <c r="AMX67" s="956">
        <f t="shared" si="19"/>
        <v>0</v>
      </c>
      <c r="AMY67" s="956">
        <f t="shared" si="19"/>
        <v>0</v>
      </c>
      <c r="AMZ67" s="956">
        <f t="shared" si="19"/>
        <v>0</v>
      </c>
      <c r="ANA67" s="956">
        <f t="shared" si="19"/>
        <v>0</v>
      </c>
      <c r="ANB67" s="956">
        <f t="shared" si="19"/>
        <v>0</v>
      </c>
      <c r="ANC67" s="956">
        <f t="shared" si="19"/>
        <v>0</v>
      </c>
      <c r="AND67" s="956">
        <f t="shared" si="19"/>
        <v>0</v>
      </c>
      <c r="ANE67" s="956">
        <f t="shared" si="19"/>
        <v>0</v>
      </c>
      <c r="ANF67" s="956">
        <f t="shared" si="19"/>
        <v>0</v>
      </c>
      <c r="ANG67" s="956">
        <f t="shared" si="19"/>
        <v>0</v>
      </c>
      <c r="ANH67" s="956">
        <f t="shared" si="19"/>
        <v>0</v>
      </c>
      <c r="ANI67" s="956">
        <f t="shared" si="19"/>
        <v>0</v>
      </c>
      <c r="ANJ67" s="956">
        <f t="shared" si="19"/>
        <v>0</v>
      </c>
      <c r="ANK67" s="956">
        <f t="shared" si="19"/>
        <v>0</v>
      </c>
      <c r="ANL67" s="956">
        <f t="shared" si="19"/>
        <v>0</v>
      </c>
      <c r="ANM67" s="956">
        <f t="shared" si="19"/>
        <v>0</v>
      </c>
      <c r="ANN67" s="956">
        <f t="shared" si="19"/>
        <v>0</v>
      </c>
      <c r="ANO67" s="956">
        <f t="shared" si="19"/>
        <v>0</v>
      </c>
      <c r="ANP67" s="956">
        <f t="shared" si="19"/>
        <v>0</v>
      </c>
      <c r="ANQ67" s="956">
        <f t="shared" si="19"/>
        <v>0</v>
      </c>
      <c r="ANR67" s="956">
        <f t="shared" si="19"/>
        <v>0</v>
      </c>
      <c r="ANS67" s="956">
        <f t="shared" si="19"/>
        <v>0</v>
      </c>
      <c r="ANT67" s="956">
        <f t="shared" si="19"/>
        <v>0</v>
      </c>
      <c r="ANU67" s="956">
        <f t="shared" si="19"/>
        <v>0</v>
      </c>
      <c r="ANV67" s="956">
        <f t="shared" si="19"/>
        <v>0</v>
      </c>
      <c r="ANW67" s="956">
        <f t="shared" si="19"/>
        <v>0</v>
      </c>
      <c r="ANX67" s="956">
        <f t="shared" si="19"/>
        <v>0</v>
      </c>
      <c r="ANY67" s="956">
        <f t="shared" si="19"/>
        <v>0</v>
      </c>
      <c r="ANZ67" s="956">
        <f t="shared" si="19"/>
        <v>0</v>
      </c>
      <c r="AOA67" s="956">
        <f t="shared" si="19"/>
        <v>0</v>
      </c>
      <c r="AOB67" s="956">
        <f t="shared" si="19"/>
        <v>0</v>
      </c>
      <c r="AOC67" s="956">
        <f t="shared" si="19"/>
        <v>0</v>
      </c>
      <c r="AOD67" s="956">
        <f t="shared" si="19"/>
        <v>0</v>
      </c>
      <c r="AOE67" s="956">
        <f t="shared" si="19"/>
        <v>0</v>
      </c>
      <c r="AOF67" s="956">
        <f t="shared" si="19"/>
        <v>0</v>
      </c>
      <c r="AOG67" s="956">
        <f t="shared" si="19"/>
        <v>0</v>
      </c>
      <c r="AOH67" s="956">
        <f t="shared" si="19"/>
        <v>0</v>
      </c>
      <c r="AOI67" s="956">
        <f t="shared" si="19"/>
        <v>0</v>
      </c>
      <c r="AOJ67" s="956">
        <f t="shared" si="19"/>
        <v>0</v>
      </c>
      <c r="AOK67" s="956">
        <f t="shared" si="19"/>
        <v>0</v>
      </c>
      <c r="AOL67" s="956">
        <f t="shared" si="19"/>
        <v>0</v>
      </c>
      <c r="AOM67" s="956">
        <f t="shared" si="19"/>
        <v>0</v>
      </c>
      <c r="AON67" s="956">
        <f t="shared" si="19"/>
        <v>0</v>
      </c>
      <c r="AOO67" s="956">
        <f t="shared" si="19"/>
        <v>0</v>
      </c>
      <c r="AOP67" s="956">
        <f t="shared" si="19"/>
        <v>0</v>
      </c>
      <c r="AOQ67" s="956">
        <f t="shared" si="19"/>
        <v>0</v>
      </c>
      <c r="AOR67" s="956">
        <f t="shared" si="19"/>
        <v>0</v>
      </c>
      <c r="AOS67" s="956">
        <f t="shared" si="19"/>
        <v>0</v>
      </c>
      <c r="AOT67" s="956">
        <f t="shared" si="19"/>
        <v>0</v>
      </c>
      <c r="AOU67" s="956">
        <f t="shared" si="19"/>
        <v>0</v>
      </c>
      <c r="AOV67" s="956">
        <f t="shared" si="19"/>
        <v>0</v>
      </c>
      <c r="AOW67" s="956">
        <f t="shared" si="19"/>
        <v>0</v>
      </c>
      <c r="AOX67" s="956">
        <f t="shared" si="19"/>
        <v>0</v>
      </c>
      <c r="AOY67" s="956">
        <f t="shared" si="19"/>
        <v>0</v>
      </c>
      <c r="AOZ67" s="956">
        <f t="shared" si="19"/>
        <v>0</v>
      </c>
      <c r="APA67" s="956">
        <f t="shared" si="19"/>
        <v>0</v>
      </c>
      <c r="APB67" s="956">
        <f t="shared" si="19"/>
        <v>0</v>
      </c>
      <c r="APC67" s="956">
        <f t="shared" si="19"/>
        <v>0</v>
      </c>
      <c r="APD67" s="956">
        <f t="shared" si="19"/>
        <v>0</v>
      </c>
      <c r="APE67" s="956">
        <f t="shared" si="19"/>
        <v>0</v>
      </c>
      <c r="APF67" s="956">
        <f t="shared" si="19"/>
        <v>0</v>
      </c>
      <c r="APG67" s="956">
        <f t="shared" si="19"/>
        <v>0</v>
      </c>
      <c r="APH67" s="956">
        <f t="shared" ref="APH67:ARS67" si="20">APH60*$C$67</f>
        <v>0</v>
      </c>
      <c r="API67" s="956">
        <f t="shared" si="20"/>
        <v>0</v>
      </c>
      <c r="APJ67" s="956">
        <f t="shared" si="20"/>
        <v>0</v>
      </c>
      <c r="APK67" s="956">
        <f t="shared" si="20"/>
        <v>0</v>
      </c>
      <c r="APL67" s="956">
        <f t="shared" si="20"/>
        <v>0</v>
      </c>
      <c r="APM67" s="956">
        <f t="shared" si="20"/>
        <v>0</v>
      </c>
      <c r="APN67" s="956">
        <f t="shared" si="20"/>
        <v>0</v>
      </c>
      <c r="APO67" s="956">
        <f t="shared" si="20"/>
        <v>0</v>
      </c>
      <c r="APP67" s="956">
        <f t="shared" si="20"/>
        <v>0</v>
      </c>
      <c r="APQ67" s="956">
        <f t="shared" si="20"/>
        <v>0</v>
      </c>
      <c r="APR67" s="956">
        <f t="shared" si="20"/>
        <v>0</v>
      </c>
      <c r="APS67" s="956">
        <f t="shared" si="20"/>
        <v>0</v>
      </c>
      <c r="APT67" s="956">
        <f t="shared" si="20"/>
        <v>0</v>
      </c>
      <c r="APU67" s="956">
        <f t="shared" si="20"/>
        <v>0</v>
      </c>
      <c r="APV67" s="956">
        <f t="shared" si="20"/>
        <v>0</v>
      </c>
      <c r="APW67" s="956">
        <f t="shared" si="20"/>
        <v>0</v>
      </c>
      <c r="APX67" s="956">
        <f t="shared" si="20"/>
        <v>0</v>
      </c>
      <c r="APY67" s="956">
        <f t="shared" si="20"/>
        <v>0</v>
      </c>
      <c r="APZ67" s="956">
        <f t="shared" si="20"/>
        <v>0</v>
      </c>
      <c r="AQA67" s="956">
        <f t="shared" si="20"/>
        <v>0</v>
      </c>
      <c r="AQB67" s="956">
        <f t="shared" si="20"/>
        <v>0</v>
      </c>
      <c r="AQC67" s="956">
        <f t="shared" si="20"/>
        <v>0</v>
      </c>
      <c r="AQD67" s="956">
        <f t="shared" si="20"/>
        <v>0</v>
      </c>
      <c r="AQE67" s="956">
        <f t="shared" si="20"/>
        <v>0</v>
      </c>
      <c r="AQF67" s="956">
        <f t="shared" si="20"/>
        <v>0</v>
      </c>
      <c r="AQG67" s="956">
        <f t="shared" si="20"/>
        <v>0</v>
      </c>
      <c r="AQH67" s="956">
        <f t="shared" si="20"/>
        <v>0</v>
      </c>
      <c r="AQI67" s="956">
        <f t="shared" si="20"/>
        <v>0</v>
      </c>
      <c r="AQJ67" s="956">
        <f t="shared" si="20"/>
        <v>0</v>
      </c>
      <c r="AQK67" s="956">
        <f t="shared" si="20"/>
        <v>0</v>
      </c>
      <c r="AQL67" s="956">
        <f t="shared" si="20"/>
        <v>0</v>
      </c>
      <c r="AQM67" s="956">
        <f t="shared" si="20"/>
        <v>0</v>
      </c>
      <c r="AQN67" s="956">
        <f t="shared" si="20"/>
        <v>0</v>
      </c>
      <c r="AQO67" s="956">
        <f t="shared" si="20"/>
        <v>0</v>
      </c>
      <c r="AQP67" s="956">
        <f t="shared" si="20"/>
        <v>0</v>
      </c>
      <c r="AQQ67" s="956">
        <f t="shared" si="20"/>
        <v>0</v>
      </c>
      <c r="AQR67" s="956">
        <f t="shared" si="20"/>
        <v>0</v>
      </c>
      <c r="AQS67" s="956">
        <f t="shared" si="20"/>
        <v>0</v>
      </c>
      <c r="AQT67" s="956">
        <f t="shared" si="20"/>
        <v>0</v>
      </c>
      <c r="AQU67" s="956">
        <f t="shared" si="20"/>
        <v>0</v>
      </c>
      <c r="AQV67" s="956">
        <f t="shared" si="20"/>
        <v>0</v>
      </c>
      <c r="AQW67" s="956">
        <f t="shared" si="20"/>
        <v>0</v>
      </c>
      <c r="AQX67" s="956">
        <f t="shared" si="20"/>
        <v>0</v>
      </c>
      <c r="AQY67" s="956">
        <f t="shared" si="20"/>
        <v>0</v>
      </c>
      <c r="AQZ67" s="956">
        <f t="shared" si="20"/>
        <v>0</v>
      </c>
      <c r="ARA67" s="956">
        <f t="shared" si="20"/>
        <v>0</v>
      </c>
      <c r="ARB67" s="956">
        <f t="shared" si="20"/>
        <v>0</v>
      </c>
      <c r="ARC67" s="956">
        <f t="shared" si="20"/>
        <v>0</v>
      </c>
      <c r="ARD67" s="956">
        <f t="shared" si="20"/>
        <v>0</v>
      </c>
      <c r="ARE67" s="956">
        <f t="shared" si="20"/>
        <v>0</v>
      </c>
      <c r="ARF67" s="956">
        <f t="shared" si="20"/>
        <v>0</v>
      </c>
      <c r="ARG67" s="956">
        <f t="shared" si="20"/>
        <v>0</v>
      </c>
      <c r="ARH67" s="956">
        <f t="shared" si="20"/>
        <v>0</v>
      </c>
      <c r="ARI67" s="956">
        <f t="shared" si="20"/>
        <v>0</v>
      </c>
      <c r="ARJ67" s="956">
        <f t="shared" si="20"/>
        <v>0</v>
      </c>
      <c r="ARK67" s="956">
        <f t="shared" si="20"/>
        <v>0</v>
      </c>
      <c r="ARL67" s="956">
        <f t="shared" si="20"/>
        <v>0</v>
      </c>
      <c r="ARM67" s="956">
        <f t="shared" si="20"/>
        <v>0</v>
      </c>
      <c r="ARN67" s="956">
        <f t="shared" si="20"/>
        <v>0</v>
      </c>
      <c r="ARO67" s="956">
        <f t="shared" si="20"/>
        <v>0</v>
      </c>
      <c r="ARP67" s="956">
        <f t="shared" si="20"/>
        <v>0</v>
      </c>
      <c r="ARQ67" s="956">
        <f t="shared" si="20"/>
        <v>0</v>
      </c>
      <c r="ARR67" s="956">
        <f t="shared" si="20"/>
        <v>0</v>
      </c>
      <c r="ARS67" s="956">
        <f t="shared" si="20"/>
        <v>0</v>
      </c>
      <c r="ART67" s="956">
        <f t="shared" ref="ART67:AUE67" si="21">ART60*$C$67</f>
        <v>0</v>
      </c>
      <c r="ARU67" s="956">
        <f t="shared" si="21"/>
        <v>0</v>
      </c>
      <c r="ARV67" s="956">
        <f t="shared" si="21"/>
        <v>0</v>
      </c>
      <c r="ARW67" s="956">
        <f t="shared" si="21"/>
        <v>0</v>
      </c>
      <c r="ARX67" s="956">
        <f t="shared" si="21"/>
        <v>0</v>
      </c>
      <c r="ARY67" s="956">
        <f t="shared" si="21"/>
        <v>0</v>
      </c>
      <c r="ARZ67" s="956">
        <f t="shared" si="21"/>
        <v>0</v>
      </c>
      <c r="ASA67" s="956">
        <f t="shared" si="21"/>
        <v>0</v>
      </c>
      <c r="ASB67" s="956">
        <f t="shared" si="21"/>
        <v>0</v>
      </c>
      <c r="ASC67" s="956">
        <f t="shared" si="21"/>
        <v>0</v>
      </c>
      <c r="ASD67" s="956">
        <f t="shared" si="21"/>
        <v>0</v>
      </c>
      <c r="ASE67" s="956">
        <f t="shared" si="21"/>
        <v>0</v>
      </c>
      <c r="ASF67" s="956">
        <f t="shared" si="21"/>
        <v>0</v>
      </c>
      <c r="ASG67" s="956">
        <f t="shared" si="21"/>
        <v>0</v>
      </c>
      <c r="ASH67" s="956">
        <f t="shared" si="21"/>
        <v>0</v>
      </c>
      <c r="ASI67" s="956">
        <f t="shared" si="21"/>
        <v>0</v>
      </c>
      <c r="ASJ67" s="956">
        <f t="shared" si="21"/>
        <v>0</v>
      </c>
      <c r="ASK67" s="956">
        <f t="shared" si="21"/>
        <v>0</v>
      </c>
      <c r="ASL67" s="956">
        <f t="shared" si="21"/>
        <v>0</v>
      </c>
      <c r="ASM67" s="956">
        <f t="shared" si="21"/>
        <v>0</v>
      </c>
      <c r="ASN67" s="956">
        <f t="shared" si="21"/>
        <v>0</v>
      </c>
      <c r="ASO67" s="956">
        <f t="shared" si="21"/>
        <v>0</v>
      </c>
      <c r="ASP67" s="956">
        <f t="shared" si="21"/>
        <v>0</v>
      </c>
      <c r="ASQ67" s="956">
        <f t="shared" si="21"/>
        <v>0</v>
      </c>
      <c r="ASR67" s="956">
        <f t="shared" si="21"/>
        <v>0</v>
      </c>
      <c r="ASS67" s="956">
        <f t="shared" si="21"/>
        <v>0</v>
      </c>
      <c r="AST67" s="956">
        <f t="shared" si="21"/>
        <v>0</v>
      </c>
      <c r="ASU67" s="956">
        <f t="shared" si="21"/>
        <v>0</v>
      </c>
      <c r="ASV67" s="956">
        <f t="shared" si="21"/>
        <v>0</v>
      </c>
      <c r="ASW67" s="956">
        <f t="shared" si="21"/>
        <v>0</v>
      </c>
      <c r="ASX67" s="956">
        <f t="shared" si="21"/>
        <v>0</v>
      </c>
      <c r="ASY67" s="956">
        <f t="shared" si="21"/>
        <v>0</v>
      </c>
      <c r="ASZ67" s="956">
        <f t="shared" si="21"/>
        <v>0</v>
      </c>
      <c r="ATA67" s="956">
        <f t="shared" si="21"/>
        <v>0</v>
      </c>
      <c r="ATB67" s="956">
        <f t="shared" si="21"/>
        <v>0</v>
      </c>
      <c r="ATC67" s="956">
        <f t="shared" si="21"/>
        <v>0</v>
      </c>
      <c r="ATD67" s="956">
        <f t="shared" si="21"/>
        <v>0</v>
      </c>
      <c r="ATE67" s="956">
        <f t="shared" si="21"/>
        <v>0</v>
      </c>
      <c r="ATF67" s="956">
        <f t="shared" si="21"/>
        <v>0</v>
      </c>
      <c r="ATG67" s="956">
        <f t="shared" si="21"/>
        <v>0</v>
      </c>
      <c r="ATH67" s="956">
        <f t="shared" si="21"/>
        <v>0</v>
      </c>
      <c r="ATI67" s="956">
        <f t="shared" si="21"/>
        <v>0</v>
      </c>
      <c r="ATJ67" s="956">
        <f t="shared" si="21"/>
        <v>0</v>
      </c>
      <c r="ATK67" s="956">
        <f t="shared" si="21"/>
        <v>0</v>
      </c>
      <c r="ATL67" s="956">
        <f t="shared" si="21"/>
        <v>0</v>
      </c>
      <c r="ATM67" s="956">
        <f t="shared" si="21"/>
        <v>0</v>
      </c>
      <c r="ATN67" s="956">
        <f t="shared" si="21"/>
        <v>0</v>
      </c>
      <c r="ATO67" s="956">
        <f t="shared" si="21"/>
        <v>0</v>
      </c>
      <c r="ATP67" s="956">
        <f t="shared" si="21"/>
        <v>0</v>
      </c>
      <c r="ATQ67" s="956">
        <f t="shared" si="21"/>
        <v>0</v>
      </c>
      <c r="ATR67" s="956">
        <f t="shared" si="21"/>
        <v>0</v>
      </c>
      <c r="ATS67" s="956">
        <f t="shared" si="21"/>
        <v>0</v>
      </c>
      <c r="ATT67" s="956">
        <f t="shared" si="21"/>
        <v>0</v>
      </c>
      <c r="ATU67" s="956">
        <f t="shared" si="21"/>
        <v>0</v>
      </c>
      <c r="ATV67" s="956">
        <f t="shared" si="21"/>
        <v>0</v>
      </c>
      <c r="ATW67" s="956">
        <f t="shared" si="21"/>
        <v>0</v>
      </c>
      <c r="ATX67" s="956">
        <f t="shared" si="21"/>
        <v>0</v>
      </c>
      <c r="ATY67" s="956">
        <f t="shared" si="21"/>
        <v>0</v>
      </c>
      <c r="ATZ67" s="956">
        <f t="shared" si="21"/>
        <v>0</v>
      </c>
      <c r="AUA67" s="956">
        <f t="shared" si="21"/>
        <v>0</v>
      </c>
      <c r="AUB67" s="956">
        <f t="shared" si="21"/>
        <v>0</v>
      </c>
      <c r="AUC67" s="956">
        <f t="shared" si="21"/>
        <v>0</v>
      </c>
      <c r="AUD67" s="956">
        <f t="shared" si="21"/>
        <v>0</v>
      </c>
      <c r="AUE67" s="956">
        <f t="shared" si="21"/>
        <v>0</v>
      </c>
      <c r="AUF67" s="956">
        <f t="shared" ref="AUF67:AWQ67" si="22">AUF60*$C$67</f>
        <v>0</v>
      </c>
      <c r="AUG67" s="956">
        <f t="shared" si="22"/>
        <v>0</v>
      </c>
      <c r="AUH67" s="956">
        <f t="shared" si="22"/>
        <v>0</v>
      </c>
      <c r="AUI67" s="956">
        <f t="shared" si="22"/>
        <v>0</v>
      </c>
      <c r="AUJ67" s="956">
        <f t="shared" si="22"/>
        <v>0</v>
      </c>
      <c r="AUK67" s="956">
        <f t="shared" si="22"/>
        <v>0</v>
      </c>
      <c r="AUL67" s="956">
        <f t="shared" si="22"/>
        <v>0</v>
      </c>
      <c r="AUM67" s="956">
        <f t="shared" si="22"/>
        <v>0</v>
      </c>
      <c r="AUN67" s="956">
        <f t="shared" si="22"/>
        <v>0</v>
      </c>
      <c r="AUO67" s="956">
        <f t="shared" si="22"/>
        <v>0</v>
      </c>
      <c r="AUP67" s="956">
        <f t="shared" si="22"/>
        <v>0</v>
      </c>
      <c r="AUQ67" s="956">
        <f t="shared" si="22"/>
        <v>0</v>
      </c>
      <c r="AUR67" s="956">
        <f t="shared" si="22"/>
        <v>0</v>
      </c>
      <c r="AUS67" s="956">
        <f t="shared" si="22"/>
        <v>0</v>
      </c>
      <c r="AUT67" s="956">
        <f t="shared" si="22"/>
        <v>0</v>
      </c>
      <c r="AUU67" s="956">
        <f t="shared" si="22"/>
        <v>0</v>
      </c>
      <c r="AUV67" s="956">
        <f t="shared" si="22"/>
        <v>0</v>
      </c>
      <c r="AUW67" s="956">
        <f t="shared" si="22"/>
        <v>0</v>
      </c>
      <c r="AUX67" s="956">
        <f t="shared" si="22"/>
        <v>0</v>
      </c>
      <c r="AUY67" s="956">
        <f t="shared" si="22"/>
        <v>0</v>
      </c>
      <c r="AUZ67" s="956">
        <f t="shared" si="22"/>
        <v>0</v>
      </c>
      <c r="AVA67" s="956">
        <f t="shared" si="22"/>
        <v>0</v>
      </c>
      <c r="AVB67" s="956">
        <f t="shared" si="22"/>
        <v>0</v>
      </c>
      <c r="AVC67" s="956">
        <f t="shared" si="22"/>
        <v>0</v>
      </c>
      <c r="AVD67" s="956">
        <f t="shared" si="22"/>
        <v>0</v>
      </c>
      <c r="AVE67" s="956">
        <f t="shared" si="22"/>
        <v>0</v>
      </c>
      <c r="AVF67" s="956">
        <f t="shared" si="22"/>
        <v>0</v>
      </c>
      <c r="AVG67" s="956">
        <f t="shared" si="22"/>
        <v>0</v>
      </c>
      <c r="AVH67" s="956">
        <f t="shared" si="22"/>
        <v>0</v>
      </c>
      <c r="AVI67" s="956">
        <f t="shared" si="22"/>
        <v>0</v>
      </c>
      <c r="AVJ67" s="956">
        <f t="shared" si="22"/>
        <v>0</v>
      </c>
      <c r="AVK67" s="956">
        <f t="shared" si="22"/>
        <v>0</v>
      </c>
      <c r="AVL67" s="956">
        <f t="shared" si="22"/>
        <v>0</v>
      </c>
      <c r="AVM67" s="956">
        <f t="shared" si="22"/>
        <v>0</v>
      </c>
      <c r="AVN67" s="956">
        <f t="shared" si="22"/>
        <v>0</v>
      </c>
      <c r="AVO67" s="956">
        <f t="shared" si="22"/>
        <v>0</v>
      </c>
      <c r="AVP67" s="956">
        <f t="shared" si="22"/>
        <v>0</v>
      </c>
      <c r="AVQ67" s="956">
        <f t="shared" si="22"/>
        <v>0</v>
      </c>
      <c r="AVR67" s="956">
        <f t="shared" si="22"/>
        <v>0</v>
      </c>
      <c r="AVS67" s="956">
        <f t="shared" si="22"/>
        <v>0</v>
      </c>
      <c r="AVT67" s="956">
        <f t="shared" si="22"/>
        <v>0</v>
      </c>
      <c r="AVU67" s="956">
        <f t="shared" si="22"/>
        <v>0</v>
      </c>
      <c r="AVV67" s="956">
        <f t="shared" si="22"/>
        <v>0</v>
      </c>
      <c r="AVW67" s="956">
        <f t="shared" si="22"/>
        <v>0</v>
      </c>
      <c r="AVX67" s="956">
        <f t="shared" si="22"/>
        <v>0</v>
      </c>
      <c r="AVY67" s="956">
        <f t="shared" si="22"/>
        <v>0</v>
      </c>
      <c r="AVZ67" s="956">
        <f t="shared" si="22"/>
        <v>0</v>
      </c>
      <c r="AWA67" s="956">
        <f t="shared" si="22"/>
        <v>0</v>
      </c>
      <c r="AWB67" s="956">
        <f t="shared" si="22"/>
        <v>0</v>
      </c>
      <c r="AWC67" s="956">
        <f t="shared" si="22"/>
        <v>0</v>
      </c>
      <c r="AWD67" s="956">
        <f t="shared" si="22"/>
        <v>0</v>
      </c>
      <c r="AWE67" s="956">
        <f t="shared" si="22"/>
        <v>0</v>
      </c>
      <c r="AWF67" s="956">
        <f t="shared" si="22"/>
        <v>0</v>
      </c>
      <c r="AWG67" s="956">
        <f t="shared" si="22"/>
        <v>0</v>
      </c>
      <c r="AWH67" s="956">
        <f t="shared" si="22"/>
        <v>0</v>
      </c>
      <c r="AWI67" s="956">
        <f t="shared" si="22"/>
        <v>0</v>
      </c>
      <c r="AWJ67" s="956">
        <f t="shared" si="22"/>
        <v>0</v>
      </c>
      <c r="AWK67" s="956">
        <f t="shared" si="22"/>
        <v>0</v>
      </c>
      <c r="AWL67" s="956">
        <f t="shared" si="22"/>
        <v>0</v>
      </c>
      <c r="AWM67" s="956">
        <f t="shared" si="22"/>
        <v>0</v>
      </c>
      <c r="AWN67" s="956">
        <f t="shared" si="22"/>
        <v>0</v>
      </c>
      <c r="AWO67" s="956">
        <f t="shared" si="22"/>
        <v>0</v>
      </c>
      <c r="AWP67" s="956">
        <f t="shared" si="22"/>
        <v>0</v>
      </c>
      <c r="AWQ67" s="956">
        <f t="shared" si="22"/>
        <v>0</v>
      </c>
      <c r="AWR67" s="956">
        <f t="shared" ref="AWR67:AZC67" si="23">AWR60*$C$67</f>
        <v>0</v>
      </c>
      <c r="AWS67" s="956">
        <f t="shared" si="23"/>
        <v>0</v>
      </c>
      <c r="AWT67" s="956">
        <f t="shared" si="23"/>
        <v>0</v>
      </c>
      <c r="AWU67" s="956">
        <f t="shared" si="23"/>
        <v>0</v>
      </c>
      <c r="AWV67" s="956">
        <f t="shared" si="23"/>
        <v>0</v>
      </c>
      <c r="AWW67" s="956">
        <f t="shared" si="23"/>
        <v>0</v>
      </c>
      <c r="AWX67" s="956">
        <f t="shared" si="23"/>
        <v>0</v>
      </c>
      <c r="AWY67" s="956">
        <f t="shared" si="23"/>
        <v>0</v>
      </c>
      <c r="AWZ67" s="956">
        <f t="shared" si="23"/>
        <v>0</v>
      </c>
      <c r="AXA67" s="956">
        <f t="shared" si="23"/>
        <v>0</v>
      </c>
      <c r="AXB67" s="956">
        <f t="shared" si="23"/>
        <v>0</v>
      </c>
      <c r="AXC67" s="956">
        <f t="shared" si="23"/>
        <v>0</v>
      </c>
      <c r="AXD67" s="956">
        <f t="shared" si="23"/>
        <v>0</v>
      </c>
      <c r="AXE67" s="956">
        <f t="shared" si="23"/>
        <v>0</v>
      </c>
      <c r="AXF67" s="956">
        <f t="shared" si="23"/>
        <v>0</v>
      </c>
      <c r="AXG67" s="956">
        <f t="shared" si="23"/>
        <v>0</v>
      </c>
      <c r="AXH67" s="956">
        <f t="shared" si="23"/>
        <v>0</v>
      </c>
      <c r="AXI67" s="956">
        <f t="shared" si="23"/>
        <v>0</v>
      </c>
      <c r="AXJ67" s="956">
        <f t="shared" si="23"/>
        <v>0</v>
      </c>
      <c r="AXK67" s="956">
        <f t="shared" si="23"/>
        <v>0</v>
      </c>
      <c r="AXL67" s="956">
        <f t="shared" si="23"/>
        <v>0</v>
      </c>
      <c r="AXM67" s="956">
        <f t="shared" si="23"/>
        <v>0</v>
      </c>
      <c r="AXN67" s="956">
        <f t="shared" si="23"/>
        <v>0</v>
      </c>
      <c r="AXO67" s="956">
        <f t="shared" si="23"/>
        <v>0</v>
      </c>
      <c r="AXP67" s="956">
        <f t="shared" si="23"/>
        <v>0</v>
      </c>
      <c r="AXQ67" s="956">
        <f t="shared" si="23"/>
        <v>0</v>
      </c>
      <c r="AXR67" s="956">
        <f t="shared" si="23"/>
        <v>0</v>
      </c>
      <c r="AXS67" s="956">
        <f t="shared" si="23"/>
        <v>0</v>
      </c>
      <c r="AXT67" s="956">
        <f t="shared" si="23"/>
        <v>0</v>
      </c>
      <c r="AXU67" s="956">
        <f t="shared" si="23"/>
        <v>0</v>
      </c>
      <c r="AXV67" s="956">
        <f t="shared" si="23"/>
        <v>0</v>
      </c>
      <c r="AXW67" s="956">
        <f t="shared" si="23"/>
        <v>0</v>
      </c>
      <c r="AXX67" s="956">
        <f t="shared" si="23"/>
        <v>0</v>
      </c>
      <c r="AXY67" s="956">
        <f t="shared" si="23"/>
        <v>0</v>
      </c>
      <c r="AXZ67" s="956">
        <f t="shared" si="23"/>
        <v>0</v>
      </c>
      <c r="AYA67" s="956">
        <f t="shared" si="23"/>
        <v>0</v>
      </c>
      <c r="AYB67" s="956">
        <f t="shared" si="23"/>
        <v>0</v>
      </c>
      <c r="AYC67" s="956">
        <f t="shared" si="23"/>
        <v>0</v>
      </c>
      <c r="AYD67" s="956">
        <f t="shared" si="23"/>
        <v>0</v>
      </c>
      <c r="AYE67" s="956">
        <f t="shared" si="23"/>
        <v>0</v>
      </c>
      <c r="AYF67" s="956">
        <f t="shared" si="23"/>
        <v>0</v>
      </c>
      <c r="AYG67" s="956">
        <f t="shared" si="23"/>
        <v>0</v>
      </c>
      <c r="AYH67" s="956">
        <f t="shared" si="23"/>
        <v>0</v>
      </c>
      <c r="AYI67" s="956">
        <f t="shared" si="23"/>
        <v>0</v>
      </c>
      <c r="AYJ67" s="956">
        <f t="shared" si="23"/>
        <v>0</v>
      </c>
      <c r="AYK67" s="956">
        <f t="shared" si="23"/>
        <v>0</v>
      </c>
      <c r="AYL67" s="956">
        <f t="shared" si="23"/>
        <v>0</v>
      </c>
      <c r="AYM67" s="956">
        <f t="shared" si="23"/>
        <v>0</v>
      </c>
      <c r="AYN67" s="956">
        <f t="shared" si="23"/>
        <v>0</v>
      </c>
      <c r="AYO67" s="956">
        <f t="shared" si="23"/>
        <v>0</v>
      </c>
      <c r="AYP67" s="956">
        <f t="shared" si="23"/>
        <v>0</v>
      </c>
      <c r="AYQ67" s="956">
        <f t="shared" si="23"/>
        <v>0</v>
      </c>
      <c r="AYR67" s="956">
        <f t="shared" si="23"/>
        <v>0</v>
      </c>
      <c r="AYS67" s="956">
        <f t="shared" si="23"/>
        <v>0</v>
      </c>
      <c r="AYT67" s="956">
        <f t="shared" si="23"/>
        <v>0</v>
      </c>
      <c r="AYU67" s="956">
        <f t="shared" si="23"/>
        <v>0</v>
      </c>
      <c r="AYV67" s="956">
        <f t="shared" si="23"/>
        <v>0</v>
      </c>
      <c r="AYW67" s="956">
        <f t="shared" si="23"/>
        <v>0</v>
      </c>
      <c r="AYX67" s="956">
        <f t="shared" si="23"/>
        <v>0</v>
      </c>
      <c r="AYY67" s="956">
        <f t="shared" si="23"/>
        <v>0</v>
      </c>
      <c r="AYZ67" s="956">
        <f t="shared" si="23"/>
        <v>0</v>
      </c>
      <c r="AZA67" s="956">
        <f t="shared" si="23"/>
        <v>0</v>
      </c>
      <c r="AZB67" s="956">
        <f t="shared" si="23"/>
        <v>0</v>
      </c>
      <c r="AZC67" s="956">
        <f t="shared" si="23"/>
        <v>0</v>
      </c>
      <c r="AZD67" s="956">
        <f t="shared" ref="AZD67:BBO67" si="24">AZD60*$C$67</f>
        <v>0</v>
      </c>
      <c r="AZE67" s="956">
        <f t="shared" si="24"/>
        <v>0</v>
      </c>
      <c r="AZF67" s="956">
        <f t="shared" si="24"/>
        <v>0</v>
      </c>
      <c r="AZG67" s="956">
        <f t="shared" si="24"/>
        <v>0</v>
      </c>
      <c r="AZH67" s="956">
        <f t="shared" si="24"/>
        <v>0</v>
      </c>
      <c r="AZI67" s="956">
        <f t="shared" si="24"/>
        <v>0</v>
      </c>
      <c r="AZJ67" s="956">
        <f t="shared" si="24"/>
        <v>0</v>
      </c>
      <c r="AZK67" s="956">
        <f t="shared" si="24"/>
        <v>0</v>
      </c>
      <c r="AZL67" s="956">
        <f t="shared" si="24"/>
        <v>0</v>
      </c>
      <c r="AZM67" s="956">
        <f t="shared" si="24"/>
        <v>0</v>
      </c>
      <c r="AZN67" s="956">
        <f t="shared" si="24"/>
        <v>0</v>
      </c>
      <c r="AZO67" s="956">
        <f t="shared" si="24"/>
        <v>0</v>
      </c>
      <c r="AZP67" s="956">
        <f t="shared" si="24"/>
        <v>0</v>
      </c>
      <c r="AZQ67" s="956">
        <f t="shared" si="24"/>
        <v>0</v>
      </c>
      <c r="AZR67" s="956">
        <f t="shared" si="24"/>
        <v>0</v>
      </c>
      <c r="AZS67" s="956">
        <f t="shared" si="24"/>
        <v>0</v>
      </c>
      <c r="AZT67" s="956">
        <f t="shared" si="24"/>
        <v>0</v>
      </c>
      <c r="AZU67" s="956">
        <f t="shared" si="24"/>
        <v>0</v>
      </c>
      <c r="AZV67" s="956">
        <f t="shared" si="24"/>
        <v>0</v>
      </c>
      <c r="AZW67" s="956">
        <f t="shared" si="24"/>
        <v>0</v>
      </c>
      <c r="AZX67" s="956">
        <f t="shared" si="24"/>
        <v>0</v>
      </c>
      <c r="AZY67" s="956">
        <f t="shared" si="24"/>
        <v>0</v>
      </c>
      <c r="AZZ67" s="956">
        <f t="shared" si="24"/>
        <v>0</v>
      </c>
      <c r="BAA67" s="956">
        <f t="shared" si="24"/>
        <v>0</v>
      </c>
      <c r="BAB67" s="956">
        <f t="shared" si="24"/>
        <v>0</v>
      </c>
      <c r="BAC67" s="956">
        <f t="shared" si="24"/>
        <v>0</v>
      </c>
      <c r="BAD67" s="956">
        <f t="shared" si="24"/>
        <v>0</v>
      </c>
      <c r="BAE67" s="956">
        <f t="shared" si="24"/>
        <v>0</v>
      </c>
      <c r="BAF67" s="956">
        <f t="shared" si="24"/>
        <v>0</v>
      </c>
      <c r="BAG67" s="956">
        <f t="shared" si="24"/>
        <v>0</v>
      </c>
      <c r="BAH67" s="956">
        <f t="shared" si="24"/>
        <v>0</v>
      </c>
      <c r="BAI67" s="956">
        <f t="shared" si="24"/>
        <v>0</v>
      </c>
      <c r="BAJ67" s="956">
        <f t="shared" si="24"/>
        <v>0</v>
      </c>
      <c r="BAK67" s="956">
        <f t="shared" si="24"/>
        <v>0</v>
      </c>
      <c r="BAL67" s="956">
        <f t="shared" si="24"/>
        <v>0</v>
      </c>
      <c r="BAM67" s="956">
        <f t="shared" si="24"/>
        <v>0</v>
      </c>
      <c r="BAN67" s="956">
        <f t="shared" si="24"/>
        <v>0</v>
      </c>
      <c r="BAO67" s="956">
        <f t="shared" si="24"/>
        <v>0</v>
      </c>
      <c r="BAP67" s="956">
        <f t="shared" si="24"/>
        <v>0</v>
      </c>
      <c r="BAQ67" s="956">
        <f t="shared" si="24"/>
        <v>0</v>
      </c>
      <c r="BAR67" s="956">
        <f t="shared" si="24"/>
        <v>0</v>
      </c>
      <c r="BAS67" s="956">
        <f t="shared" si="24"/>
        <v>0</v>
      </c>
      <c r="BAT67" s="956">
        <f t="shared" si="24"/>
        <v>0</v>
      </c>
      <c r="BAU67" s="956">
        <f t="shared" si="24"/>
        <v>0</v>
      </c>
      <c r="BAV67" s="956">
        <f t="shared" si="24"/>
        <v>0</v>
      </c>
      <c r="BAW67" s="956">
        <f t="shared" si="24"/>
        <v>0</v>
      </c>
      <c r="BAX67" s="956">
        <f t="shared" si="24"/>
        <v>0</v>
      </c>
      <c r="BAY67" s="956">
        <f t="shared" si="24"/>
        <v>0</v>
      </c>
      <c r="BAZ67" s="956">
        <f t="shared" si="24"/>
        <v>0</v>
      </c>
      <c r="BBA67" s="956">
        <f t="shared" si="24"/>
        <v>0</v>
      </c>
      <c r="BBB67" s="956">
        <f t="shared" si="24"/>
        <v>0</v>
      </c>
      <c r="BBC67" s="956">
        <f t="shared" si="24"/>
        <v>0</v>
      </c>
      <c r="BBD67" s="956">
        <f t="shared" si="24"/>
        <v>0</v>
      </c>
      <c r="BBE67" s="956">
        <f t="shared" si="24"/>
        <v>0</v>
      </c>
      <c r="BBF67" s="956">
        <f t="shared" si="24"/>
        <v>0</v>
      </c>
      <c r="BBG67" s="956">
        <f t="shared" si="24"/>
        <v>0</v>
      </c>
      <c r="BBH67" s="956">
        <f t="shared" si="24"/>
        <v>0</v>
      </c>
      <c r="BBI67" s="956">
        <f t="shared" si="24"/>
        <v>0</v>
      </c>
      <c r="BBJ67" s="956">
        <f t="shared" si="24"/>
        <v>0</v>
      </c>
      <c r="BBK67" s="956">
        <f t="shared" si="24"/>
        <v>0</v>
      </c>
      <c r="BBL67" s="956">
        <f t="shared" si="24"/>
        <v>0</v>
      </c>
      <c r="BBM67" s="956">
        <f t="shared" si="24"/>
        <v>0</v>
      </c>
      <c r="BBN67" s="956">
        <f t="shared" si="24"/>
        <v>0</v>
      </c>
      <c r="BBO67" s="956">
        <f t="shared" si="24"/>
        <v>0</v>
      </c>
      <c r="BBP67" s="956">
        <f t="shared" ref="BBP67:BEA67" si="25">BBP60*$C$67</f>
        <v>0</v>
      </c>
      <c r="BBQ67" s="956">
        <f t="shared" si="25"/>
        <v>0</v>
      </c>
      <c r="BBR67" s="956">
        <f t="shared" si="25"/>
        <v>0</v>
      </c>
      <c r="BBS67" s="956">
        <f t="shared" si="25"/>
        <v>0</v>
      </c>
      <c r="BBT67" s="956">
        <f t="shared" si="25"/>
        <v>0</v>
      </c>
      <c r="BBU67" s="956">
        <f t="shared" si="25"/>
        <v>0</v>
      </c>
      <c r="BBV67" s="956">
        <f t="shared" si="25"/>
        <v>0</v>
      </c>
      <c r="BBW67" s="956">
        <f t="shared" si="25"/>
        <v>0</v>
      </c>
      <c r="BBX67" s="956">
        <f t="shared" si="25"/>
        <v>0</v>
      </c>
      <c r="BBY67" s="956">
        <f t="shared" si="25"/>
        <v>0</v>
      </c>
      <c r="BBZ67" s="956">
        <f t="shared" si="25"/>
        <v>0</v>
      </c>
      <c r="BCA67" s="956">
        <f t="shared" si="25"/>
        <v>0</v>
      </c>
      <c r="BCB67" s="956">
        <f t="shared" si="25"/>
        <v>0</v>
      </c>
      <c r="BCC67" s="956">
        <f t="shared" si="25"/>
        <v>0</v>
      </c>
      <c r="BCD67" s="956">
        <f t="shared" si="25"/>
        <v>0</v>
      </c>
      <c r="BCE67" s="956">
        <f t="shared" si="25"/>
        <v>0</v>
      </c>
      <c r="BCF67" s="956">
        <f t="shared" si="25"/>
        <v>0</v>
      </c>
      <c r="BCG67" s="956">
        <f t="shared" si="25"/>
        <v>0</v>
      </c>
      <c r="BCH67" s="956">
        <f t="shared" si="25"/>
        <v>0</v>
      </c>
      <c r="BCI67" s="956">
        <f t="shared" si="25"/>
        <v>0</v>
      </c>
      <c r="BCJ67" s="956">
        <f t="shared" si="25"/>
        <v>0</v>
      </c>
      <c r="BCK67" s="956">
        <f t="shared" si="25"/>
        <v>0</v>
      </c>
      <c r="BCL67" s="956">
        <f t="shared" si="25"/>
        <v>0</v>
      </c>
      <c r="BCM67" s="956">
        <f t="shared" si="25"/>
        <v>0</v>
      </c>
      <c r="BCN67" s="956">
        <f t="shared" si="25"/>
        <v>0</v>
      </c>
      <c r="BCO67" s="956">
        <f t="shared" si="25"/>
        <v>0</v>
      </c>
      <c r="BCP67" s="956">
        <f t="shared" si="25"/>
        <v>0</v>
      </c>
      <c r="BCQ67" s="956">
        <f t="shared" si="25"/>
        <v>0</v>
      </c>
      <c r="BCR67" s="956">
        <f t="shared" si="25"/>
        <v>0</v>
      </c>
      <c r="BCS67" s="956">
        <f t="shared" si="25"/>
        <v>0</v>
      </c>
      <c r="BCT67" s="956">
        <f t="shared" si="25"/>
        <v>0</v>
      </c>
      <c r="BCU67" s="956">
        <f t="shared" si="25"/>
        <v>0</v>
      </c>
      <c r="BCV67" s="956">
        <f t="shared" si="25"/>
        <v>0</v>
      </c>
      <c r="BCW67" s="956">
        <f t="shared" si="25"/>
        <v>0</v>
      </c>
      <c r="BCX67" s="956">
        <f t="shared" si="25"/>
        <v>0</v>
      </c>
      <c r="BCY67" s="956">
        <f t="shared" si="25"/>
        <v>0</v>
      </c>
      <c r="BCZ67" s="956">
        <f t="shared" si="25"/>
        <v>0</v>
      </c>
      <c r="BDA67" s="956">
        <f t="shared" si="25"/>
        <v>0</v>
      </c>
      <c r="BDB67" s="956">
        <f t="shared" si="25"/>
        <v>0</v>
      </c>
      <c r="BDC67" s="956">
        <f t="shared" si="25"/>
        <v>0</v>
      </c>
      <c r="BDD67" s="956">
        <f t="shared" si="25"/>
        <v>0</v>
      </c>
      <c r="BDE67" s="956">
        <f t="shared" si="25"/>
        <v>0</v>
      </c>
      <c r="BDF67" s="956">
        <f t="shared" si="25"/>
        <v>0</v>
      </c>
      <c r="BDG67" s="956">
        <f t="shared" si="25"/>
        <v>0</v>
      </c>
      <c r="BDH67" s="956">
        <f t="shared" si="25"/>
        <v>0</v>
      </c>
      <c r="BDI67" s="956">
        <f t="shared" si="25"/>
        <v>0</v>
      </c>
      <c r="BDJ67" s="956">
        <f t="shared" si="25"/>
        <v>0</v>
      </c>
      <c r="BDK67" s="956">
        <f t="shared" si="25"/>
        <v>0</v>
      </c>
      <c r="BDL67" s="956">
        <f t="shared" si="25"/>
        <v>0</v>
      </c>
      <c r="BDM67" s="956">
        <f t="shared" si="25"/>
        <v>0</v>
      </c>
      <c r="BDN67" s="956">
        <f t="shared" si="25"/>
        <v>0</v>
      </c>
      <c r="BDO67" s="956">
        <f t="shared" si="25"/>
        <v>0</v>
      </c>
      <c r="BDP67" s="956">
        <f t="shared" si="25"/>
        <v>0</v>
      </c>
      <c r="BDQ67" s="956">
        <f t="shared" si="25"/>
        <v>0</v>
      </c>
      <c r="BDR67" s="956">
        <f t="shared" si="25"/>
        <v>0</v>
      </c>
      <c r="BDS67" s="956">
        <f t="shared" si="25"/>
        <v>0</v>
      </c>
      <c r="BDT67" s="956">
        <f t="shared" si="25"/>
        <v>0</v>
      </c>
      <c r="BDU67" s="956">
        <f t="shared" si="25"/>
        <v>0</v>
      </c>
      <c r="BDV67" s="956">
        <f t="shared" si="25"/>
        <v>0</v>
      </c>
      <c r="BDW67" s="956">
        <f t="shared" si="25"/>
        <v>0</v>
      </c>
      <c r="BDX67" s="956">
        <f t="shared" si="25"/>
        <v>0</v>
      </c>
      <c r="BDY67" s="956">
        <f t="shared" si="25"/>
        <v>0</v>
      </c>
      <c r="BDZ67" s="956">
        <f t="shared" si="25"/>
        <v>0</v>
      </c>
      <c r="BEA67" s="956">
        <f t="shared" si="25"/>
        <v>0</v>
      </c>
      <c r="BEB67" s="956">
        <f t="shared" ref="BEB67:BGM67" si="26">BEB60*$C$67</f>
        <v>0</v>
      </c>
      <c r="BEC67" s="956">
        <f t="shared" si="26"/>
        <v>0</v>
      </c>
      <c r="BED67" s="956">
        <f t="shared" si="26"/>
        <v>0</v>
      </c>
      <c r="BEE67" s="956">
        <f t="shared" si="26"/>
        <v>0</v>
      </c>
      <c r="BEF67" s="956">
        <f t="shared" si="26"/>
        <v>0</v>
      </c>
      <c r="BEG67" s="956">
        <f t="shared" si="26"/>
        <v>0</v>
      </c>
      <c r="BEH67" s="956">
        <f t="shared" si="26"/>
        <v>0</v>
      </c>
      <c r="BEI67" s="956">
        <f t="shared" si="26"/>
        <v>0</v>
      </c>
      <c r="BEJ67" s="956">
        <f t="shared" si="26"/>
        <v>0</v>
      </c>
      <c r="BEK67" s="956">
        <f t="shared" si="26"/>
        <v>0</v>
      </c>
      <c r="BEL67" s="956">
        <f t="shared" si="26"/>
        <v>0</v>
      </c>
      <c r="BEM67" s="956">
        <f t="shared" si="26"/>
        <v>0</v>
      </c>
      <c r="BEN67" s="956">
        <f t="shared" si="26"/>
        <v>0</v>
      </c>
      <c r="BEO67" s="956">
        <f t="shared" si="26"/>
        <v>0</v>
      </c>
      <c r="BEP67" s="956">
        <f t="shared" si="26"/>
        <v>0</v>
      </c>
      <c r="BEQ67" s="956">
        <f t="shared" si="26"/>
        <v>0</v>
      </c>
      <c r="BER67" s="956">
        <f t="shared" si="26"/>
        <v>0</v>
      </c>
      <c r="BES67" s="956">
        <f t="shared" si="26"/>
        <v>0</v>
      </c>
      <c r="BET67" s="956">
        <f t="shared" si="26"/>
        <v>0</v>
      </c>
      <c r="BEU67" s="956">
        <f t="shared" si="26"/>
        <v>0</v>
      </c>
      <c r="BEV67" s="956">
        <f t="shared" si="26"/>
        <v>0</v>
      </c>
      <c r="BEW67" s="956">
        <f t="shared" si="26"/>
        <v>0</v>
      </c>
      <c r="BEX67" s="956">
        <f t="shared" si="26"/>
        <v>0</v>
      </c>
      <c r="BEY67" s="956">
        <f t="shared" si="26"/>
        <v>0</v>
      </c>
      <c r="BEZ67" s="956">
        <f t="shared" si="26"/>
        <v>0</v>
      </c>
      <c r="BFA67" s="956">
        <f t="shared" si="26"/>
        <v>0</v>
      </c>
      <c r="BFB67" s="956">
        <f t="shared" si="26"/>
        <v>0</v>
      </c>
      <c r="BFC67" s="956">
        <f t="shared" si="26"/>
        <v>0</v>
      </c>
      <c r="BFD67" s="956">
        <f t="shared" si="26"/>
        <v>0</v>
      </c>
      <c r="BFE67" s="956">
        <f t="shared" si="26"/>
        <v>0</v>
      </c>
      <c r="BFF67" s="956">
        <f t="shared" si="26"/>
        <v>0</v>
      </c>
      <c r="BFG67" s="956">
        <f t="shared" si="26"/>
        <v>0</v>
      </c>
      <c r="BFH67" s="956">
        <f t="shared" si="26"/>
        <v>0</v>
      </c>
      <c r="BFI67" s="956">
        <f t="shared" si="26"/>
        <v>0</v>
      </c>
      <c r="BFJ67" s="956">
        <f t="shared" si="26"/>
        <v>0</v>
      </c>
      <c r="BFK67" s="956">
        <f t="shared" si="26"/>
        <v>0</v>
      </c>
      <c r="BFL67" s="956">
        <f t="shared" si="26"/>
        <v>0</v>
      </c>
      <c r="BFM67" s="956">
        <f t="shared" si="26"/>
        <v>0</v>
      </c>
      <c r="BFN67" s="956">
        <f t="shared" si="26"/>
        <v>0</v>
      </c>
      <c r="BFO67" s="956">
        <f t="shared" si="26"/>
        <v>0</v>
      </c>
      <c r="BFP67" s="956">
        <f t="shared" si="26"/>
        <v>0</v>
      </c>
      <c r="BFQ67" s="956">
        <f t="shared" si="26"/>
        <v>0</v>
      </c>
      <c r="BFR67" s="956">
        <f t="shared" si="26"/>
        <v>0</v>
      </c>
      <c r="BFS67" s="956">
        <f t="shared" si="26"/>
        <v>0</v>
      </c>
      <c r="BFT67" s="956">
        <f t="shared" si="26"/>
        <v>0</v>
      </c>
      <c r="BFU67" s="956">
        <f t="shared" si="26"/>
        <v>0</v>
      </c>
      <c r="BFV67" s="956">
        <f t="shared" si="26"/>
        <v>0</v>
      </c>
      <c r="BFW67" s="956">
        <f t="shared" si="26"/>
        <v>0</v>
      </c>
      <c r="BFX67" s="956">
        <f t="shared" si="26"/>
        <v>0</v>
      </c>
      <c r="BFY67" s="956">
        <f t="shared" si="26"/>
        <v>0</v>
      </c>
      <c r="BFZ67" s="956">
        <f t="shared" si="26"/>
        <v>0</v>
      </c>
      <c r="BGA67" s="956">
        <f t="shared" si="26"/>
        <v>0</v>
      </c>
      <c r="BGB67" s="956">
        <f t="shared" si="26"/>
        <v>0</v>
      </c>
      <c r="BGC67" s="956">
        <f t="shared" si="26"/>
        <v>0</v>
      </c>
      <c r="BGD67" s="956">
        <f t="shared" si="26"/>
        <v>0</v>
      </c>
      <c r="BGE67" s="956">
        <f t="shared" si="26"/>
        <v>0</v>
      </c>
      <c r="BGF67" s="956">
        <f t="shared" si="26"/>
        <v>0</v>
      </c>
      <c r="BGG67" s="956">
        <f t="shared" si="26"/>
        <v>0</v>
      </c>
      <c r="BGH67" s="956">
        <f t="shared" si="26"/>
        <v>0</v>
      </c>
      <c r="BGI67" s="956">
        <f t="shared" si="26"/>
        <v>0</v>
      </c>
      <c r="BGJ67" s="956">
        <f t="shared" si="26"/>
        <v>0</v>
      </c>
      <c r="BGK67" s="956">
        <f t="shared" si="26"/>
        <v>0</v>
      </c>
      <c r="BGL67" s="956">
        <f t="shared" si="26"/>
        <v>0</v>
      </c>
      <c r="BGM67" s="956">
        <f t="shared" si="26"/>
        <v>0</v>
      </c>
      <c r="BGN67" s="956">
        <f t="shared" ref="BGN67:BIY67" si="27">BGN60*$C$67</f>
        <v>0</v>
      </c>
      <c r="BGO67" s="956">
        <f t="shared" si="27"/>
        <v>0</v>
      </c>
      <c r="BGP67" s="956">
        <f t="shared" si="27"/>
        <v>0</v>
      </c>
      <c r="BGQ67" s="956">
        <f t="shared" si="27"/>
        <v>0</v>
      </c>
      <c r="BGR67" s="956">
        <f t="shared" si="27"/>
        <v>0</v>
      </c>
      <c r="BGS67" s="956">
        <f t="shared" si="27"/>
        <v>0</v>
      </c>
      <c r="BGT67" s="956">
        <f t="shared" si="27"/>
        <v>0</v>
      </c>
      <c r="BGU67" s="956">
        <f t="shared" si="27"/>
        <v>0</v>
      </c>
      <c r="BGV67" s="956">
        <f t="shared" si="27"/>
        <v>0</v>
      </c>
      <c r="BGW67" s="956">
        <f t="shared" si="27"/>
        <v>0</v>
      </c>
      <c r="BGX67" s="956">
        <f t="shared" si="27"/>
        <v>0</v>
      </c>
      <c r="BGY67" s="956">
        <f t="shared" si="27"/>
        <v>0</v>
      </c>
      <c r="BGZ67" s="956">
        <f t="shared" si="27"/>
        <v>0</v>
      </c>
      <c r="BHA67" s="956">
        <f t="shared" si="27"/>
        <v>0</v>
      </c>
      <c r="BHB67" s="956">
        <f t="shared" si="27"/>
        <v>0</v>
      </c>
      <c r="BHC67" s="956">
        <f t="shared" si="27"/>
        <v>0</v>
      </c>
      <c r="BHD67" s="956">
        <f t="shared" si="27"/>
        <v>0</v>
      </c>
      <c r="BHE67" s="956">
        <f t="shared" si="27"/>
        <v>0</v>
      </c>
      <c r="BHF67" s="956">
        <f t="shared" si="27"/>
        <v>0</v>
      </c>
      <c r="BHG67" s="956">
        <f t="shared" si="27"/>
        <v>0</v>
      </c>
      <c r="BHH67" s="956">
        <f t="shared" si="27"/>
        <v>0</v>
      </c>
      <c r="BHI67" s="956">
        <f t="shared" si="27"/>
        <v>0</v>
      </c>
      <c r="BHJ67" s="956">
        <f t="shared" si="27"/>
        <v>0</v>
      </c>
      <c r="BHK67" s="956">
        <f t="shared" si="27"/>
        <v>0</v>
      </c>
      <c r="BHL67" s="956">
        <f t="shared" si="27"/>
        <v>0</v>
      </c>
      <c r="BHM67" s="956">
        <f t="shared" si="27"/>
        <v>0</v>
      </c>
      <c r="BHN67" s="956">
        <f t="shared" si="27"/>
        <v>0</v>
      </c>
      <c r="BHO67" s="956">
        <f t="shared" si="27"/>
        <v>0</v>
      </c>
      <c r="BHP67" s="956">
        <f t="shared" si="27"/>
        <v>0</v>
      </c>
      <c r="BHQ67" s="956">
        <f t="shared" si="27"/>
        <v>0</v>
      </c>
      <c r="BHR67" s="956">
        <f t="shared" si="27"/>
        <v>0</v>
      </c>
      <c r="BHS67" s="956">
        <f t="shared" si="27"/>
        <v>0</v>
      </c>
      <c r="BHT67" s="956">
        <f t="shared" si="27"/>
        <v>0</v>
      </c>
      <c r="BHU67" s="956">
        <f t="shared" si="27"/>
        <v>0</v>
      </c>
      <c r="BHV67" s="956">
        <f t="shared" si="27"/>
        <v>0</v>
      </c>
      <c r="BHW67" s="956">
        <f t="shared" si="27"/>
        <v>0</v>
      </c>
      <c r="BHX67" s="956">
        <f t="shared" si="27"/>
        <v>0</v>
      </c>
      <c r="BHY67" s="956">
        <f t="shared" si="27"/>
        <v>0</v>
      </c>
      <c r="BHZ67" s="956">
        <f t="shared" si="27"/>
        <v>0</v>
      </c>
      <c r="BIA67" s="956">
        <f t="shared" si="27"/>
        <v>0</v>
      </c>
      <c r="BIB67" s="956">
        <f t="shared" si="27"/>
        <v>0</v>
      </c>
      <c r="BIC67" s="956">
        <f t="shared" si="27"/>
        <v>0</v>
      </c>
      <c r="BID67" s="956">
        <f t="shared" si="27"/>
        <v>0</v>
      </c>
      <c r="BIE67" s="956">
        <f t="shared" si="27"/>
        <v>0</v>
      </c>
      <c r="BIF67" s="956">
        <f t="shared" si="27"/>
        <v>0</v>
      </c>
      <c r="BIG67" s="956">
        <f t="shared" si="27"/>
        <v>0</v>
      </c>
      <c r="BIH67" s="956">
        <f t="shared" si="27"/>
        <v>0</v>
      </c>
      <c r="BII67" s="956">
        <f t="shared" si="27"/>
        <v>0</v>
      </c>
      <c r="BIJ67" s="956">
        <f t="shared" si="27"/>
        <v>0</v>
      </c>
      <c r="BIK67" s="956">
        <f t="shared" si="27"/>
        <v>0</v>
      </c>
      <c r="BIL67" s="956">
        <f t="shared" si="27"/>
        <v>0</v>
      </c>
      <c r="BIM67" s="956">
        <f t="shared" si="27"/>
        <v>0</v>
      </c>
      <c r="BIN67" s="956">
        <f t="shared" si="27"/>
        <v>0</v>
      </c>
      <c r="BIO67" s="956">
        <f t="shared" si="27"/>
        <v>0</v>
      </c>
      <c r="BIP67" s="956">
        <f t="shared" si="27"/>
        <v>0</v>
      </c>
      <c r="BIQ67" s="956">
        <f t="shared" si="27"/>
        <v>0</v>
      </c>
      <c r="BIR67" s="956">
        <f t="shared" si="27"/>
        <v>0</v>
      </c>
      <c r="BIS67" s="956">
        <f t="shared" si="27"/>
        <v>0</v>
      </c>
      <c r="BIT67" s="956">
        <f t="shared" si="27"/>
        <v>0</v>
      </c>
      <c r="BIU67" s="956">
        <f t="shared" si="27"/>
        <v>0</v>
      </c>
      <c r="BIV67" s="956">
        <f t="shared" si="27"/>
        <v>0</v>
      </c>
      <c r="BIW67" s="956">
        <f t="shared" si="27"/>
        <v>0</v>
      </c>
      <c r="BIX67" s="956">
        <f t="shared" si="27"/>
        <v>0</v>
      </c>
      <c r="BIY67" s="956">
        <f t="shared" si="27"/>
        <v>0</v>
      </c>
      <c r="BIZ67" s="956">
        <f t="shared" ref="BIZ67:BLK67" si="28">BIZ60*$C$67</f>
        <v>0</v>
      </c>
      <c r="BJA67" s="956">
        <f t="shared" si="28"/>
        <v>0</v>
      </c>
      <c r="BJB67" s="956">
        <f t="shared" si="28"/>
        <v>0</v>
      </c>
      <c r="BJC67" s="956">
        <f t="shared" si="28"/>
        <v>0</v>
      </c>
      <c r="BJD67" s="956">
        <f t="shared" si="28"/>
        <v>0</v>
      </c>
      <c r="BJE67" s="956">
        <f t="shared" si="28"/>
        <v>0</v>
      </c>
      <c r="BJF67" s="956">
        <f t="shared" si="28"/>
        <v>0</v>
      </c>
      <c r="BJG67" s="956">
        <f t="shared" si="28"/>
        <v>0</v>
      </c>
      <c r="BJH67" s="956">
        <f t="shared" si="28"/>
        <v>0</v>
      </c>
      <c r="BJI67" s="956">
        <f t="shared" si="28"/>
        <v>0</v>
      </c>
      <c r="BJJ67" s="956">
        <f t="shared" si="28"/>
        <v>0</v>
      </c>
      <c r="BJK67" s="956">
        <f t="shared" si="28"/>
        <v>0</v>
      </c>
      <c r="BJL67" s="956">
        <f t="shared" si="28"/>
        <v>0</v>
      </c>
      <c r="BJM67" s="956">
        <f t="shared" si="28"/>
        <v>0</v>
      </c>
      <c r="BJN67" s="956">
        <f t="shared" si="28"/>
        <v>0</v>
      </c>
      <c r="BJO67" s="956">
        <f t="shared" si="28"/>
        <v>0</v>
      </c>
      <c r="BJP67" s="956">
        <f t="shared" si="28"/>
        <v>0</v>
      </c>
      <c r="BJQ67" s="956">
        <f t="shared" si="28"/>
        <v>0</v>
      </c>
      <c r="BJR67" s="956">
        <f t="shared" si="28"/>
        <v>0</v>
      </c>
      <c r="BJS67" s="956">
        <f t="shared" si="28"/>
        <v>0</v>
      </c>
      <c r="BJT67" s="956">
        <f t="shared" si="28"/>
        <v>0</v>
      </c>
      <c r="BJU67" s="956">
        <f t="shared" si="28"/>
        <v>0</v>
      </c>
      <c r="BJV67" s="956">
        <f t="shared" si="28"/>
        <v>0</v>
      </c>
      <c r="BJW67" s="956">
        <f t="shared" si="28"/>
        <v>0</v>
      </c>
      <c r="BJX67" s="956">
        <f t="shared" si="28"/>
        <v>0</v>
      </c>
      <c r="BJY67" s="956">
        <f t="shared" si="28"/>
        <v>0</v>
      </c>
      <c r="BJZ67" s="956">
        <f t="shared" si="28"/>
        <v>0</v>
      </c>
      <c r="BKA67" s="956">
        <f t="shared" si="28"/>
        <v>0</v>
      </c>
      <c r="BKB67" s="956">
        <f t="shared" si="28"/>
        <v>0</v>
      </c>
      <c r="BKC67" s="956">
        <f t="shared" si="28"/>
        <v>0</v>
      </c>
      <c r="BKD67" s="956">
        <f t="shared" si="28"/>
        <v>0</v>
      </c>
      <c r="BKE67" s="956">
        <f t="shared" si="28"/>
        <v>0</v>
      </c>
      <c r="BKF67" s="956">
        <f t="shared" si="28"/>
        <v>0</v>
      </c>
      <c r="BKG67" s="956">
        <f t="shared" si="28"/>
        <v>0</v>
      </c>
      <c r="BKH67" s="956">
        <f t="shared" si="28"/>
        <v>0</v>
      </c>
      <c r="BKI67" s="956">
        <f t="shared" si="28"/>
        <v>0</v>
      </c>
      <c r="BKJ67" s="956">
        <f t="shared" si="28"/>
        <v>0</v>
      </c>
      <c r="BKK67" s="956">
        <f t="shared" si="28"/>
        <v>0</v>
      </c>
      <c r="BKL67" s="956">
        <f t="shared" si="28"/>
        <v>0</v>
      </c>
      <c r="BKM67" s="956">
        <f t="shared" si="28"/>
        <v>0</v>
      </c>
      <c r="BKN67" s="956">
        <f t="shared" si="28"/>
        <v>0</v>
      </c>
      <c r="BKO67" s="956">
        <f t="shared" si="28"/>
        <v>0</v>
      </c>
      <c r="BKP67" s="956">
        <f t="shared" si="28"/>
        <v>0</v>
      </c>
      <c r="BKQ67" s="956">
        <f t="shared" si="28"/>
        <v>0</v>
      </c>
      <c r="BKR67" s="956">
        <f t="shared" si="28"/>
        <v>0</v>
      </c>
      <c r="BKS67" s="956">
        <f t="shared" si="28"/>
        <v>0</v>
      </c>
      <c r="BKT67" s="956">
        <f t="shared" si="28"/>
        <v>0</v>
      </c>
      <c r="BKU67" s="956">
        <f t="shared" si="28"/>
        <v>0</v>
      </c>
      <c r="BKV67" s="956">
        <f t="shared" si="28"/>
        <v>0</v>
      </c>
      <c r="BKW67" s="956">
        <f t="shared" si="28"/>
        <v>0</v>
      </c>
      <c r="BKX67" s="956">
        <f t="shared" si="28"/>
        <v>0</v>
      </c>
      <c r="BKY67" s="956">
        <f t="shared" si="28"/>
        <v>0</v>
      </c>
      <c r="BKZ67" s="956">
        <f t="shared" si="28"/>
        <v>0</v>
      </c>
      <c r="BLA67" s="956">
        <f t="shared" si="28"/>
        <v>0</v>
      </c>
      <c r="BLB67" s="956">
        <f t="shared" si="28"/>
        <v>0</v>
      </c>
      <c r="BLC67" s="956">
        <f t="shared" si="28"/>
        <v>0</v>
      </c>
      <c r="BLD67" s="956">
        <f t="shared" si="28"/>
        <v>0</v>
      </c>
      <c r="BLE67" s="956">
        <f t="shared" si="28"/>
        <v>0</v>
      </c>
      <c r="BLF67" s="956">
        <f t="shared" si="28"/>
        <v>0</v>
      </c>
      <c r="BLG67" s="956">
        <f t="shared" si="28"/>
        <v>0</v>
      </c>
      <c r="BLH67" s="956">
        <f t="shared" si="28"/>
        <v>0</v>
      </c>
      <c r="BLI67" s="956">
        <f t="shared" si="28"/>
        <v>0</v>
      </c>
      <c r="BLJ67" s="956">
        <f t="shared" si="28"/>
        <v>0</v>
      </c>
      <c r="BLK67" s="956">
        <f t="shared" si="28"/>
        <v>0</v>
      </c>
      <c r="BLL67" s="956">
        <f t="shared" ref="BLL67:BNW67" si="29">BLL60*$C$67</f>
        <v>0</v>
      </c>
      <c r="BLM67" s="956">
        <f t="shared" si="29"/>
        <v>0</v>
      </c>
      <c r="BLN67" s="956">
        <f t="shared" si="29"/>
        <v>0</v>
      </c>
      <c r="BLO67" s="956">
        <f t="shared" si="29"/>
        <v>0</v>
      </c>
      <c r="BLP67" s="956">
        <f t="shared" si="29"/>
        <v>0</v>
      </c>
      <c r="BLQ67" s="956">
        <f t="shared" si="29"/>
        <v>0</v>
      </c>
      <c r="BLR67" s="956">
        <f t="shared" si="29"/>
        <v>0</v>
      </c>
      <c r="BLS67" s="956">
        <f t="shared" si="29"/>
        <v>0</v>
      </c>
      <c r="BLT67" s="956">
        <f t="shared" si="29"/>
        <v>0</v>
      </c>
      <c r="BLU67" s="956">
        <f t="shared" si="29"/>
        <v>0</v>
      </c>
      <c r="BLV67" s="956">
        <f t="shared" si="29"/>
        <v>0</v>
      </c>
      <c r="BLW67" s="956">
        <f t="shared" si="29"/>
        <v>0</v>
      </c>
      <c r="BLX67" s="956">
        <f t="shared" si="29"/>
        <v>0</v>
      </c>
      <c r="BLY67" s="956">
        <f t="shared" si="29"/>
        <v>0</v>
      </c>
      <c r="BLZ67" s="956">
        <f t="shared" si="29"/>
        <v>0</v>
      </c>
      <c r="BMA67" s="956">
        <f t="shared" si="29"/>
        <v>0</v>
      </c>
      <c r="BMB67" s="956">
        <f t="shared" si="29"/>
        <v>0</v>
      </c>
      <c r="BMC67" s="956">
        <f t="shared" si="29"/>
        <v>0</v>
      </c>
      <c r="BMD67" s="956">
        <f t="shared" si="29"/>
        <v>0</v>
      </c>
      <c r="BME67" s="956">
        <f t="shared" si="29"/>
        <v>0</v>
      </c>
      <c r="BMF67" s="956">
        <f t="shared" si="29"/>
        <v>0</v>
      </c>
      <c r="BMG67" s="956">
        <f t="shared" si="29"/>
        <v>0</v>
      </c>
      <c r="BMH67" s="956">
        <f t="shared" si="29"/>
        <v>0</v>
      </c>
      <c r="BMI67" s="956">
        <f t="shared" si="29"/>
        <v>0</v>
      </c>
      <c r="BMJ67" s="956">
        <f t="shared" si="29"/>
        <v>0</v>
      </c>
      <c r="BMK67" s="956">
        <f t="shared" si="29"/>
        <v>0</v>
      </c>
      <c r="BML67" s="956">
        <f t="shared" si="29"/>
        <v>0</v>
      </c>
      <c r="BMM67" s="956">
        <f t="shared" si="29"/>
        <v>0</v>
      </c>
      <c r="BMN67" s="956">
        <f t="shared" si="29"/>
        <v>0</v>
      </c>
      <c r="BMO67" s="956">
        <f t="shared" si="29"/>
        <v>0</v>
      </c>
      <c r="BMP67" s="956">
        <f t="shared" si="29"/>
        <v>0</v>
      </c>
      <c r="BMQ67" s="956">
        <f t="shared" si="29"/>
        <v>0</v>
      </c>
      <c r="BMR67" s="956">
        <f t="shared" si="29"/>
        <v>0</v>
      </c>
      <c r="BMS67" s="956">
        <f t="shared" si="29"/>
        <v>0</v>
      </c>
      <c r="BMT67" s="956">
        <f t="shared" si="29"/>
        <v>0</v>
      </c>
      <c r="BMU67" s="956">
        <f t="shared" si="29"/>
        <v>0</v>
      </c>
      <c r="BMV67" s="956">
        <f t="shared" si="29"/>
        <v>0</v>
      </c>
      <c r="BMW67" s="956">
        <f t="shared" si="29"/>
        <v>0</v>
      </c>
      <c r="BMX67" s="956">
        <f t="shared" si="29"/>
        <v>0</v>
      </c>
      <c r="BMY67" s="956">
        <f t="shared" si="29"/>
        <v>0</v>
      </c>
      <c r="BMZ67" s="956">
        <f t="shared" si="29"/>
        <v>0</v>
      </c>
      <c r="BNA67" s="956">
        <f t="shared" si="29"/>
        <v>0</v>
      </c>
      <c r="BNB67" s="956">
        <f t="shared" si="29"/>
        <v>0</v>
      </c>
      <c r="BNC67" s="956">
        <f t="shared" si="29"/>
        <v>0</v>
      </c>
      <c r="BND67" s="956">
        <f t="shared" si="29"/>
        <v>0</v>
      </c>
      <c r="BNE67" s="956">
        <f t="shared" si="29"/>
        <v>0</v>
      </c>
      <c r="BNF67" s="956">
        <f t="shared" si="29"/>
        <v>0</v>
      </c>
      <c r="BNG67" s="956">
        <f t="shared" si="29"/>
        <v>0</v>
      </c>
      <c r="BNH67" s="956">
        <f t="shared" si="29"/>
        <v>0</v>
      </c>
      <c r="BNI67" s="956">
        <f t="shared" si="29"/>
        <v>0</v>
      </c>
      <c r="BNJ67" s="956">
        <f t="shared" si="29"/>
        <v>0</v>
      </c>
      <c r="BNK67" s="956">
        <f t="shared" si="29"/>
        <v>0</v>
      </c>
      <c r="BNL67" s="956">
        <f t="shared" si="29"/>
        <v>0</v>
      </c>
      <c r="BNM67" s="956">
        <f t="shared" si="29"/>
        <v>0</v>
      </c>
      <c r="BNN67" s="956">
        <f t="shared" si="29"/>
        <v>0</v>
      </c>
      <c r="BNO67" s="956">
        <f t="shared" si="29"/>
        <v>0</v>
      </c>
      <c r="BNP67" s="956">
        <f t="shared" si="29"/>
        <v>0</v>
      </c>
      <c r="BNQ67" s="956">
        <f t="shared" si="29"/>
        <v>0</v>
      </c>
      <c r="BNR67" s="956">
        <f t="shared" si="29"/>
        <v>0</v>
      </c>
      <c r="BNS67" s="956">
        <f t="shared" si="29"/>
        <v>0</v>
      </c>
      <c r="BNT67" s="956">
        <f t="shared" si="29"/>
        <v>0</v>
      </c>
      <c r="BNU67" s="956">
        <f t="shared" si="29"/>
        <v>0</v>
      </c>
      <c r="BNV67" s="956">
        <f t="shared" si="29"/>
        <v>0</v>
      </c>
      <c r="BNW67" s="956">
        <f t="shared" si="29"/>
        <v>0</v>
      </c>
      <c r="BNX67" s="956">
        <f t="shared" ref="BNX67:BQI67" si="30">BNX60*$C$67</f>
        <v>0</v>
      </c>
      <c r="BNY67" s="956">
        <f t="shared" si="30"/>
        <v>0</v>
      </c>
      <c r="BNZ67" s="956">
        <f t="shared" si="30"/>
        <v>0</v>
      </c>
      <c r="BOA67" s="956">
        <f t="shared" si="30"/>
        <v>0</v>
      </c>
      <c r="BOB67" s="956">
        <f t="shared" si="30"/>
        <v>0</v>
      </c>
      <c r="BOC67" s="956">
        <f t="shared" si="30"/>
        <v>0</v>
      </c>
      <c r="BOD67" s="956">
        <f t="shared" si="30"/>
        <v>0</v>
      </c>
      <c r="BOE67" s="956">
        <f t="shared" si="30"/>
        <v>0</v>
      </c>
      <c r="BOF67" s="956">
        <f t="shared" si="30"/>
        <v>0</v>
      </c>
      <c r="BOG67" s="956">
        <f t="shared" si="30"/>
        <v>0</v>
      </c>
      <c r="BOH67" s="956">
        <f t="shared" si="30"/>
        <v>0</v>
      </c>
      <c r="BOI67" s="956">
        <f t="shared" si="30"/>
        <v>0</v>
      </c>
      <c r="BOJ67" s="956">
        <f t="shared" si="30"/>
        <v>0</v>
      </c>
      <c r="BOK67" s="956">
        <f t="shared" si="30"/>
        <v>0</v>
      </c>
      <c r="BOL67" s="956">
        <f t="shared" si="30"/>
        <v>0</v>
      </c>
      <c r="BOM67" s="956">
        <f t="shared" si="30"/>
        <v>0</v>
      </c>
      <c r="BON67" s="956">
        <f t="shared" si="30"/>
        <v>0</v>
      </c>
      <c r="BOO67" s="956">
        <f t="shared" si="30"/>
        <v>0</v>
      </c>
      <c r="BOP67" s="956">
        <f t="shared" si="30"/>
        <v>0</v>
      </c>
      <c r="BOQ67" s="956">
        <f t="shared" si="30"/>
        <v>0</v>
      </c>
      <c r="BOR67" s="956">
        <f t="shared" si="30"/>
        <v>0</v>
      </c>
      <c r="BOS67" s="956">
        <f t="shared" si="30"/>
        <v>0</v>
      </c>
      <c r="BOT67" s="956">
        <f t="shared" si="30"/>
        <v>0</v>
      </c>
      <c r="BOU67" s="956">
        <f t="shared" si="30"/>
        <v>0</v>
      </c>
      <c r="BOV67" s="956">
        <f t="shared" si="30"/>
        <v>0</v>
      </c>
      <c r="BOW67" s="956">
        <f t="shared" si="30"/>
        <v>0</v>
      </c>
      <c r="BOX67" s="956">
        <f t="shared" si="30"/>
        <v>0</v>
      </c>
      <c r="BOY67" s="956">
        <f t="shared" si="30"/>
        <v>0</v>
      </c>
      <c r="BOZ67" s="956">
        <f t="shared" si="30"/>
        <v>0</v>
      </c>
      <c r="BPA67" s="956">
        <f t="shared" si="30"/>
        <v>0</v>
      </c>
      <c r="BPB67" s="956">
        <f t="shared" si="30"/>
        <v>0</v>
      </c>
      <c r="BPC67" s="956">
        <f t="shared" si="30"/>
        <v>0</v>
      </c>
      <c r="BPD67" s="956">
        <f t="shared" si="30"/>
        <v>0</v>
      </c>
      <c r="BPE67" s="956">
        <f t="shared" si="30"/>
        <v>0</v>
      </c>
      <c r="BPF67" s="956">
        <f t="shared" si="30"/>
        <v>0</v>
      </c>
      <c r="BPG67" s="956">
        <f t="shared" si="30"/>
        <v>0</v>
      </c>
      <c r="BPH67" s="956">
        <f t="shared" si="30"/>
        <v>0</v>
      </c>
      <c r="BPI67" s="956">
        <f t="shared" si="30"/>
        <v>0</v>
      </c>
      <c r="BPJ67" s="956">
        <f t="shared" si="30"/>
        <v>0</v>
      </c>
      <c r="BPK67" s="956">
        <f t="shared" si="30"/>
        <v>0</v>
      </c>
      <c r="BPL67" s="956">
        <f t="shared" si="30"/>
        <v>0</v>
      </c>
      <c r="BPM67" s="956">
        <f t="shared" si="30"/>
        <v>0</v>
      </c>
      <c r="BPN67" s="956">
        <f t="shared" si="30"/>
        <v>0</v>
      </c>
      <c r="BPO67" s="956">
        <f t="shared" si="30"/>
        <v>0</v>
      </c>
      <c r="BPP67" s="956">
        <f t="shared" si="30"/>
        <v>0</v>
      </c>
      <c r="BPQ67" s="956">
        <f t="shared" si="30"/>
        <v>0</v>
      </c>
      <c r="BPR67" s="956">
        <f t="shared" si="30"/>
        <v>0</v>
      </c>
      <c r="BPS67" s="956">
        <f t="shared" si="30"/>
        <v>0</v>
      </c>
      <c r="BPT67" s="956">
        <f t="shared" si="30"/>
        <v>0</v>
      </c>
      <c r="BPU67" s="956">
        <f t="shared" si="30"/>
        <v>0</v>
      </c>
      <c r="BPV67" s="956">
        <f t="shared" si="30"/>
        <v>0</v>
      </c>
      <c r="BPW67" s="956">
        <f t="shared" si="30"/>
        <v>0</v>
      </c>
      <c r="BPX67" s="956">
        <f t="shared" si="30"/>
        <v>0</v>
      </c>
      <c r="BPY67" s="956">
        <f t="shared" si="30"/>
        <v>0</v>
      </c>
      <c r="BPZ67" s="956">
        <f t="shared" si="30"/>
        <v>0</v>
      </c>
      <c r="BQA67" s="956">
        <f t="shared" si="30"/>
        <v>0</v>
      </c>
      <c r="BQB67" s="956">
        <f t="shared" si="30"/>
        <v>0</v>
      </c>
      <c r="BQC67" s="956">
        <f t="shared" si="30"/>
        <v>0</v>
      </c>
      <c r="BQD67" s="956">
        <f t="shared" si="30"/>
        <v>0</v>
      </c>
      <c r="BQE67" s="956">
        <f t="shared" si="30"/>
        <v>0</v>
      </c>
      <c r="BQF67" s="956">
        <f t="shared" si="30"/>
        <v>0</v>
      </c>
      <c r="BQG67" s="956">
        <f t="shared" si="30"/>
        <v>0</v>
      </c>
      <c r="BQH67" s="956">
        <f t="shared" si="30"/>
        <v>0</v>
      </c>
      <c r="BQI67" s="956">
        <f t="shared" si="30"/>
        <v>0</v>
      </c>
      <c r="BQJ67" s="956">
        <f t="shared" ref="BQJ67:BSU67" si="31">BQJ60*$C$67</f>
        <v>0</v>
      </c>
      <c r="BQK67" s="956">
        <f t="shared" si="31"/>
        <v>0</v>
      </c>
      <c r="BQL67" s="956">
        <f t="shared" si="31"/>
        <v>0</v>
      </c>
      <c r="BQM67" s="956">
        <f t="shared" si="31"/>
        <v>0</v>
      </c>
      <c r="BQN67" s="956">
        <f t="shared" si="31"/>
        <v>0</v>
      </c>
      <c r="BQO67" s="956">
        <f t="shared" si="31"/>
        <v>0</v>
      </c>
      <c r="BQP67" s="956">
        <f t="shared" si="31"/>
        <v>0</v>
      </c>
      <c r="BQQ67" s="956">
        <f t="shared" si="31"/>
        <v>0</v>
      </c>
      <c r="BQR67" s="956">
        <f t="shared" si="31"/>
        <v>0</v>
      </c>
      <c r="BQS67" s="956">
        <f t="shared" si="31"/>
        <v>0</v>
      </c>
      <c r="BQT67" s="956">
        <f t="shared" si="31"/>
        <v>0</v>
      </c>
      <c r="BQU67" s="956">
        <f t="shared" si="31"/>
        <v>0</v>
      </c>
      <c r="BQV67" s="956">
        <f t="shared" si="31"/>
        <v>0</v>
      </c>
      <c r="BQW67" s="956">
        <f t="shared" si="31"/>
        <v>0</v>
      </c>
      <c r="BQX67" s="956">
        <f t="shared" si="31"/>
        <v>0</v>
      </c>
      <c r="BQY67" s="956">
        <f t="shared" si="31"/>
        <v>0</v>
      </c>
      <c r="BQZ67" s="956">
        <f t="shared" si="31"/>
        <v>0</v>
      </c>
      <c r="BRA67" s="956">
        <f t="shared" si="31"/>
        <v>0</v>
      </c>
      <c r="BRB67" s="956">
        <f t="shared" si="31"/>
        <v>0</v>
      </c>
      <c r="BRC67" s="956">
        <f t="shared" si="31"/>
        <v>0</v>
      </c>
      <c r="BRD67" s="956">
        <f t="shared" si="31"/>
        <v>0</v>
      </c>
      <c r="BRE67" s="956">
        <f t="shared" si="31"/>
        <v>0</v>
      </c>
      <c r="BRF67" s="956">
        <f t="shared" si="31"/>
        <v>0</v>
      </c>
      <c r="BRG67" s="956">
        <f t="shared" si="31"/>
        <v>0</v>
      </c>
      <c r="BRH67" s="956">
        <f t="shared" si="31"/>
        <v>0</v>
      </c>
      <c r="BRI67" s="956">
        <f t="shared" si="31"/>
        <v>0</v>
      </c>
      <c r="BRJ67" s="956">
        <f t="shared" si="31"/>
        <v>0</v>
      </c>
      <c r="BRK67" s="956">
        <f t="shared" si="31"/>
        <v>0</v>
      </c>
      <c r="BRL67" s="956">
        <f t="shared" si="31"/>
        <v>0</v>
      </c>
      <c r="BRM67" s="956">
        <f t="shared" si="31"/>
        <v>0</v>
      </c>
      <c r="BRN67" s="956">
        <f t="shared" si="31"/>
        <v>0</v>
      </c>
      <c r="BRO67" s="956">
        <f t="shared" si="31"/>
        <v>0</v>
      </c>
      <c r="BRP67" s="956">
        <f t="shared" si="31"/>
        <v>0</v>
      </c>
      <c r="BRQ67" s="956">
        <f t="shared" si="31"/>
        <v>0</v>
      </c>
      <c r="BRR67" s="956">
        <f t="shared" si="31"/>
        <v>0</v>
      </c>
      <c r="BRS67" s="956">
        <f t="shared" si="31"/>
        <v>0</v>
      </c>
      <c r="BRT67" s="956">
        <f t="shared" si="31"/>
        <v>0</v>
      </c>
      <c r="BRU67" s="956">
        <f t="shared" si="31"/>
        <v>0</v>
      </c>
      <c r="BRV67" s="956">
        <f t="shared" si="31"/>
        <v>0</v>
      </c>
      <c r="BRW67" s="956">
        <f t="shared" si="31"/>
        <v>0</v>
      </c>
      <c r="BRX67" s="956">
        <f t="shared" si="31"/>
        <v>0</v>
      </c>
      <c r="BRY67" s="956">
        <f t="shared" si="31"/>
        <v>0</v>
      </c>
      <c r="BRZ67" s="956">
        <f t="shared" si="31"/>
        <v>0</v>
      </c>
      <c r="BSA67" s="956">
        <f t="shared" si="31"/>
        <v>0</v>
      </c>
      <c r="BSB67" s="956">
        <f t="shared" si="31"/>
        <v>0</v>
      </c>
      <c r="BSC67" s="956">
        <f t="shared" si="31"/>
        <v>0</v>
      </c>
      <c r="BSD67" s="956">
        <f t="shared" si="31"/>
        <v>0</v>
      </c>
      <c r="BSE67" s="956">
        <f t="shared" si="31"/>
        <v>0</v>
      </c>
      <c r="BSF67" s="956">
        <f t="shared" si="31"/>
        <v>0</v>
      </c>
      <c r="BSG67" s="956">
        <f t="shared" si="31"/>
        <v>0</v>
      </c>
      <c r="BSH67" s="956">
        <f t="shared" si="31"/>
        <v>0</v>
      </c>
      <c r="BSI67" s="956">
        <f t="shared" si="31"/>
        <v>0</v>
      </c>
      <c r="BSJ67" s="956">
        <f t="shared" si="31"/>
        <v>0</v>
      </c>
      <c r="BSK67" s="956">
        <f t="shared" si="31"/>
        <v>0</v>
      </c>
      <c r="BSL67" s="956">
        <f t="shared" si="31"/>
        <v>0</v>
      </c>
      <c r="BSM67" s="956">
        <f t="shared" si="31"/>
        <v>0</v>
      </c>
      <c r="BSN67" s="956">
        <f t="shared" si="31"/>
        <v>0</v>
      </c>
      <c r="BSO67" s="956">
        <f t="shared" si="31"/>
        <v>0</v>
      </c>
      <c r="BSP67" s="956">
        <f t="shared" si="31"/>
        <v>0</v>
      </c>
      <c r="BSQ67" s="956">
        <f t="shared" si="31"/>
        <v>0</v>
      </c>
      <c r="BSR67" s="956">
        <f t="shared" si="31"/>
        <v>0</v>
      </c>
      <c r="BSS67" s="956">
        <f t="shared" si="31"/>
        <v>0</v>
      </c>
      <c r="BST67" s="956">
        <f t="shared" si="31"/>
        <v>0</v>
      </c>
      <c r="BSU67" s="956">
        <f t="shared" si="31"/>
        <v>0</v>
      </c>
      <c r="BSV67" s="956">
        <f t="shared" ref="BSV67:BVG67" si="32">BSV60*$C$67</f>
        <v>0</v>
      </c>
      <c r="BSW67" s="956">
        <f t="shared" si="32"/>
        <v>0</v>
      </c>
      <c r="BSX67" s="956">
        <f t="shared" si="32"/>
        <v>0</v>
      </c>
      <c r="BSY67" s="956">
        <f t="shared" si="32"/>
        <v>0</v>
      </c>
      <c r="BSZ67" s="956">
        <f t="shared" si="32"/>
        <v>0</v>
      </c>
      <c r="BTA67" s="956">
        <f t="shared" si="32"/>
        <v>0</v>
      </c>
      <c r="BTB67" s="956">
        <f t="shared" si="32"/>
        <v>0</v>
      </c>
      <c r="BTC67" s="956">
        <f t="shared" si="32"/>
        <v>0</v>
      </c>
      <c r="BTD67" s="956">
        <f t="shared" si="32"/>
        <v>0</v>
      </c>
      <c r="BTE67" s="956">
        <f t="shared" si="32"/>
        <v>0</v>
      </c>
      <c r="BTF67" s="956">
        <f t="shared" si="32"/>
        <v>0</v>
      </c>
      <c r="BTG67" s="956">
        <f t="shared" si="32"/>
        <v>0</v>
      </c>
      <c r="BTH67" s="956">
        <f t="shared" si="32"/>
        <v>0</v>
      </c>
      <c r="BTI67" s="956">
        <f t="shared" si="32"/>
        <v>0</v>
      </c>
      <c r="BTJ67" s="956">
        <f t="shared" si="32"/>
        <v>0</v>
      </c>
      <c r="BTK67" s="956">
        <f t="shared" si="32"/>
        <v>0</v>
      </c>
      <c r="BTL67" s="956">
        <f t="shared" si="32"/>
        <v>0</v>
      </c>
      <c r="BTM67" s="956">
        <f t="shared" si="32"/>
        <v>0</v>
      </c>
      <c r="BTN67" s="956">
        <f t="shared" si="32"/>
        <v>0</v>
      </c>
      <c r="BTO67" s="956">
        <f t="shared" si="32"/>
        <v>0</v>
      </c>
      <c r="BTP67" s="956">
        <f t="shared" si="32"/>
        <v>0</v>
      </c>
      <c r="BTQ67" s="956">
        <f t="shared" si="32"/>
        <v>0</v>
      </c>
      <c r="BTR67" s="956">
        <f t="shared" si="32"/>
        <v>0</v>
      </c>
      <c r="BTS67" s="956">
        <f t="shared" si="32"/>
        <v>0</v>
      </c>
      <c r="BTT67" s="956">
        <f t="shared" si="32"/>
        <v>0</v>
      </c>
      <c r="BTU67" s="956">
        <f t="shared" si="32"/>
        <v>0</v>
      </c>
      <c r="BTV67" s="956">
        <f t="shared" si="32"/>
        <v>0</v>
      </c>
      <c r="BTW67" s="956">
        <f t="shared" si="32"/>
        <v>0</v>
      </c>
      <c r="BTX67" s="956">
        <f t="shared" si="32"/>
        <v>0</v>
      </c>
      <c r="BTY67" s="956">
        <f t="shared" si="32"/>
        <v>0</v>
      </c>
      <c r="BTZ67" s="956">
        <f t="shared" si="32"/>
        <v>0</v>
      </c>
      <c r="BUA67" s="956">
        <f t="shared" si="32"/>
        <v>0</v>
      </c>
      <c r="BUB67" s="956">
        <f t="shared" si="32"/>
        <v>0</v>
      </c>
      <c r="BUC67" s="956">
        <f t="shared" si="32"/>
        <v>0</v>
      </c>
      <c r="BUD67" s="956">
        <f t="shared" si="32"/>
        <v>0</v>
      </c>
      <c r="BUE67" s="956">
        <f t="shared" si="32"/>
        <v>0</v>
      </c>
      <c r="BUF67" s="956">
        <f t="shared" si="32"/>
        <v>0</v>
      </c>
      <c r="BUG67" s="956">
        <f t="shared" si="32"/>
        <v>0</v>
      </c>
      <c r="BUH67" s="956">
        <f t="shared" si="32"/>
        <v>0</v>
      </c>
      <c r="BUI67" s="956">
        <f t="shared" si="32"/>
        <v>0</v>
      </c>
      <c r="BUJ67" s="956">
        <f t="shared" si="32"/>
        <v>0</v>
      </c>
      <c r="BUK67" s="956">
        <f t="shared" si="32"/>
        <v>0</v>
      </c>
      <c r="BUL67" s="956">
        <f t="shared" si="32"/>
        <v>0</v>
      </c>
      <c r="BUM67" s="956">
        <f t="shared" si="32"/>
        <v>0</v>
      </c>
      <c r="BUN67" s="956">
        <f t="shared" si="32"/>
        <v>0</v>
      </c>
      <c r="BUO67" s="956">
        <f t="shared" si="32"/>
        <v>0</v>
      </c>
      <c r="BUP67" s="956">
        <f t="shared" si="32"/>
        <v>0</v>
      </c>
      <c r="BUQ67" s="956">
        <f t="shared" si="32"/>
        <v>0</v>
      </c>
      <c r="BUR67" s="956">
        <f t="shared" si="32"/>
        <v>0</v>
      </c>
      <c r="BUS67" s="956">
        <f t="shared" si="32"/>
        <v>0</v>
      </c>
      <c r="BUT67" s="956">
        <f t="shared" si="32"/>
        <v>0</v>
      </c>
      <c r="BUU67" s="956">
        <f t="shared" si="32"/>
        <v>0</v>
      </c>
      <c r="BUV67" s="956">
        <f t="shared" si="32"/>
        <v>0</v>
      </c>
      <c r="BUW67" s="956">
        <f t="shared" si="32"/>
        <v>0</v>
      </c>
      <c r="BUX67" s="956">
        <f t="shared" si="32"/>
        <v>0</v>
      </c>
      <c r="BUY67" s="956">
        <f t="shared" si="32"/>
        <v>0</v>
      </c>
      <c r="BUZ67" s="956">
        <f t="shared" si="32"/>
        <v>0</v>
      </c>
      <c r="BVA67" s="956">
        <f t="shared" si="32"/>
        <v>0</v>
      </c>
      <c r="BVB67" s="956">
        <f t="shared" si="32"/>
        <v>0</v>
      </c>
      <c r="BVC67" s="956">
        <f t="shared" si="32"/>
        <v>0</v>
      </c>
      <c r="BVD67" s="956">
        <f t="shared" si="32"/>
        <v>0</v>
      </c>
      <c r="BVE67" s="956">
        <f t="shared" si="32"/>
        <v>0</v>
      </c>
      <c r="BVF67" s="956">
        <f t="shared" si="32"/>
        <v>0</v>
      </c>
      <c r="BVG67" s="956">
        <f t="shared" si="32"/>
        <v>0</v>
      </c>
      <c r="BVH67" s="956">
        <f t="shared" ref="BVH67:BXS67" si="33">BVH60*$C$67</f>
        <v>0</v>
      </c>
      <c r="BVI67" s="956">
        <f t="shared" si="33"/>
        <v>0</v>
      </c>
      <c r="BVJ67" s="956">
        <f t="shared" si="33"/>
        <v>0</v>
      </c>
      <c r="BVK67" s="956">
        <f t="shared" si="33"/>
        <v>0</v>
      </c>
      <c r="BVL67" s="956">
        <f t="shared" si="33"/>
        <v>0</v>
      </c>
      <c r="BVM67" s="956">
        <f t="shared" si="33"/>
        <v>0</v>
      </c>
      <c r="BVN67" s="956">
        <f t="shared" si="33"/>
        <v>0</v>
      </c>
      <c r="BVO67" s="956">
        <f t="shared" si="33"/>
        <v>0</v>
      </c>
      <c r="BVP67" s="956">
        <f t="shared" si="33"/>
        <v>0</v>
      </c>
      <c r="BVQ67" s="956">
        <f t="shared" si="33"/>
        <v>0</v>
      </c>
      <c r="BVR67" s="956">
        <f t="shared" si="33"/>
        <v>0</v>
      </c>
      <c r="BVS67" s="956">
        <f t="shared" si="33"/>
        <v>0</v>
      </c>
      <c r="BVT67" s="956">
        <f t="shared" si="33"/>
        <v>0</v>
      </c>
      <c r="BVU67" s="956">
        <f t="shared" si="33"/>
        <v>0</v>
      </c>
      <c r="BVV67" s="956">
        <f t="shared" si="33"/>
        <v>0</v>
      </c>
      <c r="BVW67" s="956">
        <f t="shared" si="33"/>
        <v>0</v>
      </c>
      <c r="BVX67" s="956">
        <f t="shared" si="33"/>
        <v>0</v>
      </c>
      <c r="BVY67" s="956">
        <f t="shared" si="33"/>
        <v>0</v>
      </c>
      <c r="BVZ67" s="956">
        <f t="shared" si="33"/>
        <v>0</v>
      </c>
      <c r="BWA67" s="956">
        <f t="shared" si="33"/>
        <v>0</v>
      </c>
      <c r="BWB67" s="956">
        <f t="shared" si="33"/>
        <v>0</v>
      </c>
      <c r="BWC67" s="956">
        <f t="shared" si="33"/>
        <v>0</v>
      </c>
      <c r="BWD67" s="956">
        <f t="shared" si="33"/>
        <v>0</v>
      </c>
      <c r="BWE67" s="956">
        <f t="shared" si="33"/>
        <v>0</v>
      </c>
      <c r="BWF67" s="956">
        <f t="shared" si="33"/>
        <v>0</v>
      </c>
      <c r="BWG67" s="956">
        <f t="shared" si="33"/>
        <v>0</v>
      </c>
      <c r="BWH67" s="956">
        <f t="shared" si="33"/>
        <v>0</v>
      </c>
      <c r="BWI67" s="956">
        <f t="shared" si="33"/>
        <v>0</v>
      </c>
      <c r="BWJ67" s="956">
        <f t="shared" si="33"/>
        <v>0</v>
      </c>
      <c r="BWK67" s="956">
        <f t="shared" si="33"/>
        <v>0</v>
      </c>
      <c r="BWL67" s="956">
        <f t="shared" si="33"/>
        <v>0</v>
      </c>
      <c r="BWM67" s="956">
        <f t="shared" si="33"/>
        <v>0</v>
      </c>
      <c r="BWN67" s="956">
        <f t="shared" si="33"/>
        <v>0</v>
      </c>
      <c r="BWO67" s="956">
        <f t="shared" si="33"/>
        <v>0</v>
      </c>
      <c r="BWP67" s="956">
        <f t="shared" si="33"/>
        <v>0</v>
      </c>
      <c r="BWQ67" s="956">
        <f t="shared" si="33"/>
        <v>0</v>
      </c>
      <c r="BWR67" s="956">
        <f t="shared" si="33"/>
        <v>0</v>
      </c>
      <c r="BWS67" s="956">
        <f t="shared" si="33"/>
        <v>0</v>
      </c>
      <c r="BWT67" s="956">
        <f t="shared" si="33"/>
        <v>0</v>
      </c>
      <c r="BWU67" s="956">
        <f t="shared" si="33"/>
        <v>0</v>
      </c>
      <c r="BWV67" s="956">
        <f t="shared" si="33"/>
        <v>0</v>
      </c>
      <c r="BWW67" s="956">
        <f t="shared" si="33"/>
        <v>0</v>
      </c>
      <c r="BWX67" s="956">
        <f t="shared" si="33"/>
        <v>0</v>
      </c>
      <c r="BWY67" s="956">
        <f t="shared" si="33"/>
        <v>0</v>
      </c>
      <c r="BWZ67" s="956">
        <f t="shared" si="33"/>
        <v>0</v>
      </c>
      <c r="BXA67" s="956">
        <f t="shared" si="33"/>
        <v>0</v>
      </c>
      <c r="BXB67" s="956">
        <f t="shared" si="33"/>
        <v>0</v>
      </c>
      <c r="BXC67" s="956">
        <f t="shared" si="33"/>
        <v>0</v>
      </c>
      <c r="BXD67" s="956">
        <f t="shared" si="33"/>
        <v>0</v>
      </c>
      <c r="BXE67" s="956">
        <f t="shared" si="33"/>
        <v>0</v>
      </c>
      <c r="BXF67" s="956">
        <f t="shared" si="33"/>
        <v>0</v>
      </c>
      <c r="BXG67" s="956">
        <f t="shared" si="33"/>
        <v>0</v>
      </c>
      <c r="BXH67" s="956">
        <f t="shared" si="33"/>
        <v>0</v>
      </c>
      <c r="BXI67" s="956">
        <f t="shared" si="33"/>
        <v>0</v>
      </c>
      <c r="BXJ67" s="956">
        <f t="shared" si="33"/>
        <v>0</v>
      </c>
      <c r="BXK67" s="956">
        <f t="shared" si="33"/>
        <v>0</v>
      </c>
      <c r="BXL67" s="956">
        <f t="shared" si="33"/>
        <v>0</v>
      </c>
      <c r="BXM67" s="956">
        <f t="shared" si="33"/>
        <v>0</v>
      </c>
      <c r="BXN67" s="956">
        <f t="shared" si="33"/>
        <v>0</v>
      </c>
      <c r="BXO67" s="956">
        <f t="shared" si="33"/>
        <v>0</v>
      </c>
      <c r="BXP67" s="956">
        <f t="shared" si="33"/>
        <v>0</v>
      </c>
      <c r="BXQ67" s="956">
        <f t="shared" si="33"/>
        <v>0</v>
      </c>
      <c r="BXR67" s="956">
        <f t="shared" si="33"/>
        <v>0</v>
      </c>
      <c r="BXS67" s="956">
        <f t="shared" si="33"/>
        <v>0</v>
      </c>
      <c r="BXT67" s="956">
        <f t="shared" ref="BXT67:CAE67" si="34">BXT60*$C$67</f>
        <v>0</v>
      </c>
      <c r="BXU67" s="956">
        <f t="shared" si="34"/>
        <v>0</v>
      </c>
      <c r="BXV67" s="956">
        <f t="shared" si="34"/>
        <v>0</v>
      </c>
      <c r="BXW67" s="956">
        <f t="shared" si="34"/>
        <v>0</v>
      </c>
      <c r="BXX67" s="956">
        <f t="shared" si="34"/>
        <v>0</v>
      </c>
      <c r="BXY67" s="956">
        <f t="shared" si="34"/>
        <v>0</v>
      </c>
      <c r="BXZ67" s="956">
        <f t="shared" si="34"/>
        <v>0</v>
      </c>
      <c r="BYA67" s="956">
        <f t="shared" si="34"/>
        <v>0</v>
      </c>
      <c r="BYB67" s="956">
        <f t="shared" si="34"/>
        <v>0</v>
      </c>
      <c r="BYC67" s="956">
        <f t="shared" si="34"/>
        <v>0</v>
      </c>
      <c r="BYD67" s="956">
        <f t="shared" si="34"/>
        <v>0</v>
      </c>
      <c r="BYE67" s="956">
        <f t="shared" si="34"/>
        <v>0</v>
      </c>
      <c r="BYF67" s="956">
        <f t="shared" si="34"/>
        <v>0</v>
      </c>
      <c r="BYG67" s="956">
        <f t="shared" si="34"/>
        <v>0</v>
      </c>
      <c r="BYH67" s="956">
        <f t="shared" si="34"/>
        <v>0</v>
      </c>
      <c r="BYI67" s="956">
        <f t="shared" si="34"/>
        <v>0</v>
      </c>
      <c r="BYJ67" s="956">
        <f t="shared" si="34"/>
        <v>0</v>
      </c>
      <c r="BYK67" s="956">
        <f t="shared" si="34"/>
        <v>0</v>
      </c>
      <c r="BYL67" s="956">
        <f t="shared" si="34"/>
        <v>0</v>
      </c>
      <c r="BYM67" s="956">
        <f t="shared" si="34"/>
        <v>0</v>
      </c>
      <c r="BYN67" s="956">
        <f t="shared" si="34"/>
        <v>0</v>
      </c>
      <c r="BYO67" s="956">
        <f t="shared" si="34"/>
        <v>0</v>
      </c>
      <c r="BYP67" s="956">
        <f t="shared" si="34"/>
        <v>0</v>
      </c>
      <c r="BYQ67" s="956">
        <f t="shared" si="34"/>
        <v>0</v>
      </c>
      <c r="BYR67" s="956">
        <f t="shared" si="34"/>
        <v>0</v>
      </c>
      <c r="BYS67" s="956">
        <f t="shared" si="34"/>
        <v>0</v>
      </c>
      <c r="BYT67" s="956">
        <f t="shared" si="34"/>
        <v>0</v>
      </c>
      <c r="BYU67" s="956">
        <f t="shared" si="34"/>
        <v>0</v>
      </c>
      <c r="BYV67" s="956">
        <f t="shared" si="34"/>
        <v>0</v>
      </c>
      <c r="BYW67" s="956">
        <f t="shared" si="34"/>
        <v>0</v>
      </c>
      <c r="BYX67" s="956">
        <f t="shared" si="34"/>
        <v>0</v>
      </c>
      <c r="BYY67" s="956">
        <f t="shared" si="34"/>
        <v>0</v>
      </c>
      <c r="BYZ67" s="956">
        <f t="shared" si="34"/>
        <v>0</v>
      </c>
      <c r="BZA67" s="956">
        <f t="shared" si="34"/>
        <v>0</v>
      </c>
      <c r="BZB67" s="956">
        <f t="shared" si="34"/>
        <v>0</v>
      </c>
      <c r="BZC67" s="956">
        <f t="shared" si="34"/>
        <v>0</v>
      </c>
      <c r="BZD67" s="956">
        <f t="shared" si="34"/>
        <v>0</v>
      </c>
      <c r="BZE67" s="956">
        <f t="shared" si="34"/>
        <v>0</v>
      </c>
      <c r="BZF67" s="956">
        <f t="shared" si="34"/>
        <v>0</v>
      </c>
      <c r="BZG67" s="956">
        <f t="shared" si="34"/>
        <v>0</v>
      </c>
      <c r="BZH67" s="956">
        <f t="shared" si="34"/>
        <v>0</v>
      </c>
      <c r="BZI67" s="956">
        <f t="shared" si="34"/>
        <v>0</v>
      </c>
      <c r="BZJ67" s="956">
        <f t="shared" si="34"/>
        <v>0</v>
      </c>
      <c r="BZK67" s="956">
        <f t="shared" si="34"/>
        <v>0</v>
      </c>
      <c r="BZL67" s="956">
        <f t="shared" si="34"/>
        <v>0</v>
      </c>
      <c r="BZM67" s="956">
        <f t="shared" si="34"/>
        <v>0</v>
      </c>
      <c r="BZN67" s="956">
        <f t="shared" si="34"/>
        <v>0</v>
      </c>
      <c r="BZO67" s="956">
        <f t="shared" si="34"/>
        <v>0</v>
      </c>
      <c r="BZP67" s="956">
        <f t="shared" si="34"/>
        <v>0</v>
      </c>
      <c r="BZQ67" s="956">
        <f t="shared" si="34"/>
        <v>0</v>
      </c>
      <c r="BZR67" s="956">
        <f t="shared" si="34"/>
        <v>0</v>
      </c>
      <c r="BZS67" s="956">
        <f t="shared" si="34"/>
        <v>0</v>
      </c>
      <c r="BZT67" s="956">
        <f t="shared" si="34"/>
        <v>0</v>
      </c>
      <c r="BZU67" s="956">
        <f t="shared" si="34"/>
        <v>0</v>
      </c>
      <c r="BZV67" s="956">
        <f t="shared" si="34"/>
        <v>0</v>
      </c>
      <c r="BZW67" s="956">
        <f t="shared" si="34"/>
        <v>0</v>
      </c>
      <c r="BZX67" s="956">
        <f t="shared" si="34"/>
        <v>0</v>
      </c>
      <c r="BZY67" s="956">
        <f t="shared" si="34"/>
        <v>0</v>
      </c>
      <c r="BZZ67" s="956">
        <f t="shared" si="34"/>
        <v>0</v>
      </c>
      <c r="CAA67" s="956">
        <f t="shared" si="34"/>
        <v>0</v>
      </c>
      <c r="CAB67" s="956">
        <f t="shared" si="34"/>
        <v>0</v>
      </c>
      <c r="CAC67" s="956">
        <f t="shared" si="34"/>
        <v>0</v>
      </c>
      <c r="CAD67" s="956">
        <f t="shared" si="34"/>
        <v>0</v>
      </c>
      <c r="CAE67" s="956">
        <f t="shared" si="34"/>
        <v>0</v>
      </c>
      <c r="CAF67" s="956">
        <f t="shared" ref="CAF67:CCQ67" si="35">CAF60*$C$67</f>
        <v>0</v>
      </c>
      <c r="CAG67" s="956">
        <f t="shared" si="35"/>
        <v>0</v>
      </c>
      <c r="CAH67" s="956">
        <f t="shared" si="35"/>
        <v>0</v>
      </c>
      <c r="CAI67" s="956">
        <f t="shared" si="35"/>
        <v>0</v>
      </c>
      <c r="CAJ67" s="956">
        <f t="shared" si="35"/>
        <v>0</v>
      </c>
      <c r="CAK67" s="956">
        <f t="shared" si="35"/>
        <v>0</v>
      </c>
      <c r="CAL67" s="956">
        <f t="shared" si="35"/>
        <v>0</v>
      </c>
      <c r="CAM67" s="956">
        <f t="shared" si="35"/>
        <v>0</v>
      </c>
      <c r="CAN67" s="956">
        <f t="shared" si="35"/>
        <v>0</v>
      </c>
      <c r="CAO67" s="956">
        <f t="shared" si="35"/>
        <v>0</v>
      </c>
      <c r="CAP67" s="956">
        <f t="shared" si="35"/>
        <v>0</v>
      </c>
      <c r="CAQ67" s="956">
        <f t="shared" si="35"/>
        <v>0</v>
      </c>
      <c r="CAR67" s="956">
        <f t="shared" si="35"/>
        <v>0</v>
      </c>
      <c r="CAS67" s="956">
        <f t="shared" si="35"/>
        <v>0</v>
      </c>
      <c r="CAT67" s="956">
        <f t="shared" si="35"/>
        <v>0</v>
      </c>
      <c r="CAU67" s="956">
        <f t="shared" si="35"/>
        <v>0</v>
      </c>
      <c r="CAV67" s="956">
        <f t="shared" si="35"/>
        <v>0</v>
      </c>
      <c r="CAW67" s="956">
        <f t="shared" si="35"/>
        <v>0</v>
      </c>
      <c r="CAX67" s="956">
        <f t="shared" si="35"/>
        <v>0</v>
      </c>
      <c r="CAY67" s="956">
        <f t="shared" si="35"/>
        <v>0</v>
      </c>
      <c r="CAZ67" s="956">
        <f t="shared" si="35"/>
        <v>0</v>
      </c>
      <c r="CBA67" s="956">
        <f t="shared" si="35"/>
        <v>0</v>
      </c>
      <c r="CBB67" s="956">
        <f t="shared" si="35"/>
        <v>0</v>
      </c>
      <c r="CBC67" s="956">
        <f t="shared" si="35"/>
        <v>0</v>
      </c>
      <c r="CBD67" s="956">
        <f t="shared" si="35"/>
        <v>0</v>
      </c>
      <c r="CBE67" s="956">
        <f t="shared" si="35"/>
        <v>0</v>
      </c>
      <c r="CBF67" s="956">
        <f t="shared" si="35"/>
        <v>0</v>
      </c>
      <c r="CBG67" s="956">
        <f t="shared" si="35"/>
        <v>0</v>
      </c>
      <c r="CBH67" s="956">
        <f t="shared" si="35"/>
        <v>0</v>
      </c>
      <c r="CBI67" s="956">
        <f t="shared" si="35"/>
        <v>0</v>
      </c>
      <c r="CBJ67" s="956">
        <f t="shared" si="35"/>
        <v>0</v>
      </c>
      <c r="CBK67" s="956">
        <f t="shared" si="35"/>
        <v>0</v>
      </c>
      <c r="CBL67" s="956">
        <f t="shared" si="35"/>
        <v>0</v>
      </c>
      <c r="CBM67" s="956">
        <f t="shared" si="35"/>
        <v>0</v>
      </c>
      <c r="CBN67" s="956">
        <f t="shared" si="35"/>
        <v>0</v>
      </c>
      <c r="CBO67" s="956">
        <f t="shared" si="35"/>
        <v>0</v>
      </c>
      <c r="CBP67" s="956">
        <f t="shared" si="35"/>
        <v>0</v>
      </c>
      <c r="CBQ67" s="956">
        <f t="shared" si="35"/>
        <v>0</v>
      </c>
      <c r="CBR67" s="956">
        <f t="shared" si="35"/>
        <v>0</v>
      </c>
      <c r="CBS67" s="956">
        <f t="shared" si="35"/>
        <v>0</v>
      </c>
      <c r="CBT67" s="956">
        <f t="shared" si="35"/>
        <v>0</v>
      </c>
      <c r="CBU67" s="956">
        <f t="shared" si="35"/>
        <v>0</v>
      </c>
      <c r="CBV67" s="956">
        <f t="shared" si="35"/>
        <v>0</v>
      </c>
      <c r="CBW67" s="956">
        <f t="shared" si="35"/>
        <v>0</v>
      </c>
      <c r="CBX67" s="956">
        <f t="shared" si="35"/>
        <v>0</v>
      </c>
      <c r="CBY67" s="956">
        <f t="shared" si="35"/>
        <v>0</v>
      </c>
      <c r="CBZ67" s="956">
        <f t="shared" si="35"/>
        <v>0</v>
      </c>
      <c r="CCA67" s="956">
        <f t="shared" si="35"/>
        <v>0</v>
      </c>
      <c r="CCB67" s="956">
        <f t="shared" si="35"/>
        <v>0</v>
      </c>
      <c r="CCC67" s="956">
        <f t="shared" si="35"/>
        <v>0</v>
      </c>
      <c r="CCD67" s="956">
        <f t="shared" si="35"/>
        <v>0</v>
      </c>
      <c r="CCE67" s="956">
        <f t="shared" si="35"/>
        <v>0</v>
      </c>
      <c r="CCF67" s="956">
        <f t="shared" si="35"/>
        <v>0</v>
      </c>
      <c r="CCG67" s="956">
        <f t="shared" si="35"/>
        <v>0</v>
      </c>
      <c r="CCH67" s="956">
        <f t="shared" si="35"/>
        <v>0</v>
      </c>
      <c r="CCI67" s="956">
        <f t="shared" si="35"/>
        <v>0</v>
      </c>
      <c r="CCJ67" s="956">
        <f t="shared" si="35"/>
        <v>0</v>
      </c>
      <c r="CCK67" s="956">
        <f t="shared" si="35"/>
        <v>0</v>
      </c>
      <c r="CCL67" s="956">
        <f t="shared" si="35"/>
        <v>0</v>
      </c>
      <c r="CCM67" s="956">
        <f t="shared" si="35"/>
        <v>0</v>
      </c>
      <c r="CCN67" s="956">
        <f t="shared" si="35"/>
        <v>0</v>
      </c>
      <c r="CCO67" s="956">
        <f t="shared" si="35"/>
        <v>0</v>
      </c>
      <c r="CCP67" s="956">
        <f t="shared" si="35"/>
        <v>0</v>
      </c>
      <c r="CCQ67" s="956">
        <f t="shared" si="35"/>
        <v>0</v>
      </c>
      <c r="CCR67" s="956">
        <f t="shared" ref="CCR67:CFC67" si="36">CCR60*$C$67</f>
        <v>0</v>
      </c>
      <c r="CCS67" s="956">
        <f t="shared" si="36"/>
        <v>0</v>
      </c>
      <c r="CCT67" s="956">
        <f t="shared" si="36"/>
        <v>0</v>
      </c>
      <c r="CCU67" s="956">
        <f t="shared" si="36"/>
        <v>0</v>
      </c>
      <c r="CCV67" s="956">
        <f t="shared" si="36"/>
        <v>0</v>
      </c>
      <c r="CCW67" s="956">
        <f t="shared" si="36"/>
        <v>0</v>
      </c>
      <c r="CCX67" s="956">
        <f t="shared" si="36"/>
        <v>0</v>
      </c>
      <c r="CCY67" s="956">
        <f t="shared" si="36"/>
        <v>0</v>
      </c>
      <c r="CCZ67" s="956">
        <f t="shared" si="36"/>
        <v>0</v>
      </c>
      <c r="CDA67" s="956">
        <f t="shared" si="36"/>
        <v>0</v>
      </c>
      <c r="CDB67" s="956">
        <f t="shared" si="36"/>
        <v>0</v>
      </c>
      <c r="CDC67" s="956">
        <f t="shared" si="36"/>
        <v>0</v>
      </c>
      <c r="CDD67" s="956">
        <f t="shared" si="36"/>
        <v>0</v>
      </c>
      <c r="CDE67" s="956">
        <f t="shared" si="36"/>
        <v>0</v>
      </c>
      <c r="CDF67" s="956">
        <f t="shared" si="36"/>
        <v>0</v>
      </c>
      <c r="CDG67" s="956">
        <f t="shared" si="36"/>
        <v>0</v>
      </c>
      <c r="CDH67" s="956">
        <f t="shared" si="36"/>
        <v>0</v>
      </c>
      <c r="CDI67" s="956">
        <f t="shared" si="36"/>
        <v>0</v>
      </c>
      <c r="CDJ67" s="956">
        <f t="shared" si="36"/>
        <v>0</v>
      </c>
      <c r="CDK67" s="956">
        <f t="shared" si="36"/>
        <v>0</v>
      </c>
      <c r="CDL67" s="956">
        <f t="shared" si="36"/>
        <v>0</v>
      </c>
      <c r="CDM67" s="956">
        <f t="shared" si="36"/>
        <v>0</v>
      </c>
      <c r="CDN67" s="956">
        <f t="shared" si="36"/>
        <v>0</v>
      </c>
      <c r="CDO67" s="956">
        <f t="shared" si="36"/>
        <v>0</v>
      </c>
      <c r="CDP67" s="956">
        <f t="shared" si="36"/>
        <v>0</v>
      </c>
      <c r="CDQ67" s="956">
        <f t="shared" si="36"/>
        <v>0</v>
      </c>
      <c r="CDR67" s="956">
        <f t="shared" si="36"/>
        <v>0</v>
      </c>
      <c r="CDS67" s="956">
        <f t="shared" si="36"/>
        <v>0</v>
      </c>
      <c r="CDT67" s="956">
        <f t="shared" si="36"/>
        <v>0</v>
      </c>
      <c r="CDU67" s="956">
        <f t="shared" si="36"/>
        <v>0</v>
      </c>
      <c r="CDV67" s="956">
        <f t="shared" si="36"/>
        <v>0</v>
      </c>
      <c r="CDW67" s="956">
        <f t="shared" si="36"/>
        <v>0</v>
      </c>
      <c r="CDX67" s="956">
        <f t="shared" si="36"/>
        <v>0</v>
      </c>
      <c r="CDY67" s="956">
        <f t="shared" si="36"/>
        <v>0</v>
      </c>
      <c r="CDZ67" s="956">
        <f t="shared" si="36"/>
        <v>0</v>
      </c>
      <c r="CEA67" s="956">
        <f t="shared" si="36"/>
        <v>0</v>
      </c>
      <c r="CEB67" s="956">
        <f t="shared" si="36"/>
        <v>0</v>
      </c>
      <c r="CEC67" s="956">
        <f t="shared" si="36"/>
        <v>0</v>
      </c>
      <c r="CED67" s="956">
        <f t="shared" si="36"/>
        <v>0</v>
      </c>
      <c r="CEE67" s="956">
        <f t="shared" si="36"/>
        <v>0</v>
      </c>
      <c r="CEF67" s="956">
        <f t="shared" si="36"/>
        <v>0</v>
      </c>
      <c r="CEG67" s="956">
        <f t="shared" si="36"/>
        <v>0</v>
      </c>
      <c r="CEH67" s="956">
        <f t="shared" si="36"/>
        <v>0</v>
      </c>
      <c r="CEI67" s="956">
        <f t="shared" si="36"/>
        <v>0</v>
      </c>
      <c r="CEJ67" s="956">
        <f t="shared" si="36"/>
        <v>0</v>
      </c>
      <c r="CEK67" s="956">
        <f t="shared" si="36"/>
        <v>0</v>
      </c>
      <c r="CEL67" s="956">
        <f t="shared" si="36"/>
        <v>0</v>
      </c>
      <c r="CEM67" s="956">
        <f t="shared" si="36"/>
        <v>0</v>
      </c>
      <c r="CEN67" s="956">
        <f t="shared" si="36"/>
        <v>0</v>
      </c>
      <c r="CEO67" s="956">
        <f t="shared" si="36"/>
        <v>0</v>
      </c>
      <c r="CEP67" s="956">
        <f t="shared" si="36"/>
        <v>0</v>
      </c>
      <c r="CEQ67" s="956">
        <f t="shared" si="36"/>
        <v>0</v>
      </c>
      <c r="CER67" s="956">
        <f t="shared" si="36"/>
        <v>0</v>
      </c>
      <c r="CES67" s="956">
        <f t="shared" si="36"/>
        <v>0</v>
      </c>
      <c r="CET67" s="956">
        <f t="shared" si="36"/>
        <v>0</v>
      </c>
      <c r="CEU67" s="956">
        <f t="shared" si="36"/>
        <v>0</v>
      </c>
      <c r="CEV67" s="956">
        <f t="shared" si="36"/>
        <v>0</v>
      </c>
      <c r="CEW67" s="956">
        <f t="shared" si="36"/>
        <v>0</v>
      </c>
      <c r="CEX67" s="956">
        <f t="shared" si="36"/>
        <v>0</v>
      </c>
      <c r="CEY67" s="956">
        <f t="shared" si="36"/>
        <v>0</v>
      </c>
      <c r="CEZ67" s="956">
        <f t="shared" si="36"/>
        <v>0</v>
      </c>
      <c r="CFA67" s="956">
        <f t="shared" si="36"/>
        <v>0</v>
      </c>
      <c r="CFB67" s="956">
        <f t="shared" si="36"/>
        <v>0</v>
      </c>
      <c r="CFC67" s="956">
        <f t="shared" si="36"/>
        <v>0</v>
      </c>
      <c r="CFD67" s="956">
        <f t="shared" ref="CFD67:CHO67" si="37">CFD60*$C$67</f>
        <v>0</v>
      </c>
      <c r="CFE67" s="956">
        <f t="shared" si="37"/>
        <v>0</v>
      </c>
      <c r="CFF67" s="956">
        <f t="shared" si="37"/>
        <v>0</v>
      </c>
      <c r="CFG67" s="956">
        <f t="shared" si="37"/>
        <v>0</v>
      </c>
      <c r="CFH67" s="956">
        <f t="shared" si="37"/>
        <v>0</v>
      </c>
      <c r="CFI67" s="956">
        <f t="shared" si="37"/>
        <v>0</v>
      </c>
      <c r="CFJ67" s="956">
        <f t="shared" si="37"/>
        <v>0</v>
      </c>
      <c r="CFK67" s="956">
        <f t="shared" si="37"/>
        <v>0</v>
      </c>
      <c r="CFL67" s="956">
        <f t="shared" si="37"/>
        <v>0</v>
      </c>
      <c r="CFM67" s="956">
        <f t="shared" si="37"/>
        <v>0</v>
      </c>
      <c r="CFN67" s="956">
        <f t="shared" si="37"/>
        <v>0</v>
      </c>
      <c r="CFO67" s="956">
        <f t="shared" si="37"/>
        <v>0</v>
      </c>
      <c r="CFP67" s="956">
        <f t="shared" si="37"/>
        <v>0</v>
      </c>
      <c r="CFQ67" s="956">
        <f t="shared" si="37"/>
        <v>0</v>
      </c>
      <c r="CFR67" s="956">
        <f t="shared" si="37"/>
        <v>0</v>
      </c>
      <c r="CFS67" s="956">
        <f t="shared" si="37"/>
        <v>0</v>
      </c>
      <c r="CFT67" s="956">
        <f t="shared" si="37"/>
        <v>0</v>
      </c>
      <c r="CFU67" s="956">
        <f t="shared" si="37"/>
        <v>0</v>
      </c>
      <c r="CFV67" s="956">
        <f t="shared" si="37"/>
        <v>0</v>
      </c>
      <c r="CFW67" s="956">
        <f t="shared" si="37"/>
        <v>0</v>
      </c>
      <c r="CFX67" s="956">
        <f t="shared" si="37"/>
        <v>0</v>
      </c>
      <c r="CFY67" s="956">
        <f t="shared" si="37"/>
        <v>0</v>
      </c>
      <c r="CFZ67" s="956">
        <f t="shared" si="37"/>
        <v>0</v>
      </c>
      <c r="CGA67" s="956">
        <f t="shared" si="37"/>
        <v>0</v>
      </c>
      <c r="CGB67" s="956">
        <f t="shared" si="37"/>
        <v>0</v>
      </c>
      <c r="CGC67" s="956">
        <f t="shared" si="37"/>
        <v>0</v>
      </c>
      <c r="CGD67" s="956">
        <f t="shared" si="37"/>
        <v>0</v>
      </c>
      <c r="CGE67" s="956">
        <f t="shared" si="37"/>
        <v>0</v>
      </c>
      <c r="CGF67" s="956">
        <f t="shared" si="37"/>
        <v>0</v>
      </c>
      <c r="CGG67" s="956">
        <f t="shared" si="37"/>
        <v>0</v>
      </c>
      <c r="CGH67" s="956">
        <f t="shared" si="37"/>
        <v>0</v>
      </c>
      <c r="CGI67" s="956">
        <f t="shared" si="37"/>
        <v>0</v>
      </c>
      <c r="CGJ67" s="956">
        <f t="shared" si="37"/>
        <v>0</v>
      </c>
      <c r="CGK67" s="956">
        <f t="shared" si="37"/>
        <v>0</v>
      </c>
      <c r="CGL67" s="956">
        <f t="shared" si="37"/>
        <v>0</v>
      </c>
      <c r="CGM67" s="956">
        <f t="shared" si="37"/>
        <v>0</v>
      </c>
      <c r="CGN67" s="956">
        <f t="shared" si="37"/>
        <v>0</v>
      </c>
      <c r="CGO67" s="956">
        <f t="shared" si="37"/>
        <v>0</v>
      </c>
      <c r="CGP67" s="956">
        <f t="shared" si="37"/>
        <v>0</v>
      </c>
      <c r="CGQ67" s="956">
        <f t="shared" si="37"/>
        <v>0</v>
      </c>
      <c r="CGR67" s="956">
        <f t="shared" si="37"/>
        <v>0</v>
      </c>
      <c r="CGS67" s="956">
        <f t="shared" si="37"/>
        <v>0</v>
      </c>
      <c r="CGT67" s="956">
        <f t="shared" si="37"/>
        <v>0</v>
      </c>
      <c r="CGU67" s="956">
        <f t="shared" si="37"/>
        <v>0</v>
      </c>
      <c r="CGV67" s="956">
        <f t="shared" si="37"/>
        <v>0</v>
      </c>
      <c r="CGW67" s="956">
        <f t="shared" si="37"/>
        <v>0</v>
      </c>
      <c r="CGX67" s="956">
        <f t="shared" si="37"/>
        <v>0</v>
      </c>
      <c r="CGY67" s="956">
        <f t="shared" si="37"/>
        <v>0</v>
      </c>
      <c r="CGZ67" s="956">
        <f t="shared" si="37"/>
        <v>0</v>
      </c>
      <c r="CHA67" s="956">
        <f t="shared" si="37"/>
        <v>0</v>
      </c>
      <c r="CHB67" s="956">
        <f t="shared" si="37"/>
        <v>0</v>
      </c>
      <c r="CHC67" s="956">
        <f t="shared" si="37"/>
        <v>0</v>
      </c>
      <c r="CHD67" s="956">
        <f t="shared" si="37"/>
        <v>0</v>
      </c>
      <c r="CHE67" s="956">
        <f t="shared" si="37"/>
        <v>0</v>
      </c>
      <c r="CHF67" s="956">
        <f t="shared" si="37"/>
        <v>0</v>
      </c>
      <c r="CHG67" s="956">
        <f t="shared" si="37"/>
        <v>0</v>
      </c>
      <c r="CHH67" s="956">
        <f t="shared" si="37"/>
        <v>0</v>
      </c>
      <c r="CHI67" s="956">
        <f t="shared" si="37"/>
        <v>0</v>
      </c>
      <c r="CHJ67" s="956">
        <f t="shared" si="37"/>
        <v>0</v>
      </c>
      <c r="CHK67" s="956">
        <f t="shared" si="37"/>
        <v>0</v>
      </c>
      <c r="CHL67" s="956">
        <f t="shared" si="37"/>
        <v>0</v>
      </c>
      <c r="CHM67" s="956">
        <f t="shared" si="37"/>
        <v>0</v>
      </c>
      <c r="CHN67" s="956">
        <f t="shared" si="37"/>
        <v>0</v>
      </c>
      <c r="CHO67" s="956">
        <f t="shared" si="37"/>
        <v>0</v>
      </c>
      <c r="CHP67" s="956">
        <f t="shared" ref="CHP67:CKA67" si="38">CHP60*$C$67</f>
        <v>0</v>
      </c>
      <c r="CHQ67" s="956">
        <f t="shared" si="38"/>
        <v>0</v>
      </c>
      <c r="CHR67" s="956">
        <f t="shared" si="38"/>
        <v>0</v>
      </c>
      <c r="CHS67" s="956">
        <f t="shared" si="38"/>
        <v>0</v>
      </c>
      <c r="CHT67" s="956">
        <f t="shared" si="38"/>
        <v>0</v>
      </c>
      <c r="CHU67" s="956">
        <f t="shared" si="38"/>
        <v>0</v>
      </c>
      <c r="CHV67" s="956">
        <f t="shared" si="38"/>
        <v>0</v>
      </c>
      <c r="CHW67" s="956">
        <f t="shared" si="38"/>
        <v>0</v>
      </c>
      <c r="CHX67" s="956">
        <f t="shared" si="38"/>
        <v>0</v>
      </c>
      <c r="CHY67" s="956">
        <f t="shared" si="38"/>
        <v>0</v>
      </c>
      <c r="CHZ67" s="956">
        <f t="shared" si="38"/>
        <v>0</v>
      </c>
      <c r="CIA67" s="956">
        <f t="shared" si="38"/>
        <v>0</v>
      </c>
      <c r="CIB67" s="956">
        <f t="shared" si="38"/>
        <v>0</v>
      </c>
      <c r="CIC67" s="956">
        <f t="shared" si="38"/>
        <v>0</v>
      </c>
      <c r="CID67" s="956">
        <f t="shared" si="38"/>
        <v>0</v>
      </c>
      <c r="CIE67" s="956">
        <f t="shared" si="38"/>
        <v>0</v>
      </c>
      <c r="CIF67" s="956">
        <f t="shared" si="38"/>
        <v>0</v>
      </c>
      <c r="CIG67" s="956">
        <f t="shared" si="38"/>
        <v>0</v>
      </c>
      <c r="CIH67" s="956">
        <f t="shared" si="38"/>
        <v>0</v>
      </c>
      <c r="CII67" s="956">
        <f t="shared" si="38"/>
        <v>0</v>
      </c>
      <c r="CIJ67" s="956">
        <f t="shared" si="38"/>
        <v>0</v>
      </c>
      <c r="CIK67" s="956">
        <f t="shared" si="38"/>
        <v>0</v>
      </c>
      <c r="CIL67" s="956">
        <f t="shared" si="38"/>
        <v>0</v>
      </c>
      <c r="CIM67" s="956">
        <f t="shared" si="38"/>
        <v>0</v>
      </c>
      <c r="CIN67" s="956">
        <f t="shared" si="38"/>
        <v>0</v>
      </c>
      <c r="CIO67" s="956">
        <f t="shared" si="38"/>
        <v>0</v>
      </c>
      <c r="CIP67" s="956">
        <f t="shared" si="38"/>
        <v>0</v>
      </c>
      <c r="CIQ67" s="956">
        <f t="shared" si="38"/>
        <v>0</v>
      </c>
      <c r="CIR67" s="956">
        <f t="shared" si="38"/>
        <v>0</v>
      </c>
      <c r="CIS67" s="956">
        <f t="shared" si="38"/>
        <v>0</v>
      </c>
      <c r="CIT67" s="956">
        <f t="shared" si="38"/>
        <v>0</v>
      </c>
      <c r="CIU67" s="956">
        <f t="shared" si="38"/>
        <v>0</v>
      </c>
      <c r="CIV67" s="956">
        <f t="shared" si="38"/>
        <v>0</v>
      </c>
      <c r="CIW67" s="956">
        <f t="shared" si="38"/>
        <v>0</v>
      </c>
      <c r="CIX67" s="956">
        <f t="shared" si="38"/>
        <v>0</v>
      </c>
      <c r="CIY67" s="956">
        <f t="shared" si="38"/>
        <v>0</v>
      </c>
      <c r="CIZ67" s="956">
        <f t="shared" si="38"/>
        <v>0</v>
      </c>
      <c r="CJA67" s="956">
        <f t="shared" si="38"/>
        <v>0</v>
      </c>
      <c r="CJB67" s="956">
        <f t="shared" si="38"/>
        <v>0</v>
      </c>
      <c r="CJC67" s="956">
        <f t="shared" si="38"/>
        <v>0</v>
      </c>
      <c r="CJD67" s="956">
        <f t="shared" si="38"/>
        <v>0</v>
      </c>
      <c r="CJE67" s="956">
        <f t="shared" si="38"/>
        <v>0</v>
      </c>
      <c r="CJF67" s="956">
        <f t="shared" si="38"/>
        <v>0</v>
      </c>
      <c r="CJG67" s="956">
        <f t="shared" si="38"/>
        <v>0</v>
      </c>
      <c r="CJH67" s="956">
        <f t="shared" si="38"/>
        <v>0</v>
      </c>
      <c r="CJI67" s="956">
        <f t="shared" si="38"/>
        <v>0</v>
      </c>
      <c r="CJJ67" s="956">
        <f t="shared" si="38"/>
        <v>0</v>
      </c>
      <c r="CJK67" s="956">
        <f t="shared" si="38"/>
        <v>0</v>
      </c>
      <c r="CJL67" s="956">
        <f t="shared" si="38"/>
        <v>0</v>
      </c>
      <c r="CJM67" s="956">
        <f t="shared" si="38"/>
        <v>0</v>
      </c>
      <c r="CJN67" s="956">
        <f t="shared" si="38"/>
        <v>0</v>
      </c>
      <c r="CJO67" s="956">
        <f t="shared" si="38"/>
        <v>0</v>
      </c>
      <c r="CJP67" s="956">
        <f t="shared" si="38"/>
        <v>0</v>
      </c>
      <c r="CJQ67" s="956">
        <f t="shared" si="38"/>
        <v>0</v>
      </c>
      <c r="CJR67" s="956">
        <f t="shared" si="38"/>
        <v>0</v>
      </c>
      <c r="CJS67" s="956">
        <f t="shared" si="38"/>
        <v>0</v>
      </c>
      <c r="CJT67" s="956">
        <f t="shared" si="38"/>
        <v>0</v>
      </c>
      <c r="CJU67" s="956">
        <f t="shared" si="38"/>
        <v>0</v>
      </c>
      <c r="CJV67" s="956">
        <f t="shared" si="38"/>
        <v>0</v>
      </c>
      <c r="CJW67" s="956">
        <f t="shared" si="38"/>
        <v>0</v>
      </c>
      <c r="CJX67" s="956">
        <f t="shared" si="38"/>
        <v>0</v>
      </c>
      <c r="CJY67" s="956">
        <f t="shared" si="38"/>
        <v>0</v>
      </c>
      <c r="CJZ67" s="956">
        <f t="shared" si="38"/>
        <v>0</v>
      </c>
      <c r="CKA67" s="956">
        <f t="shared" si="38"/>
        <v>0</v>
      </c>
      <c r="CKB67" s="956">
        <f t="shared" ref="CKB67:CMM67" si="39">CKB60*$C$67</f>
        <v>0</v>
      </c>
      <c r="CKC67" s="956">
        <f t="shared" si="39"/>
        <v>0</v>
      </c>
      <c r="CKD67" s="956">
        <f t="shared" si="39"/>
        <v>0</v>
      </c>
      <c r="CKE67" s="956">
        <f t="shared" si="39"/>
        <v>0</v>
      </c>
      <c r="CKF67" s="956">
        <f t="shared" si="39"/>
        <v>0</v>
      </c>
      <c r="CKG67" s="956">
        <f t="shared" si="39"/>
        <v>0</v>
      </c>
      <c r="CKH67" s="956">
        <f t="shared" si="39"/>
        <v>0</v>
      </c>
      <c r="CKI67" s="956">
        <f t="shared" si="39"/>
        <v>0</v>
      </c>
      <c r="CKJ67" s="956">
        <f t="shared" si="39"/>
        <v>0</v>
      </c>
      <c r="CKK67" s="956">
        <f t="shared" si="39"/>
        <v>0</v>
      </c>
      <c r="CKL67" s="956">
        <f t="shared" si="39"/>
        <v>0</v>
      </c>
      <c r="CKM67" s="956">
        <f t="shared" si="39"/>
        <v>0</v>
      </c>
      <c r="CKN67" s="956">
        <f t="shared" si="39"/>
        <v>0</v>
      </c>
      <c r="CKO67" s="956">
        <f t="shared" si="39"/>
        <v>0</v>
      </c>
      <c r="CKP67" s="956">
        <f t="shared" si="39"/>
        <v>0</v>
      </c>
      <c r="CKQ67" s="956">
        <f t="shared" si="39"/>
        <v>0</v>
      </c>
      <c r="CKR67" s="956">
        <f t="shared" si="39"/>
        <v>0</v>
      </c>
      <c r="CKS67" s="956">
        <f t="shared" si="39"/>
        <v>0</v>
      </c>
      <c r="CKT67" s="956">
        <f t="shared" si="39"/>
        <v>0</v>
      </c>
      <c r="CKU67" s="956">
        <f t="shared" si="39"/>
        <v>0</v>
      </c>
      <c r="CKV67" s="956">
        <f t="shared" si="39"/>
        <v>0</v>
      </c>
      <c r="CKW67" s="956">
        <f t="shared" si="39"/>
        <v>0</v>
      </c>
      <c r="CKX67" s="956">
        <f t="shared" si="39"/>
        <v>0</v>
      </c>
      <c r="CKY67" s="956">
        <f t="shared" si="39"/>
        <v>0</v>
      </c>
      <c r="CKZ67" s="956">
        <f t="shared" si="39"/>
        <v>0</v>
      </c>
      <c r="CLA67" s="956">
        <f t="shared" si="39"/>
        <v>0</v>
      </c>
      <c r="CLB67" s="956">
        <f t="shared" si="39"/>
        <v>0</v>
      </c>
      <c r="CLC67" s="956">
        <f t="shared" si="39"/>
        <v>0</v>
      </c>
      <c r="CLD67" s="956">
        <f t="shared" si="39"/>
        <v>0</v>
      </c>
      <c r="CLE67" s="956">
        <f t="shared" si="39"/>
        <v>0</v>
      </c>
      <c r="CLF67" s="956">
        <f t="shared" si="39"/>
        <v>0</v>
      </c>
      <c r="CLG67" s="956">
        <f t="shared" si="39"/>
        <v>0</v>
      </c>
      <c r="CLH67" s="956">
        <f t="shared" si="39"/>
        <v>0</v>
      </c>
      <c r="CLI67" s="956">
        <f t="shared" si="39"/>
        <v>0</v>
      </c>
      <c r="CLJ67" s="956">
        <f t="shared" si="39"/>
        <v>0</v>
      </c>
      <c r="CLK67" s="956">
        <f t="shared" si="39"/>
        <v>0</v>
      </c>
      <c r="CLL67" s="956">
        <f t="shared" si="39"/>
        <v>0</v>
      </c>
      <c r="CLM67" s="956">
        <f t="shared" si="39"/>
        <v>0</v>
      </c>
      <c r="CLN67" s="956">
        <f t="shared" si="39"/>
        <v>0</v>
      </c>
      <c r="CLO67" s="956">
        <f t="shared" si="39"/>
        <v>0</v>
      </c>
      <c r="CLP67" s="956">
        <f t="shared" si="39"/>
        <v>0</v>
      </c>
      <c r="CLQ67" s="956">
        <f t="shared" si="39"/>
        <v>0</v>
      </c>
      <c r="CLR67" s="956">
        <f t="shared" si="39"/>
        <v>0</v>
      </c>
      <c r="CLS67" s="956">
        <f t="shared" si="39"/>
        <v>0</v>
      </c>
      <c r="CLT67" s="956">
        <f t="shared" si="39"/>
        <v>0</v>
      </c>
      <c r="CLU67" s="956">
        <f t="shared" si="39"/>
        <v>0</v>
      </c>
      <c r="CLV67" s="956">
        <f t="shared" si="39"/>
        <v>0</v>
      </c>
      <c r="CLW67" s="956">
        <f t="shared" si="39"/>
        <v>0</v>
      </c>
      <c r="CLX67" s="956">
        <f t="shared" si="39"/>
        <v>0</v>
      </c>
      <c r="CLY67" s="956">
        <f t="shared" si="39"/>
        <v>0</v>
      </c>
      <c r="CLZ67" s="956">
        <f t="shared" si="39"/>
        <v>0</v>
      </c>
      <c r="CMA67" s="956">
        <f t="shared" si="39"/>
        <v>0</v>
      </c>
      <c r="CMB67" s="956">
        <f t="shared" si="39"/>
        <v>0</v>
      </c>
      <c r="CMC67" s="956">
        <f t="shared" si="39"/>
        <v>0</v>
      </c>
      <c r="CMD67" s="956">
        <f t="shared" si="39"/>
        <v>0</v>
      </c>
      <c r="CME67" s="956">
        <f t="shared" si="39"/>
        <v>0</v>
      </c>
      <c r="CMF67" s="956">
        <f t="shared" si="39"/>
        <v>0</v>
      </c>
      <c r="CMG67" s="956">
        <f t="shared" si="39"/>
        <v>0</v>
      </c>
      <c r="CMH67" s="956">
        <f t="shared" si="39"/>
        <v>0</v>
      </c>
      <c r="CMI67" s="956">
        <f t="shared" si="39"/>
        <v>0</v>
      </c>
      <c r="CMJ67" s="956">
        <f t="shared" si="39"/>
        <v>0</v>
      </c>
      <c r="CMK67" s="956">
        <f t="shared" si="39"/>
        <v>0</v>
      </c>
      <c r="CML67" s="956">
        <f t="shared" si="39"/>
        <v>0</v>
      </c>
      <c r="CMM67" s="956">
        <f t="shared" si="39"/>
        <v>0</v>
      </c>
      <c r="CMN67" s="956">
        <f t="shared" ref="CMN67:COY67" si="40">CMN60*$C$67</f>
        <v>0</v>
      </c>
      <c r="CMO67" s="956">
        <f t="shared" si="40"/>
        <v>0</v>
      </c>
      <c r="CMP67" s="956">
        <f t="shared" si="40"/>
        <v>0</v>
      </c>
      <c r="CMQ67" s="956">
        <f t="shared" si="40"/>
        <v>0</v>
      </c>
      <c r="CMR67" s="956">
        <f t="shared" si="40"/>
        <v>0</v>
      </c>
      <c r="CMS67" s="956">
        <f t="shared" si="40"/>
        <v>0</v>
      </c>
      <c r="CMT67" s="956">
        <f t="shared" si="40"/>
        <v>0</v>
      </c>
      <c r="CMU67" s="956">
        <f t="shared" si="40"/>
        <v>0</v>
      </c>
      <c r="CMV67" s="956">
        <f t="shared" si="40"/>
        <v>0</v>
      </c>
      <c r="CMW67" s="956">
        <f t="shared" si="40"/>
        <v>0</v>
      </c>
      <c r="CMX67" s="956">
        <f t="shared" si="40"/>
        <v>0</v>
      </c>
      <c r="CMY67" s="956">
        <f t="shared" si="40"/>
        <v>0</v>
      </c>
      <c r="CMZ67" s="956">
        <f t="shared" si="40"/>
        <v>0</v>
      </c>
      <c r="CNA67" s="956">
        <f t="shared" si="40"/>
        <v>0</v>
      </c>
      <c r="CNB67" s="956">
        <f t="shared" si="40"/>
        <v>0</v>
      </c>
      <c r="CNC67" s="956">
        <f t="shared" si="40"/>
        <v>0</v>
      </c>
      <c r="CND67" s="956">
        <f t="shared" si="40"/>
        <v>0</v>
      </c>
      <c r="CNE67" s="956">
        <f t="shared" si="40"/>
        <v>0</v>
      </c>
      <c r="CNF67" s="956">
        <f t="shared" si="40"/>
        <v>0</v>
      </c>
      <c r="CNG67" s="956">
        <f t="shared" si="40"/>
        <v>0</v>
      </c>
      <c r="CNH67" s="956">
        <f t="shared" si="40"/>
        <v>0</v>
      </c>
      <c r="CNI67" s="956">
        <f t="shared" si="40"/>
        <v>0</v>
      </c>
      <c r="CNJ67" s="956">
        <f t="shared" si="40"/>
        <v>0</v>
      </c>
      <c r="CNK67" s="956">
        <f t="shared" si="40"/>
        <v>0</v>
      </c>
      <c r="CNL67" s="956">
        <f t="shared" si="40"/>
        <v>0</v>
      </c>
      <c r="CNM67" s="956">
        <f t="shared" si="40"/>
        <v>0</v>
      </c>
      <c r="CNN67" s="956">
        <f t="shared" si="40"/>
        <v>0</v>
      </c>
      <c r="CNO67" s="956">
        <f t="shared" si="40"/>
        <v>0</v>
      </c>
      <c r="CNP67" s="956">
        <f t="shared" si="40"/>
        <v>0</v>
      </c>
      <c r="CNQ67" s="956">
        <f t="shared" si="40"/>
        <v>0</v>
      </c>
      <c r="CNR67" s="956">
        <f t="shared" si="40"/>
        <v>0</v>
      </c>
      <c r="CNS67" s="956">
        <f t="shared" si="40"/>
        <v>0</v>
      </c>
      <c r="CNT67" s="956">
        <f t="shared" si="40"/>
        <v>0</v>
      </c>
      <c r="CNU67" s="956">
        <f t="shared" si="40"/>
        <v>0</v>
      </c>
      <c r="CNV67" s="956">
        <f t="shared" si="40"/>
        <v>0</v>
      </c>
      <c r="CNW67" s="956">
        <f t="shared" si="40"/>
        <v>0</v>
      </c>
      <c r="CNX67" s="956">
        <f t="shared" si="40"/>
        <v>0</v>
      </c>
      <c r="CNY67" s="956">
        <f t="shared" si="40"/>
        <v>0</v>
      </c>
      <c r="CNZ67" s="956">
        <f t="shared" si="40"/>
        <v>0</v>
      </c>
      <c r="COA67" s="956">
        <f t="shared" si="40"/>
        <v>0</v>
      </c>
      <c r="COB67" s="956">
        <f t="shared" si="40"/>
        <v>0</v>
      </c>
      <c r="COC67" s="956">
        <f t="shared" si="40"/>
        <v>0</v>
      </c>
      <c r="COD67" s="956">
        <f t="shared" si="40"/>
        <v>0</v>
      </c>
      <c r="COE67" s="956">
        <f t="shared" si="40"/>
        <v>0</v>
      </c>
      <c r="COF67" s="956">
        <f t="shared" si="40"/>
        <v>0</v>
      </c>
      <c r="COG67" s="956">
        <f t="shared" si="40"/>
        <v>0</v>
      </c>
      <c r="COH67" s="956">
        <f t="shared" si="40"/>
        <v>0</v>
      </c>
      <c r="COI67" s="956">
        <f t="shared" si="40"/>
        <v>0</v>
      </c>
      <c r="COJ67" s="956">
        <f t="shared" si="40"/>
        <v>0</v>
      </c>
      <c r="COK67" s="956">
        <f t="shared" si="40"/>
        <v>0</v>
      </c>
      <c r="COL67" s="956">
        <f t="shared" si="40"/>
        <v>0</v>
      </c>
      <c r="COM67" s="956">
        <f t="shared" si="40"/>
        <v>0</v>
      </c>
      <c r="CON67" s="956">
        <f t="shared" si="40"/>
        <v>0</v>
      </c>
      <c r="COO67" s="956">
        <f t="shared" si="40"/>
        <v>0</v>
      </c>
      <c r="COP67" s="956">
        <f t="shared" si="40"/>
        <v>0</v>
      </c>
      <c r="COQ67" s="956">
        <f t="shared" si="40"/>
        <v>0</v>
      </c>
      <c r="COR67" s="956">
        <f t="shared" si="40"/>
        <v>0</v>
      </c>
      <c r="COS67" s="956">
        <f t="shared" si="40"/>
        <v>0</v>
      </c>
      <c r="COT67" s="956">
        <f t="shared" si="40"/>
        <v>0</v>
      </c>
      <c r="COU67" s="956">
        <f t="shared" si="40"/>
        <v>0</v>
      </c>
      <c r="COV67" s="956">
        <f t="shared" si="40"/>
        <v>0</v>
      </c>
      <c r="COW67" s="956">
        <f t="shared" si="40"/>
        <v>0</v>
      </c>
      <c r="COX67" s="956">
        <f t="shared" si="40"/>
        <v>0</v>
      </c>
      <c r="COY67" s="956">
        <f t="shared" si="40"/>
        <v>0</v>
      </c>
      <c r="COZ67" s="956">
        <f t="shared" ref="COZ67:CRK67" si="41">COZ60*$C$67</f>
        <v>0</v>
      </c>
      <c r="CPA67" s="956">
        <f t="shared" si="41"/>
        <v>0</v>
      </c>
      <c r="CPB67" s="956">
        <f t="shared" si="41"/>
        <v>0</v>
      </c>
      <c r="CPC67" s="956">
        <f t="shared" si="41"/>
        <v>0</v>
      </c>
      <c r="CPD67" s="956">
        <f t="shared" si="41"/>
        <v>0</v>
      </c>
      <c r="CPE67" s="956">
        <f t="shared" si="41"/>
        <v>0</v>
      </c>
      <c r="CPF67" s="956">
        <f t="shared" si="41"/>
        <v>0</v>
      </c>
      <c r="CPG67" s="956">
        <f t="shared" si="41"/>
        <v>0</v>
      </c>
      <c r="CPH67" s="956">
        <f t="shared" si="41"/>
        <v>0</v>
      </c>
      <c r="CPI67" s="956">
        <f t="shared" si="41"/>
        <v>0</v>
      </c>
      <c r="CPJ67" s="956">
        <f t="shared" si="41"/>
        <v>0</v>
      </c>
      <c r="CPK67" s="956">
        <f t="shared" si="41"/>
        <v>0</v>
      </c>
      <c r="CPL67" s="956">
        <f t="shared" si="41"/>
        <v>0</v>
      </c>
      <c r="CPM67" s="956">
        <f t="shared" si="41"/>
        <v>0</v>
      </c>
      <c r="CPN67" s="956">
        <f t="shared" si="41"/>
        <v>0</v>
      </c>
      <c r="CPO67" s="956">
        <f t="shared" si="41"/>
        <v>0</v>
      </c>
      <c r="CPP67" s="956">
        <f t="shared" si="41"/>
        <v>0</v>
      </c>
      <c r="CPQ67" s="956">
        <f t="shared" si="41"/>
        <v>0</v>
      </c>
      <c r="CPR67" s="956">
        <f t="shared" si="41"/>
        <v>0</v>
      </c>
      <c r="CPS67" s="956">
        <f t="shared" si="41"/>
        <v>0</v>
      </c>
      <c r="CPT67" s="956">
        <f t="shared" si="41"/>
        <v>0</v>
      </c>
      <c r="CPU67" s="956">
        <f t="shared" si="41"/>
        <v>0</v>
      </c>
      <c r="CPV67" s="956">
        <f t="shared" si="41"/>
        <v>0</v>
      </c>
      <c r="CPW67" s="956">
        <f t="shared" si="41"/>
        <v>0</v>
      </c>
      <c r="CPX67" s="956">
        <f t="shared" si="41"/>
        <v>0</v>
      </c>
      <c r="CPY67" s="956">
        <f t="shared" si="41"/>
        <v>0</v>
      </c>
      <c r="CPZ67" s="956">
        <f t="shared" si="41"/>
        <v>0</v>
      </c>
      <c r="CQA67" s="956">
        <f t="shared" si="41"/>
        <v>0</v>
      </c>
      <c r="CQB67" s="956">
        <f t="shared" si="41"/>
        <v>0</v>
      </c>
      <c r="CQC67" s="956">
        <f t="shared" si="41"/>
        <v>0</v>
      </c>
      <c r="CQD67" s="956">
        <f t="shared" si="41"/>
        <v>0</v>
      </c>
      <c r="CQE67" s="956">
        <f t="shared" si="41"/>
        <v>0</v>
      </c>
      <c r="CQF67" s="956">
        <f t="shared" si="41"/>
        <v>0</v>
      </c>
      <c r="CQG67" s="956">
        <f t="shared" si="41"/>
        <v>0</v>
      </c>
      <c r="CQH67" s="956">
        <f t="shared" si="41"/>
        <v>0</v>
      </c>
      <c r="CQI67" s="956">
        <f t="shared" si="41"/>
        <v>0</v>
      </c>
      <c r="CQJ67" s="956">
        <f t="shared" si="41"/>
        <v>0</v>
      </c>
      <c r="CQK67" s="956">
        <f t="shared" si="41"/>
        <v>0</v>
      </c>
      <c r="CQL67" s="956">
        <f t="shared" si="41"/>
        <v>0</v>
      </c>
      <c r="CQM67" s="956">
        <f t="shared" si="41"/>
        <v>0</v>
      </c>
      <c r="CQN67" s="956">
        <f t="shared" si="41"/>
        <v>0</v>
      </c>
      <c r="CQO67" s="956">
        <f t="shared" si="41"/>
        <v>0</v>
      </c>
      <c r="CQP67" s="956">
        <f t="shared" si="41"/>
        <v>0</v>
      </c>
      <c r="CQQ67" s="956">
        <f t="shared" si="41"/>
        <v>0</v>
      </c>
      <c r="CQR67" s="956">
        <f t="shared" si="41"/>
        <v>0</v>
      </c>
      <c r="CQS67" s="956">
        <f t="shared" si="41"/>
        <v>0</v>
      </c>
      <c r="CQT67" s="956">
        <f t="shared" si="41"/>
        <v>0</v>
      </c>
      <c r="CQU67" s="956">
        <f t="shared" si="41"/>
        <v>0</v>
      </c>
      <c r="CQV67" s="956">
        <f t="shared" si="41"/>
        <v>0</v>
      </c>
      <c r="CQW67" s="956">
        <f t="shared" si="41"/>
        <v>0</v>
      </c>
      <c r="CQX67" s="956">
        <f t="shared" si="41"/>
        <v>0</v>
      </c>
      <c r="CQY67" s="956">
        <f t="shared" si="41"/>
        <v>0</v>
      </c>
      <c r="CQZ67" s="956">
        <f t="shared" si="41"/>
        <v>0</v>
      </c>
      <c r="CRA67" s="956">
        <f t="shared" si="41"/>
        <v>0</v>
      </c>
      <c r="CRB67" s="956">
        <f t="shared" si="41"/>
        <v>0</v>
      </c>
      <c r="CRC67" s="956">
        <f t="shared" si="41"/>
        <v>0</v>
      </c>
      <c r="CRD67" s="956">
        <f t="shared" si="41"/>
        <v>0</v>
      </c>
      <c r="CRE67" s="956">
        <f t="shared" si="41"/>
        <v>0</v>
      </c>
      <c r="CRF67" s="956">
        <f t="shared" si="41"/>
        <v>0</v>
      </c>
      <c r="CRG67" s="956">
        <f t="shared" si="41"/>
        <v>0</v>
      </c>
      <c r="CRH67" s="956">
        <f t="shared" si="41"/>
        <v>0</v>
      </c>
      <c r="CRI67" s="956">
        <f t="shared" si="41"/>
        <v>0</v>
      </c>
      <c r="CRJ67" s="956">
        <f t="shared" si="41"/>
        <v>0</v>
      </c>
      <c r="CRK67" s="956">
        <f t="shared" si="41"/>
        <v>0</v>
      </c>
      <c r="CRL67" s="956">
        <f t="shared" ref="CRL67:CTW67" si="42">CRL60*$C$67</f>
        <v>0</v>
      </c>
      <c r="CRM67" s="956">
        <f t="shared" si="42"/>
        <v>0</v>
      </c>
      <c r="CRN67" s="956">
        <f t="shared" si="42"/>
        <v>0</v>
      </c>
      <c r="CRO67" s="956">
        <f t="shared" si="42"/>
        <v>0</v>
      </c>
      <c r="CRP67" s="956">
        <f t="shared" si="42"/>
        <v>0</v>
      </c>
      <c r="CRQ67" s="956">
        <f t="shared" si="42"/>
        <v>0</v>
      </c>
      <c r="CRR67" s="956">
        <f t="shared" si="42"/>
        <v>0</v>
      </c>
      <c r="CRS67" s="956">
        <f t="shared" si="42"/>
        <v>0</v>
      </c>
      <c r="CRT67" s="956">
        <f t="shared" si="42"/>
        <v>0</v>
      </c>
      <c r="CRU67" s="956">
        <f t="shared" si="42"/>
        <v>0</v>
      </c>
      <c r="CRV67" s="956">
        <f t="shared" si="42"/>
        <v>0</v>
      </c>
      <c r="CRW67" s="956">
        <f t="shared" si="42"/>
        <v>0</v>
      </c>
      <c r="CRX67" s="956">
        <f t="shared" si="42"/>
        <v>0</v>
      </c>
      <c r="CRY67" s="956">
        <f t="shared" si="42"/>
        <v>0</v>
      </c>
      <c r="CRZ67" s="956">
        <f t="shared" si="42"/>
        <v>0</v>
      </c>
      <c r="CSA67" s="956">
        <f t="shared" si="42"/>
        <v>0</v>
      </c>
      <c r="CSB67" s="956">
        <f t="shared" si="42"/>
        <v>0</v>
      </c>
      <c r="CSC67" s="956">
        <f t="shared" si="42"/>
        <v>0</v>
      </c>
      <c r="CSD67" s="956">
        <f t="shared" si="42"/>
        <v>0</v>
      </c>
      <c r="CSE67" s="956">
        <f t="shared" si="42"/>
        <v>0</v>
      </c>
      <c r="CSF67" s="956">
        <f t="shared" si="42"/>
        <v>0</v>
      </c>
      <c r="CSG67" s="956">
        <f t="shared" si="42"/>
        <v>0</v>
      </c>
      <c r="CSH67" s="956">
        <f t="shared" si="42"/>
        <v>0</v>
      </c>
      <c r="CSI67" s="956">
        <f t="shared" si="42"/>
        <v>0</v>
      </c>
      <c r="CSJ67" s="956">
        <f t="shared" si="42"/>
        <v>0</v>
      </c>
      <c r="CSK67" s="956">
        <f t="shared" si="42"/>
        <v>0</v>
      </c>
      <c r="CSL67" s="956">
        <f t="shared" si="42"/>
        <v>0</v>
      </c>
      <c r="CSM67" s="956">
        <f t="shared" si="42"/>
        <v>0</v>
      </c>
      <c r="CSN67" s="956">
        <f t="shared" si="42"/>
        <v>0</v>
      </c>
      <c r="CSO67" s="956">
        <f t="shared" si="42"/>
        <v>0</v>
      </c>
      <c r="CSP67" s="956">
        <f t="shared" si="42"/>
        <v>0</v>
      </c>
      <c r="CSQ67" s="956">
        <f t="shared" si="42"/>
        <v>0</v>
      </c>
      <c r="CSR67" s="956">
        <f t="shared" si="42"/>
        <v>0</v>
      </c>
      <c r="CSS67" s="956">
        <f t="shared" si="42"/>
        <v>0</v>
      </c>
      <c r="CST67" s="956">
        <f t="shared" si="42"/>
        <v>0</v>
      </c>
      <c r="CSU67" s="956">
        <f t="shared" si="42"/>
        <v>0</v>
      </c>
      <c r="CSV67" s="956">
        <f t="shared" si="42"/>
        <v>0</v>
      </c>
      <c r="CSW67" s="956">
        <f t="shared" si="42"/>
        <v>0</v>
      </c>
      <c r="CSX67" s="956">
        <f t="shared" si="42"/>
        <v>0</v>
      </c>
      <c r="CSY67" s="956">
        <f t="shared" si="42"/>
        <v>0</v>
      </c>
      <c r="CSZ67" s="956">
        <f t="shared" si="42"/>
        <v>0</v>
      </c>
      <c r="CTA67" s="956">
        <f t="shared" si="42"/>
        <v>0</v>
      </c>
      <c r="CTB67" s="956">
        <f t="shared" si="42"/>
        <v>0</v>
      </c>
      <c r="CTC67" s="956">
        <f t="shared" si="42"/>
        <v>0</v>
      </c>
      <c r="CTD67" s="956">
        <f t="shared" si="42"/>
        <v>0</v>
      </c>
      <c r="CTE67" s="956">
        <f t="shared" si="42"/>
        <v>0</v>
      </c>
      <c r="CTF67" s="956">
        <f t="shared" si="42"/>
        <v>0</v>
      </c>
      <c r="CTG67" s="956">
        <f t="shared" si="42"/>
        <v>0</v>
      </c>
      <c r="CTH67" s="956">
        <f t="shared" si="42"/>
        <v>0</v>
      </c>
      <c r="CTI67" s="956">
        <f t="shared" si="42"/>
        <v>0</v>
      </c>
      <c r="CTJ67" s="956">
        <f t="shared" si="42"/>
        <v>0</v>
      </c>
      <c r="CTK67" s="956">
        <f t="shared" si="42"/>
        <v>0</v>
      </c>
      <c r="CTL67" s="956">
        <f t="shared" si="42"/>
        <v>0</v>
      </c>
      <c r="CTM67" s="956">
        <f t="shared" si="42"/>
        <v>0</v>
      </c>
      <c r="CTN67" s="956">
        <f t="shared" si="42"/>
        <v>0</v>
      </c>
      <c r="CTO67" s="956">
        <f t="shared" si="42"/>
        <v>0</v>
      </c>
      <c r="CTP67" s="956">
        <f t="shared" si="42"/>
        <v>0</v>
      </c>
      <c r="CTQ67" s="956">
        <f t="shared" si="42"/>
        <v>0</v>
      </c>
      <c r="CTR67" s="956">
        <f t="shared" si="42"/>
        <v>0</v>
      </c>
      <c r="CTS67" s="956">
        <f t="shared" si="42"/>
        <v>0</v>
      </c>
      <c r="CTT67" s="956">
        <f t="shared" si="42"/>
        <v>0</v>
      </c>
      <c r="CTU67" s="956">
        <f t="shared" si="42"/>
        <v>0</v>
      </c>
      <c r="CTV67" s="956">
        <f t="shared" si="42"/>
        <v>0</v>
      </c>
      <c r="CTW67" s="956">
        <f t="shared" si="42"/>
        <v>0</v>
      </c>
      <c r="CTX67" s="956">
        <f t="shared" ref="CTX67:CWI67" si="43">CTX60*$C$67</f>
        <v>0</v>
      </c>
      <c r="CTY67" s="956">
        <f t="shared" si="43"/>
        <v>0</v>
      </c>
      <c r="CTZ67" s="956">
        <f t="shared" si="43"/>
        <v>0</v>
      </c>
      <c r="CUA67" s="956">
        <f t="shared" si="43"/>
        <v>0</v>
      </c>
      <c r="CUB67" s="956">
        <f t="shared" si="43"/>
        <v>0</v>
      </c>
      <c r="CUC67" s="956">
        <f t="shared" si="43"/>
        <v>0</v>
      </c>
      <c r="CUD67" s="956">
        <f t="shared" si="43"/>
        <v>0</v>
      </c>
      <c r="CUE67" s="956">
        <f t="shared" si="43"/>
        <v>0</v>
      </c>
      <c r="CUF67" s="956">
        <f t="shared" si="43"/>
        <v>0</v>
      </c>
      <c r="CUG67" s="956">
        <f t="shared" si="43"/>
        <v>0</v>
      </c>
      <c r="CUH67" s="956">
        <f t="shared" si="43"/>
        <v>0</v>
      </c>
      <c r="CUI67" s="956">
        <f t="shared" si="43"/>
        <v>0</v>
      </c>
      <c r="CUJ67" s="956">
        <f t="shared" si="43"/>
        <v>0</v>
      </c>
      <c r="CUK67" s="956">
        <f t="shared" si="43"/>
        <v>0</v>
      </c>
      <c r="CUL67" s="956">
        <f t="shared" si="43"/>
        <v>0</v>
      </c>
      <c r="CUM67" s="956">
        <f t="shared" si="43"/>
        <v>0</v>
      </c>
      <c r="CUN67" s="956">
        <f t="shared" si="43"/>
        <v>0</v>
      </c>
      <c r="CUO67" s="956">
        <f t="shared" si="43"/>
        <v>0</v>
      </c>
      <c r="CUP67" s="956">
        <f t="shared" si="43"/>
        <v>0</v>
      </c>
      <c r="CUQ67" s="956">
        <f t="shared" si="43"/>
        <v>0</v>
      </c>
      <c r="CUR67" s="956">
        <f t="shared" si="43"/>
        <v>0</v>
      </c>
      <c r="CUS67" s="956">
        <f t="shared" si="43"/>
        <v>0</v>
      </c>
      <c r="CUT67" s="956">
        <f t="shared" si="43"/>
        <v>0</v>
      </c>
      <c r="CUU67" s="956">
        <f t="shared" si="43"/>
        <v>0</v>
      </c>
      <c r="CUV67" s="956">
        <f t="shared" si="43"/>
        <v>0</v>
      </c>
      <c r="CUW67" s="956">
        <f t="shared" si="43"/>
        <v>0</v>
      </c>
      <c r="CUX67" s="956">
        <f t="shared" si="43"/>
        <v>0</v>
      </c>
      <c r="CUY67" s="956">
        <f t="shared" si="43"/>
        <v>0</v>
      </c>
      <c r="CUZ67" s="956">
        <f t="shared" si="43"/>
        <v>0</v>
      </c>
      <c r="CVA67" s="956">
        <f t="shared" si="43"/>
        <v>0</v>
      </c>
      <c r="CVB67" s="956">
        <f t="shared" si="43"/>
        <v>0</v>
      </c>
      <c r="CVC67" s="956">
        <f t="shared" si="43"/>
        <v>0</v>
      </c>
      <c r="CVD67" s="956">
        <f t="shared" si="43"/>
        <v>0</v>
      </c>
      <c r="CVE67" s="956">
        <f t="shared" si="43"/>
        <v>0</v>
      </c>
      <c r="CVF67" s="956">
        <f t="shared" si="43"/>
        <v>0</v>
      </c>
      <c r="CVG67" s="956">
        <f t="shared" si="43"/>
        <v>0</v>
      </c>
      <c r="CVH67" s="956">
        <f t="shared" si="43"/>
        <v>0</v>
      </c>
      <c r="CVI67" s="956">
        <f t="shared" si="43"/>
        <v>0</v>
      </c>
      <c r="CVJ67" s="956">
        <f t="shared" si="43"/>
        <v>0</v>
      </c>
      <c r="CVK67" s="956">
        <f t="shared" si="43"/>
        <v>0</v>
      </c>
      <c r="CVL67" s="956">
        <f t="shared" si="43"/>
        <v>0</v>
      </c>
      <c r="CVM67" s="956">
        <f t="shared" si="43"/>
        <v>0</v>
      </c>
      <c r="CVN67" s="956">
        <f t="shared" si="43"/>
        <v>0</v>
      </c>
      <c r="CVO67" s="956">
        <f t="shared" si="43"/>
        <v>0</v>
      </c>
      <c r="CVP67" s="956">
        <f t="shared" si="43"/>
        <v>0</v>
      </c>
      <c r="CVQ67" s="956">
        <f t="shared" si="43"/>
        <v>0</v>
      </c>
      <c r="CVR67" s="956">
        <f t="shared" si="43"/>
        <v>0</v>
      </c>
      <c r="CVS67" s="956">
        <f t="shared" si="43"/>
        <v>0</v>
      </c>
      <c r="CVT67" s="956">
        <f t="shared" si="43"/>
        <v>0</v>
      </c>
      <c r="CVU67" s="956">
        <f t="shared" si="43"/>
        <v>0</v>
      </c>
      <c r="CVV67" s="956">
        <f t="shared" si="43"/>
        <v>0</v>
      </c>
      <c r="CVW67" s="956">
        <f t="shared" si="43"/>
        <v>0</v>
      </c>
      <c r="CVX67" s="956">
        <f t="shared" si="43"/>
        <v>0</v>
      </c>
      <c r="CVY67" s="956">
        <f t="shared" si="43"/>
        <v>0</v>
      </c>
      <c r="CVZ67" s="956">
        <f t="shared" si="43"/>
        <v>0</v>
      </c>
      <c r="CWA67" s="956">
        <f t="shared" si="43"/>
        <v>0</v>
      </c>
      <c r="CWB67" s="956">
        <f t="shared" si="43"/>
        <v>0</v>
      </c>
      <c r="CWC67" s="956">
        <f t="shared" si="43"/>
        <v>0</v>
      </c>
      <c r="CWD67" s="956">
        <f t="shared" si="43"/>
        <v>0</v>
      </c>
      <c r="CWE67" s="956">
        <f t="shared" si="43"/>
        <v>0</v>
      </c>
      <c r="CWF67" s="956">
        <f t="shared" si="43"/>
        <v>0</v>
      </c>
      <c r="CWG67" s="956">
        <f t="shared" si="43"/>
        <v>0</v>
      </c>
      <c r="CWH67" s="956">
        <f t="shared" si="43"/>
        <v>0</v>
      </c>
      <c r="CWI67" s="956">
        <f t="shared" si="43"/>
        <v>0</v>
      </c>
      <c r="CWJ67" s="956">
        <f t="shared" ref="CWJ67:CYU67" si="44">CWJ60*$C$67</f>
        <v>0</v>
      </c>
      <c r="CWK67" s="956">
        <f t="shared" si="44"/>
        <v>0</v>
      </c>
      <c r="CWL67" s="956">
        <f t="shared" si="44"/>
        <v>0</v>
      </c>
      <c r="CWM67" s="956">
        <f t="shared" si="44"/>
        <v>0</v>
      </c>
      <c r="CWN67" s="956">
        <f t="shared" si="44"/>
        <v>0</v>
      </c>
      <c r="CWO67" s="956">
        <f t="shared" si="44"/>
        <v>0</v>
      </c>
      <c r="CWP67" s="956">
        <f t="shared" si="44"/>
        <v>0</v>
      </c>
      <c r="CWQ67" s="956">
        <f t="shared" si="44"/>
        <v>0</v>
      </c>
      <c r="CWR67" s="956">
        <f t="shared" si="44"/>
        <v>0</v>
      </c>
      <c r="CWS67" s="956">
        <f t="shared" si="44"/>
        <v>0</v>
      </c>
      <c r="CWT67" s="956">
        <f t="shared" si="44"/>
        <v>0</v>
      </c>
      <c r="CWU67" s="956">
        <f t="shared" si="44"/>
        <v>0</v>
      </c>
      <c r="CWV67" s="956">
        <f t="shared" si="44"/>
        <v>0</v>
      </c>
      <c r="CWW67" s="956">
        <f t="shared" si="44"/>
        <v>0</v>
      </c>
      <c r="CWX67" s="956">
        <f t="shared" si="44"/>
        <v>0</v>
      </c>
      <c r="CWY67" s="956">
        <f t="shared" si="44"/>
        <v>0</v>
      </c>
      <c r="CWZ67" s="956">
        <f t="shared" si="44"/>
        <v>0</v>
      </c>
      <c r="CXA67" s="956">
        <f t="shared" si="44"/>
        <v>0</v>
      </c>
      <c r="CXB67" s="956">
        <f t="shared" si="44"/>
        <v>0</v>
      </c>
      <c r="CXC67" s="956">
        <f t="shared" si="44"/>
        <v>0</v>
      </c>
      <c r="CXD67" s="956">
        <f t="shared" si="44"/>
        <v>0</v>
      </c>
      <c r="CXE67" s="956">
        <f t="shared" si="44"/>
        <v>0</v>
      </c>
      <c r="CXF67" s="956">
        <f t="shared" si="44"/>
        <v>0</v>
      </c>
      <c r="CXG67" s="956">
        <f t="shared" si="44"/>
        <v>0</v>
      </c>
      <c r="CXH67" s="956">
        <f t="shared" si="44"/>
        <v>0</v>
      </c>
      <c r="CXI67" s="956">
        <f t="shared" si="44"/>
        <v>0</v>
      </c>
      <c r="CXJ67" s="956">
        <f t="shared" si="44"/>
        <v>0</v>
      </c>
      <c r="CXK67" s="956">
        <f t="shared" si="44"/>
        <v>0</v>
      </c>
      <c r="CXL67" s="956">
        <f t="shared" si="44"/>
        <v>0</v>
      </c>
      <c r="CXM67" s="956">
        <f t="shared" si="44"/>
        <v>0</v>
      </c>
      <c r="CXN67" s="956">
        <f t="shared" si="44"/>
        <v>0</v>
      </c>
      <c r="CXO67" s="956">
        <f t="shared" si="44"/>
        <v>0</v>
      </c>
      <c r="CXP67" s="956">
        <f t="shared" si="44"/>
        <v>0</v>
      </c>
      <c r="CXQ67" s="956">
        <f t="shared" si="44"/>
        <v>0</v>
      </c>
      <c r="CXR67" s="956">
        <f t="shared" si="44"/>
        <v>0</v>
      </c>
      <c r="CXS67" s="956">
        <f t="shared" si="44"/>
        <v>0</v>
      </c>
      <c r="CXT67" s="956">
        <f t="shared" si="44"/>
        <v>0</v>
      </c>
      <c r="CXU67" s="956">
        <f t="shared" si="44"/>
        <v>0</v>
      </c>
      <c r="CXV67" s="956">
        <f t="shared" si="44"/>
        <v>0</v>
      </c>
      <c r="CXW67" s="956">
        <f t="shared" si="44"/>
        <v>0</v>
      </c>
      <c r="CXX67" s="956">
        <f t="shared" si="44"/>
        <v>0</v>
      </c>
      <c r="CXY67" s="956">
        <f t="shared" si="44"/>
        <v>0</v>
      </c>
      <c r="CXZ67" s="956">
        <f t="shared" si="44"/>
        <v>0</v>
      </c>
      <c r="CYA67" s="956">
        <f t="shared" si="44"/>
        <v>0</v>
      </c>
      <c r="CYB67" s="956">
        <f t="shared" si="44"/>
        <v>0</v>
      </c>
      <c r="CYC67" s="956">
        <f t="shared" si="44"/>
        <v>0</v>
      </c>
      <c r="CYD67" s="956">
        <f t="shared" si="44"/>
        <v>0</v>
      </c>
      <c r="CYE67" s="956">
        <f t="shared" si="44"/>
        <v>0</v>
      </c>
      <c r="CYF67" s="956">
        <f t="shared" si="44"/>
        <v>0</v>
      </c>
      <c r="CYG67" s="956">
        <f t="shared" si="44"/>
        <v>0</v>
      </c>
      <c r="CYH67" s="956">
        <f t="shared" si="44"/>
        <v>0</v>
      </c>
      <c r="CYI67" s="956">
        <f t="shared" si="44"/>
        <v>0</v>
      </c>
      <c r="CYJ67" s="956">
        <f t="shared" si="44"/>
        <v>0</v>
      </c>
      <c r="CYK67" s="956">
        <f t="shared" si="44"/>
        <v>0</v>
      </c>
      <c r="CYL67" s="956">
        <f t="shared" si="44"/>
        <v>0</v>
      </c>
      <c r="CYM67" s="956">
        <f t="shared" si="44"/>
        <v>0</v>
      </c>
      <c r="CYN67" s="956">
        <f t="shared" si="44"/>
        <v>0</v>
      </c>
      <c r="CYO67" s="956">
        <f t="shared" si="44"/>
        <v>0</v>
      </c>
      <c r="CYP67" s="956">
        <f t="shared" si="44"/>
        <v>0</v>
      </c>
      <c r="CYQ67" s="956">
        <f t="shared" si="44"/>
        <v>0</v>
      </c>
      <c r="CYR67" s="956">
        <f t="shared" si="44"/>
        <v>0</v>
      </c>
      <c r="CYS67" s="956">
        <f t="shared" si="44"/>
        <v>0</v>
      </c>
      <c r="CYT67" s="956">
        <f t="shared" si="44"/>
        <v>0</v>
      </c>
      <c r="CYU67" s="956">
        <f t="shared" si="44"/>
        <v>0</v>
      </c>
      <c r="CYV67" s="956">
        <f t="shared" ref="CYV67:DBG67" si="45">CYV60*$C$67</f>
        <v>0</v>
      </c>
      <c r="CYW67" s="956">
        <f t="shared" si="45"/>
        <v>0</v>
      </c>
      <c r="CYX67" s="956">
        <f t="shared" si="45"/>
        <v>0</v>
      </c>
      <c r="CYY67" s="956">
        <f t="shared" si="45"/>
        <v>0</v>
      </c>
      <c r="CYZ67" s="956">
        <f t="shared" si="45"/>
        <v>0</v>
      </c>
      <c r="CZA67" s="956">
        <f t="shared" si="45"/>
        <v>0</v>
      </c>
      <c r="CZB67" s="956">
        <f t="shared" si="45"/>
        <v>0</v>
      </c>
      <c r="CZC67" s="956">
        <f t="shared" si="45"/>
        <v>0</v>
      </c>
      <c r="CZD67" s="956">
        <f t="shared" si="45"/>
        <v>0</v>
      </c>
      <c r="CZE67" s="956">
        <f t="shared" si="45"/>
        <v>0</v>
      </c>
      <c r="CZF67" s="956">
        <f t="shared" si="45"/>
        <v>0</v>
      </c>
      <c r="CZG67" s="956">
        <f t="shared" si="45"/>
        <v>0</v>
      </c>
      <c r="CZH67" s="956">
        <f t="shared" si="45"/>
        <v>0</v>
      </c>
      <c r="CZI67" s="956">
        <f t="shared" si="45"/>
        <v>0</v>
      </c>
      <c r="CZJ67" s="956">
        <f t="shared" si="45"/>
        <v>0</v>
      </c>
      <c r="CZK67" s="956">
        <f t="shared" si="45"/>
        <v>0</v>
      </c>
      <c r="CZL67" s="956">
        <f t="shared" si="45"/>
        <v>0</v>
      </c>
      <c r="CZM67" s="956">
        <f t="shared" si="45"/>
        <v>0</v>
      </c>
      <c r="CZN67" s="956">
        <f t="shared" si="45"/>
        <v>0</v>
      </c>
      <c r="CZO67" s="956">
        <f t="shared" si="45"/>
        <v>0</v>
      </c>
      <c r="CZP67" s="956">
        <f t="shared" si="45"/>
        <v>0</v>
      </c>
      <c r="CZQ67" s="956">
        <f t="shared" si="45"/>
        <v>0</v>
      </c>
      <c r="CZR67" s="956">
        <f t="shared" si="45"/>
        <v>0</v>
      </c>
      <c r="CZS67" s="956">
        <f t="shared" si="45"/>
        <v>0</v>
      </c>
      <c r="CZT67" s="956">
        <f t="shared" si="45"/>
        <v>0</v>
      </c>
      <c r="CZU67" s="956">
        <f t="shared" si="45"/>
        <v>0</v>
      </c>
      <c r="CZV67" s="956">
        <f t="shared" si="45"/>
        <v>0</v>
      </c>
      <c r="CZW67" s="956">
        <f t="shared" si="45"/>
        <v>0</v>
      </c>
      <c r="CZX67" s="956">
        <f t="shared" si="45"/>
        <v>0</v>
      </c>
      <c r="CZY67" s="956">
        <f t="shared" si="45"/>
        <v>0</v>
      </c>
      <c r="CZZ67" s="956">
        <f t="shared" si="45"/>
        <v>0</v>
      </c>
      <c r="DAA67" s="956">
        <f t="shared" si="45"/>
        <v>0</v>
      </c>
      <c r="DAB67" s="956">
        <f t="shared" si="45"/>
        <v>0</v>
      </c>
      <c r="DAC67" s="956">
        <f t="shared" si="45"/>
        <v>0</v>
      </c>
      <c r="DAD67" s="956">
        <f t="shared" si="45"/>
        <v>0</v>
      </c>
      <c r="DAE67" s="956">
        <f t="shared" si="45"/>
        <v>0</v>
      </c>
      <c r="DAF67" s="956">
        <f t="shared" si="45"/>
        <v>0</v>
      </c>
      <c r="DAG67" s="956">
        <f t="shared" si="45"/>
        <v>0</v>
      </c>
      <c r="DAH67" s="956">
        <f t="shared" si="45"/>
        <v>0</v>
      </c>
      <c r="DAI67" s="956">
        <f t="shared" si="45"/>
        <v>0</v>
      </c>
      <c r="DAJ67" s="956">
        <f t="shared" si="45"/>
        <v>0</v>
      </c>
      <c r="DAK67" s="956">
        <f t="shared" si="45"/>
        <v>0</v>
      </c>
      <c r="DAL67" s="956">
        <f t="shared" si="45"/>
        <v>0</v>
      </c>
      <c r="DAM67" s="956">
        <f t="shared" si="45"/>
        <v>0</v>
      </c>
      <c r="DAN67" s="956">
        <f t="shared" si="45"/>
        <v>0</v>
      </c>
      <c r="DAO67" s="956">
        <f t="shared" si="45"/>
        <v>0</v>
      </c>
      <c r="DAP67" s="956">
        <f t="shared" si="45"/>
        <v>0</v>
      </c>
      <c r="DAQ67" s="956">
        <f t="shared" si="45"/>
        <v>0</v>
      </c>
      <c r="DAR67" s="956">
        <f t="shared" si="45"/>
        <v>0</v>
      </c>
      <c r="DAS67" s="956">
        <f t="shared" si="45"/>
        <v>0</v>
      </c>
      <c r="DAT67" s="956">
        <f t="shared" si="45"/>
        <v>0</v>
      </c>
      <c r="DAU67" s="956">
        <f t="shared" si="45"/>
        <v>0</v>
      </c>
      <c r="DAV67" s="956">
        <f t="shared" si="45"/>
        <v>0</v>
      </c>
      <c r="DAW67" s="956">
        <f t="shared" si="45"/>
        <v>0</v>
      </c>
      <c r="DAX67" s="956">
        <f t="shared" si="45"/>
        <v>0</v>
      </c>
      <c r="DAY67" s="956">
        <f t="shared" si="45"/>
        <v>0</v>
      </c>
      <c r="DAZ67" s="956">
        <f t="shared" si="45"/>
        <v>0</v>
      </c>
      <c r="DBA67" s="956">
        <f t="shared" si="45"/>
        <v>0</v>
      </c>
      <c r="DBB67" s="956">
        <f t="shared" si="45"/>
        <v>0</v>
      </c>
      <c r="DBC67" s="956">
        <f t="shared" si="45"/>
        <v>0</v>
      </c>
      <c r="DBD67" s="956">
        <f t="shared" si="45"/>
        <v>0</v>
      </c>
      <c r="DBE67" s="956">
        <f t="shared" si="45"/>
        <v>0</v>
      </c>
      <c r="DBF67" s="956">
        <f t="shared" si="45"/>
        <v>0</v>
      </c>
      <c r="DBG67" s="956">
        <f t="shared" si="45"/>
        <v>0</v>
      </c>
      <c r="DBH67" s="956">
        <f t="shared" ref="DBH67:DDS67" si="46">DBH60*$C$67</f>
        <v>0</v>
      </c>
      <c r="DBI67" s="956">
        <f t="shared" si="46"/>
        <v>0</v>
      </c>
      <c r="DBJ67" s="956">
        <f t="shared" si="46"/>
        <v>0</v>
      </c>
      <c r="DBK67" s="956">
        <f t="shared" si="46"/>
        <v>0</v>
      </c>
      <c r="DBL67" s="956">
        <f t="shared" si="46"/>
        <v>0</v>
      </c>
      <c r="DBM67" s="956">
        <f t="shared" si="46"/>
        <v>0</v>
      </c>
      <c r="DBN67" s="956">
        <f t="shared" si="46"/>
        <v>0</v>
      </c>
      <c r="DBO67" s="956">
        <f t="shared" si="46"/>
        <v>0</v>
      </c>
      <c r="DBP67" s="956">
        <f t="shared" si="46"/>
        <v>0</v>
      </c>
      <c r="DBQ67" s="956">
        <f t="shared" si="46"/>
        <v>0</v>
      </c>
      <c r="DBR67" s="956">
        <f t="shared" si="46"/>
        <v>0</v>
      </c>
      <c r="DBS67" s="956">
        <f t="shared" si="46"/>
        <v>0</v>
      </c>
      <c r="DBT67" s="956">
        <f t="shared" si="46"/>
        <v>0</v>
      </c>
      <c r="DBU67" s="956">
        <f t="shared" si="46"/>
        <v>0</v>
      </c>
      <c r="DBV67" s="956">
        <f t="shared" si="46"/>
        <v>0</v>
      </c>
      <c r="DBW67" s="956">
        <f t="shared" si="46"/>
        <v>0</v>
      </c>
      <c r="DBX67" s="956">
        <f t="shared" si="46"/>
        <v>0</v>
      </c>
      <c r="DBY67" s="956">
        <f t="shared" si="46"/>
        <v>0</v>
      </c>
      <c r="DBZ67" s="956">
        <f t="shared" si="46"/>
        <v>0</v>
      </c>
      <c r="DCA67" s="956">
        <f t="shared" si="46"/>
        <v>0</v>
      </c>
      <c r="DCB67" s="956">
        <f t="shared" si="46"/>
        <v>0</v>
      </c>
      <c r="DCC67" s="956">
        <f t="shared" si="46"/>
        <v>0</v>
      </c>
      <c r="DCD67" s="956">
        <f t="shared" si="46"/>
        <v>0</v>
      </c>
      <c r="DCE67" s="956">
        <f t="shared" si="46"/>
        <v>0</v>
      </c>
      <c r="DCF67" s="956">
        <f t="shared" si="46"/>
        <v>0</v>
      </c>
      <c r="DCG67" s="956">
        <f t="shared" si="46"/>
        <v>0</v>
      </c>
      <c r="DCH67" s="956">
        <f t="shared" si="46"/>
        <v>0</v>
      </c>
      <c r="DCI67" s="956">
        <f t="shared" si="46"/>
        <v>0</v>
      </c>
      <c r="DCJ67" s="956">
        <f t="shared" si="46"/>
        <v>0</v>
      </c>
      <c r="DCK67" s="956">
        <f t="shared" si="46"/>
        <v>0</v>
      </c>
      <c r="DCL67" s="956">
        <f t="shared" si="46"/>
        <v>0</v>
      </c>
      <c r="DCM67" s="956">
        <f t="shared" si="46"/>
        <v>0</v>
      </c>
      <c r="DCN67" s="956">
        <f t="shared" si="46"/>
        <v>0</v>
      </c>
      <c r="DCO67" s="956">
        <f t="shared" si="46"/>
        <v>0</v>
      </c>
      <c r="DCP67" s="956">
        <f t="shared" si="46"/>
        <v>0</v>
      </c>
      <c r="DCQ67" s="956">
        <f t="shared" si="46"/>
        <v>0</v>
      </c>
      <c r="DCR67" s="956">
        <f t="shared" si="46"/>
        <v>0</v>
      </c>
      <c r="DCS67" s="956">
        <f t="shared" si="46"/>
        <v>0</v>
      </c>
      <c r="DCT67" s="956">
        <f t="shared" si="46"/>
        <v>0</v>
      </c>
      <c r="DCU67" s="956">
        <f t="shared" si="46"/>
        <v>0</v>
      </c>
      <c r="DCV67" s="956">
        <f t="shared" si="46"/>
        <v>0</v>
      </c>
      <c r="DCW67" s="956">
        <f t="shared" si="46"/>
        <v>0</v>
      </c>
      <c r="DCX67" s="956">
        <f t="shared" si="46"/>
        <v>0</v>
      </c>
      <c r="DCY67" s="956">
        <f t="shared" si="46"/>
        <v>0</v>
      </c>
      <c r="DCZ67" s="956">
        <f t="shared" si="46"/>
        <v>0</v>
      </c>
      <c r="DDA67" s="956">
        <f t="shared" si="46"/>
        <v>0</v>
      </c>
      <c r="DDB67" s="956">
        <f t="shared" si="46"/>
        <v>0</v>
      </c>
      <c r="DDC67" s="956">
        <f t="shared" si="46"/>
        <v>0</v>
      </c>
      <c r="DDD67" s="956">
        <f t="shared" si="46"/>
        <v>0</v>
      </c>
      <c r="DDE67" s="956">
        <f t="shared" si="46"/>
        <v>0</v>
      </c>
      <c r="DDF67" s="956">
        <f t="shared" si="46"/>
        <v>0</v>
      </c>
      <c r="DDG67" s="956">
        <f t="shared" si="46"/>
        <v>0</v>
      </c>
      <c r="DDH67" s="956">
        <f t="shared" si="46"/>
        <v>0</v>
      </c>
      <c r="DDI67" s="956">
        <f t="shared" si="46"/>
        <v>0</v>
      </c>
      <c r="DDJ67" s="956">
        <f t="shared" si="46"/>
        <v>0</v>
      </c>
      <c r="DDK67" s="956">
        <f t="shared" si="46"/>
        <v>0</v>
      </c>
      <c r="DDL67" s="956">
        <f t="shared" si="46"/>
        <v>0</v>
      </c>
      <c r="DDM67" s="956">
        <f t="shared" si="46"/>
        <v>0</v>
      </c>
      <c r="DDN67" s="956">
        <f t="shared" si="46"/>
        <v>0</v>
      </c>
      <c r="DDO67" s="956">
        <f t="shared" si="46"/>
        <v>0</v>
      </c>
      <c r="DDP67" s="956">
        <f t="shared" si="46"/>
        <v>0</v>
      </c>
      <c r="DDQ67" s="956">
        <f t="shared" si="46"/>
        <v>0</v>
      </c>
      <c r="DDR67" s="956">
        <f t="shared" si="46"/>
        <v>0</v>
      </c>
      <c r="DDS67" s="956">
        <f t="shared" si="46"/>
        <v>0</v>
      </c>
      <c r="DDT67" s="956">
        <f t="shared" ref="DDT67:DGE67" si="47">DDT60*$C$67</f>
        <v>0</v>
      </c>
      <c r="DDU67" s="956">
        <f t="shared" si="47"/>
        <v>0</v>
      </c>
      <c r="DDV67" s="956">
        <f t="shared" si="47"/>
        <v>0</v>
      </c>
      <c r="DDW67" s="956">
        <f t="shared" si="47"/>
        <v>0</v>
      </c>
      <c r="DDX67" s="956">
        <f t="shared" si="47"/>
        <v>0</v>
      </c>
      <c r="DDY67" s="956">
        <f t="shared" si="47"/>
        <v>0</v>
      </c>
      <c r="DDZ67" s="956">
        <f t="shared" si="47"/>
        <v>0</v>
      </c>
      <c r="DEA67" s="956">
        <f t="shared" si="47"/>
        <v>0</v>
      </c>
      <c r="DEB67" s="956">
        <f t="shared" si="47"/>
        <v>0</v>
      </c>
      <c r="DEC67" s="956">
        <f t="shared" si="47"/>
        <v>0</v>
      </c>
      <c r="DED67" s="956">
        <f t="shared" si="47"/>
        <v>0</v>
      </c>
      <c r="DEE67" s="956">
        <f t="shared" si="47"/>
        <v>0</v>
      </c>
      <c r="DEF67" s="956">
        <f t="shared" si="47"/>
        <v>0</v>
      </c>
      <c r="DEG67" s="956">
        <f t="shared" si="47"/>
        <v>0</v>
      </c>
      <c r="DEH67" s="956">
        <f t="shared" si="47"/>
        <v>0</v>
      </c>
      <c r="DEI67" s="956">
        <f t="shared" si="47"/>
        <v>0</v>
      </c>
      <c r="DEJ67" s="956">
        <f t="shared" si="47"/>
        <v>0</v>
      </c>
      <c r="DEK67" s="956">
        <f t="shared" si="47"/>
        <v>0</v>
      </c>
      <c r="DEL67" s="956">
        <f t="shared" si="47"/>
        <v>0</v>
      </c>
      <c r="DEM67" s="956">
        <f t="shared" si="47"/>
        <v>0</v>
      </c>
      <c r="DEN67" s="956">
        <f t="shared" si="47"/>
        <v>0</v>
      </c>
      <c r="DEO67" s="956">
        <f t="shared" si="47"/>
        <v>0</v>
      </c>
      <c r="DEP67" s="956">
        <f t="shared" si="47"/>
        <v>0</v>
      </c>
      <c r="DEQ67" s="956">
        <f t="shared" si="47"/>
        <v>0</v>
      </c>
      <c r="DER67" s="956">
        <f t="shared" si="47"/>
        <v>0</v>
      </c>
      <c r="DES67" s="956">
        <f t="shared" si="47"/>
        <v>0</v>
      </c>
      <c r="DET67" s="956">
        <f t="shared" si="47"/>
        <v>0</v>
      </c>
      <c r="DEU67" s="956">
        <f t="shared" si="47"/>
        <v>0</v>
      </c>
      <c r="DEV67" s="956">
        <f t="shared" si="47"/>
        <v>0</v>
      </c>
      <c r="DEW67" s="956">
        <f t="shared" si="47"/>
        <v>0</v>
      </c>
      <c r="DEX67" s="956">
        <f t="shared" si="47"/>
        <v>0</v>
      </c>
      <c r="DEY67" s="956">
        <f t="shared" si="47"/>
        <v>0</v>
      </c>
      <c r="DEZ67" s="956">
        <f t="shared" si="47"/>
        <v>0</v>
      </c>
      <c r="DFA67" s="956">
        <f t="shared" si="47"/>
        <v>0</v>
      </c>
      <c r="DFB67" s="956">
        <f t="shared" si="47"/>
        <v>0</v>
      </c>
      <c r="DFC67" s="956">
        <f t="shared" si="47"/>
        <v>0</v>
      </c>
      <c r="DFD67" s="956">
        <f t="shared" si="47"/>
        <v>0</v>
      </c>
      <c r="DFE67" s="956">
        <f t="shared" si="47"/>
        <v>0</v>
      </c>
      <c r="DFF67" s="956">
        <f t="shared" si="47"/>
        <v>0</v>
      </c>
      <c r="DFG67" s="956">
        <f t="shared" si="47"/>
        <v>0</v>
      </c>
      <c r="DFH67" s="956">
        <f t="shared" si="47"/>
        <v>0</v>
      </c>
      <c r="DFI67" s="956">
        <f t="shared" si="47"/>
        <v>0</v>
      </c>
      <c r="DFJ67" s="956">
        <f t="shared" si="47"/>
        <v>0</v>
      </c>
      <c r="DFK67" s="956">
        <f t="shared" si="47"/>
        <v>0</v>
      </c>
      <c r="DFL67" s="956">
        <f t="shared" si="47"/>
        <v>0</v>
      </c>
      <c r="DFM67" s="956">
        <f t="shared" si="47"/>
        <v>0</v>
      </c>
      <c r="DFN67" s="956">
        <f t="shared" si="47"/>
        <v>0</v>
      </c>
      <c r="DFO67" s="956">
        <f t="shared" si="47"/>
        <v>0</v>
      </c>
      <c r="DFP67" s="956">
        <f t="shared" si="47"/>
        <v>0</v>
      </c>
      <c r="DFQ67" s="956">
        <f t="shared" si="47"/>
        <v>0</v>
      </c>
      <c r="DFR67" s="956">
        <f t="shared" si="47"/>
        <v>0</v>
      </c>
      <c r="DFS67" s="956">
        <f t="shared" si="47"/>
        <v>0</v>
      </c>
      <c r="DFT67" s="956">
        <f t="shared" si="47"/>
        <v>0</v>
      </c>
      <c r="DFU67" s="956">
        <f t="shared" si="47"/>
        <v>0</v>
      </c>
      <c r="DFV67" s="956">
        <f t="shared" si="47"/>
        <v>0</v>
      </c>
      <c r="DFW67" s="956">
        <f t="shared" si="47"/>
        <v>0</v>
      </c>
      <c r="DFX67" s="956">
        <f t="shared" si="47"/>
        <v>0</v>
      </c>
      <c r="DFY67" s="956">
        <f t="shared" si="47"/>
        <v>0</v>
      </c>
      <c r="DFZ67" s="956">
        <f t="shared" si="47"/>
        <v>0</v>
      </c>
      <c r="DGA67" s="956">
        <f t="shared" si="47"/>
        <v>0</v>
      </c>
      <c r="DGB67" s="956">
        <f t="shared" si="47"/>
        <v>0</v>
      </c>
      <c r="DGC67" s="956">
        <f t="shared" si="47"/>
        <v>0</v>
      </c>
      <c r="DGD67" s="956">
        <f t="shared" si="47"/>
        <v>0</v>
      </c>
      <c r="DGE67" s="956">
        <f t="shared" si="47"/>
        <v>0</v>
      </c>
      <c r="DGF67" s="956">
        <f t="shared" ref="DGF67:DIQ67" si="48">DGF60*$C$67</f>
        <v>0</v>
      </c>
      <c r="DGG67" s="956">
        <f t="shared" si="48"/>
        <v>0</v>
      </c>
      <c r="DGH67" s="956">
        <f t="shared" si="48"/>
        <v>0</v>
      </c>
      <c r="DGI67" s="956">
        <f t="shared" si="48"/>
        <v>0</v>
      </c>
      <c r="DGJ67" s="956">
        <f t="shared" si="48"/>
        <v>0</v>
      </c>
      <c r="DGK67" s="956">
        <f t="shared" si="48"/>
        <v>0</v>
      </c>
      <c r="DGL67" s="956">
        <f t="shared" si="48"/>
        <v>0</v>
      </c>
      <c r="DGM67" s="956">
        <f t="shared" si="48"/>
        <v>0</v>
      </c>
      <c r="DGN67" s="956">
        <f t="shared" si="48"/>
        <v>0</v>
      </c>
      <c r="DGO67" s="956">
        <f t="shared" si="48"/>
        <v>0</v>
      </c>
      <c r="DGP67" s="956">
        <f t="shared" si="48"/>
        <v>0</v>
      </c>
      <c r="DGQ67" s="956">
        <f t="shared" si="48"/>
        <v>0</v>
      </c>
      <c r="DGR67" s="956">
        <f t="shared" si="48"/>
        <v>0</v>
      </c>
      <c r="DGS67" s="956">
        <f t="shared" si="48"/>
        <v>0</v>
      </c>
      <c r="DGT67" s="956">
        <f t="shared" si="48"/>
        <v>0</v>
      </c>
      <c r="DGU67" s="956">
        <f t="shared" si="48"/>
        <v>0</v>
      </c>
      <c r="DGV67" s="956">
        <f t="shared" si="48"/>
        <v>0</v>
      </c>
      <c r="DGW67" s="956">
        <f t="shared" si="48"/>
        <v>0</v>
      </c>
      <c r="DGX67" s="956">
        <f t="shared" si="48"/>
        <v>0</v>
      </c>
      <c r="DGY67" s="956">
        <f t="shared" si="48"/>
        <v>0</v>
      </c>
      <c r="DGZ67" s="956">
        <f t="shared" si="48"/>
        <v>0</v>
      </c>
      <c r="DHA67" s="956">
        <f t="shared" si="48"/>
        <v>0</v>
      </c>
      <c r="DHB67" s="956">
        <f t="shared" si="48"/>
        <v>0</v>
      </c>
      <c r="DHC67" s="956">
        <f t="shared" si="48"/>
        <v>0</v>
      </c>
      <c r="DHD67" s="956">
        <f t="shared" si="48"/>
        <v>0</v>
      </c>
      <c r="DHE67" s="956">
        <f t="shared" si="48"/>
        <v>0</v>
      </c>
      <c r="DHF67" s="956">
        <f t="shared" si="48"/>
        <v>0</v>
      </c>
      <c r="DHG67" s="956">
        <f t="shared" si="48"/>
        <v>0</v>
      </c>
      <c r="DHH67" s="956">
        <f t="shared" si="48"/>
        <v>0</v>
      </c>
      <c r="DHI67" s="956">
        <f t="shared" si="48"/>
        <v>0</v>
      </c>
      <c r="DHJ67" s="956">
        <f t="shared" si="48"/>
        <v>0</v>
      </c>
      <c r="DHK67" s="956">
        <f t="shared" si="48"/>
        <v>0</v>
      </c>
      <c r="DHL67" s="956">
        <f t="shared" si="48"/>
        <v>0</v>
      </c>
      <c r="DHM67" s="956">
        <f t="shared" si="48"/>
        <v>0</v>
      </c>
      <c r="DHN67" s="956">
        <f t="shared" si="48"/>
        <v>0</v>
      </c>
      <c r="DHO67" s="956">
        <f t="shared" si="48"/>
        <v>0</v>
      </c>
      <c r="DHP67" s="956">
        <f t="shared" si="48"/>
        <v>0</v>
      </c>
      <c r="DHQ67" s="956">
        <f t="shared" si="48"/>
        <v>0</v>
      </c>
      <c r="DHR67" s="956">
        <f t="shared" si="48"/>
        <v>0</v>
      </c>
      <c r="DHS67" s="956">
        <f t="shared" si="48"/>
        <v>0</v>
      </c>
      <c r="DHT67" s="956">
        <f t="shared" si="48"/>
        <v>0</v>
      </c>
      <c r="DHU67" s="956">
        <f t="shared" si="48"/>
        <v>0</v>
      </c>
      <c r="DHV67" s="956">
        <f t="shared" si="48"/>
        <v>0</v>
      </c>
      <c r="DHW67" s="956">
        <f t="shared" si="48"/>
        <v>0</v>
      </c>
      <c r="DHX67" s="956">
        <f t="shared" si="48"/>
        <v>0</v>
      </c>
      <c r="DHY67" s="956">
        <f t="shared" si="48"/>
        <v>0</v>
      </c>
      <c r="DHZ67" s="956">
        <f t="shared" si="48"/>
        <v>0</v>
      </c>
      <c r="DIA67" s="956">
        <f t="shared" si="48"/>
        <v>0</v>
      </c>
      <c r="DIB67" s="956">
        <f t="shared" si="48"/>
        <v>0</v>
      </c>
      <c r="DIC67" s="956">
        <f t="shared" si="48"/>
        <v>0</v>
      </c>
      <c r="DID67" s="956">
        <f t="shared" si="48"/>
        <v>0</v>
      </c>
      <c r="DIE67" s="956">
        <f t="shared" si="48"/>
        <v>0</v>
      </c>
      <c r="DIF67" s="956">
        <f t="shared" si="48"/>
        <v>0</v>
      </c>
      <c r="DIG67" s="956">
        <f t="shared" si="48"/>
        <v>0</v>
      </c>
      <c r="DIH67" s="956">
        <f t="shared" si="48"/>
        <v>0</v>
      </c>
      <c r="DII67" s="956">
        <f t="shared" si="48"/>
        <v>0</v>
      </c>
      <c r="DIJ67" s="956">
        <f t="shared" si="48"/>
        <v>0</v>
      </c>
      <c r="DIK67" s="956">
        <f t="shared" si="48"/>
        <v>0</v>
      </c>
      <c r="DIL67" s="956">
        <f t="shared" si="48"/>
        <v>0</v>
      </c>
      <c r="DIM67" s="956">
        <f t="shared" si="48"/>
        <v>0</v>
      </c>
      <c r="DIN67" s="956">
        <f t="shared" si="48"/>
        <v>0</v>
      </c>
      <c r="DIO67" s="956">
        <f t="shared" si="48"/>
        <v>0</v>
      </c>
      <c r="DIP67" s="956">
        <f t="shared" si="48"/>
        <v>0</v>
      </c>
      <c r="DIQ67" s="956">
        <f t="shared" si="48"/>
        <v>0</v>
      </c>
      <c r="DIR67" s="956">
        <f t="shared" ref="DIR67:DLC67" si="49">DIR60*$C$67</f>
        <v>0</v>
      </c>
      <c r="DIS67" s="956">
        <f t="shared" si="49"/>
        <v>0</v>
      </c>
      <c r="DIT67" s="956">
        <f t="shared" si="49"/>
        <v>0</v>
      </c>
      <c r="DIU67" s="956">
        <f t="shared" si="49"/>
        <v>0</v>
      </c>
      <c r="DIV67" s="956">
        <f t="shared" si="49"/>
        <v>0</v>
      </c>
      <c r="DIW67" s="956">
        <f t="shared" si="49"/>
        <v>0</v>
      </c>
      <c r="DIX67" s="956">
        <f t="shared" si="49"/>
        <v>0</v>
      </c>
      <c r="DIY67" s="956">
        <f t="shared" si="49"/>
        <v>0</v>
      </c>
      <c r="DIZ67" s="956">
        <f t="shared" si="49"/>
        <v>0</v>
      </c>
      <c r="DJA67" s="956">
        <f t="shared" si="49"/>
        <v>0</v>
      </c>
      <c r="DJB67" s="956">
        <f t="shared" si="49"/>
        <v>0</v>
      </c>
      <c r="DJC67" s="956">
        <f t="shared" si="49"/>
        <v>0</v>
      </c>
      <c r="DJD67" s="956">
        <f t="shared" si="49"/>
        <v>0</v>
      </c>
      <c r="DJE67" s="956">
        <f t="shared" si="49"/>
        <v>0</v>
      </c>
      <c r="DJF67" s="956">
        <f t="shared" si="49"/>
        <v>0</v>
      </c>
      <c r="DJG67" s="956">
        <f t="shared" si="49"/>
        <v>0</v>
      </c>
      <c r="DJH67" s="956">
        <f t="shared" si="49"/>
        <v>0</v>
      </c>
      <c r="DJI67" s="956">
        <f t="shared" si="49"/>
        <v>0</v>
      </c>
      <c r="DJJ67" s="956">
        <f t="shared" si="49"/>
        <v>0</v>
      </c>
      <c r="DJK67" s="956">
        <f t="shared" si="49"/>
        <v>0</v>
      </c>
      <c r="DJL67" s="956">
        <f t="shared" si="49"/>
        <v>0</v>
      </c>
      <c r="DJM67" s="956">
        <f t="shared" si="49"/>
        <v>0</v>
      </c>
      <c r="DJN67" s="956">
        <f t="shared" si="49"/>
        <v>0</v>
      </c>
      <c r="DJO67" s="956">
        <f t="shared" si="49"/>
        <v>0</v>
      </c>
      <c r="DJP67" s="956">
        <f t="shared" si="49"/>
        <v>0</v>
      </c>
      <c r="DJQ67" s="956">
        <f t="shared" si="49"/>
        <v>0</v>
      </c>
      <c r="DJR67" s="956">
        <f t="shared" si="49"/>
        <v>0</v>
      </c>
      <c r="DJS67" s="956">
        <f t="shared" si="49"/>
        <v>0</v>
      </c>
      <c r="DJT67" s="956">
        <f t="shared" si="49"/>
        <v>0</v>
      </c>
      <c r="DJU67" s="956">
        <f t="shared" si="49"/>
        <v>0</v>
      </c>
      <c r="DJV67" s="956">
        <f t="shared" si="49"/>
        <v>0</v>
      </c>
      <c r="DJW67" s="956">
        <f t="shared" si="49"/>
        <v>0</v>
      </c>
      <c r="DJX67" s="956">
        <f t="shared" si="49"/>
        <v>0</v>
      </c>
      <c r="DJY67" s="956">
        <f t="shared" si="49"/>
        <v>0</v>
      </c>
      <c r="DJZ67" s="956">
        <f t="shared" si="49"/>
        <v>0</v>
      </c>
      <c r="DKA67" s="956">
        <f t="shared" si="49"/>
        <v>0</v>
      </c>
      <c r="DKB67" s="956">
        <f t="shared" si="49"/>
        <v>0</v>
      </c>
      <c r="DKC67" s="956">
        <f t="shared" si="49"/>
        <v>0</v>
      </c>
      <c r="DKD67" s="956">
        <f t="shared" si="49"/>
        <v>0</v>
      </c>
      <c r="DKE67" s="956">
        <f t="shared" si="49"/>
        <v>0</v>
      </c>
      <c r="DKF67" s="956">
        <f t="shared" si="49"/>
        <v>0</v>
      </c>
      <c r="DKG67" s="956">
        <f t="shared" si="49"/>
        <v>0</v>
      </c>
      <c r="DKH67" s="956">
        <f t="shared" si="49"/>
        <v>0</v>
      </c>
      <c r="DKI67" s="956">
        <f t="shared" si="49"/>
        <v>0</v>
      </c>
      <c r="DKJ67" s="956">
        <f t="shared" si="49"/>
        <v>0</v>
      </c>
      <c r="DKK67" s="956">
        <f t="shared" si="49"/>
        <v>0</v>
      </c>
      <c r="DKL67" s="956">
        <f t="shared" si="49"/>
        <v>0</v>
      </c>
      <c r="DKM67" s="956">
        <f t="shared" si="49"/>
        <v>0</v>
      </c>
      <c r="DKN67" s="956">
        <f t="shared" si="49"/>
        <v>0</v>
      </c>
      <c r="DKO67" s="956">
        <f t="shared" si="49"/>
        <v>0</v>
      </c>
      <c r="DKP67" s="956">
        <f t="shared" si="49"/>
        <v>0</v>
      </c>
      <c r="DKQ67" s="956">
        <f t="shared" si="49"/>
        <v>0</v>
      </c>
      <c r="DKR67" s="956">
        <f t="shared" si="49"/>
        <v>0</v>
      </c>
      <c r="DKS67" s="956">
        <f t="shared" si="49"/>
        <v>0</v>
      </c>
      <c r="DKT67" s="956">
        <f t="shared" si="49"/>
        <v>0</v>
      </c>
      <c r="DKU67" s="956">
        <f t="shared" si="49"/>
        <v>0</v>
      </c>
      <c r="DKV67" s="956">
        <f t="shared" si="49"/>
        <v>0</v>
      </c>
      <c r="DKW67" s="956">
        <f t="shared" si="49"/>
        <v>0</v>
      </c>
      <c r="DKX67" s="956">
        <f t="shared" si="49"/>
        <v>0</v>
      </c>
      <c r="DKY67" s="956">
        <f t="shared" si="49"/>
        <v>0</v>
      </c>
      <c r="DKZ67" s="956">
        <f t="shared" si="49"/>
        <v>0</v>
      </c>
      <c r="DLA67" s="956">
        <f t="shared" si="49"/>
        <v>0</v>
      </c>
      <c r="DLB67" s="956">
        <f t="shared" si="49"/>
        <v>0</v>
      </c>
      <c r="DLC67" s="956">
        <f t="shared" si="49"/>
        <v>0</v>
      </c>
      <c r="DLD67" s="956">
        <f t="shared" ref="DLD67:DNO67" si="50">DLD60*$C$67</f>
        <v>0</v>
      </c>
      <c r="DLE67" s="956">
        <f t="shared" si="50"/>
        <v>0</v>
      </c>
      <c r="DLF67" s="956">
        <f t="shared" si="50"/>
        <v>0</v>
      </c>
      <c r="DLG67" s="956">
        <f t="shared" si="50"/>
        <v>0</v>
      </c>
      <c r="DLH67" s="956">
        <f t="shared" si="50"/>
        <v>0</v>
      </c>
      <c r="DLI67" s="956">
        <f t="shared" si="50"/>
        <v>0</v>
      </c>
      <c r="DLJ67" s="956">
        <f t="shared" si="50"/>
        <v>0</v>
      </c>
      <c r="DLK67" s="956">
        <f t="shared" si="50"/>
        <v>0</v>
      </c>
      <c r="DLL67" s="956">
        <f t="shared" si="50"/>
        <v>0</v>
      </c>
      <c r="DLM67" s="956">
        <f t="shared" si="50"/>
        <v>0</v>
      </c>
      <c r="DLN67" s="956">
        <f t="shared" si="50"/>
        <v>0</v>
      </c>
      <c r="DLO67" s="956">
        <f t="shared" si="50"/>
        <v>0</v>
      </c>
      <c r="DLP67" s="956">
        <f t="shared" si="50"/>
        <v>0</v>
      </c>
      <c r="DLQ67" s="956">
        <f t="shared" si="50"/>
        <v>0</v>
      </c>
      <c r="DLR67" s="956">
        <f t="shared" si="50"/>
        <v>0</v>
      </c>
      <c r="DLS67" s="956">
        <f t="shared" si="50"/>
        <v>0</v>
      </c>
      <c r="DLT67" s="956">
        <f t="shared" si="50"/>
        <v>0</v>
      </c>
      <c r="DLU67" s="956">
        <f t="shared" si="50"/>
        <v>0</v>
      </c>
      <c r="DLV67" s="956">
        <f t="shared" si="50"/>
        <v>0</v>
      </c>
      <c r="DLW67" s="956">
        <f t="shared" si="50"/>
        <v>0</v>
      </c>
      <c r="DLX67" s="956">
        <f t="shared" si="50"/>
        <v>0</v>
      </c>
      <c r="DLY67" s="956">
        <f t="shared" si="50"/>
        <v>0</v>
      </c>
      <c r="DLZ67" s="956">
        <f t="shared" si="50"/>
        <v>0</v>
      </c>
      <c r="DMA67" s="956">
        <f t="shared" si="50"/>
        <v>0</v>
      </c>
      <c r="DMB67" s="956">
        <f t="shared" si="50"/>
        <v>0</v>
      </c>
      <c r="DMC67" s="956">
        <f t="shared" si="50"/>
        <v>0</v>
      </c>
      <c r="DMD67" s="956">
        <f t="shared" si="50"/>
        <v>0</v>
      </c>
      <c r="DME67" s="956">
        <f t="shared" si="50"/>
        <v>0</v>
      </c>
      <c r="DMF67" s="956">
        <f t="shared" si="50"/>
        <v>0</v>
      </c>
      <c r="DMG67" s="956">
        <f t="shared" si="50"/>
        <v>0</v>
      </c>
      <c r="DMH67" s="956">
        <f t="shared" si="50"/>
        <v>0</v>
      </c>
      <c r="DMI67" s="956">
        <f t="shared" si="50"/>
        <v>0</v>
      </c>
      <c r="DMJ67" s="956">
        <f t="shared" si="50"/>
        <v>0</v>
      </c>
      <c r="DMK67" s="956">
        <f t="shared" si="50"/>
        <v>0</v>
      </c>
      <c r="DML67" s="956">
        <f t="shared" si="50"/>
        <v>0</v>
      </c>
      <c r="DMM67" s="956">
        <f t="shared" si="50"/>
        <v>0</v>
      </c>
      <c r="DMN67" s="956">
        <f t="shared" si="50"/>
        <v>0</v>
      </c>
      <c r="DMO67" s="956">
        <f t="shared" si="50"/>
        <v>0</v>
      </c>
      <c r="DMP67" s="956">
        <f t="shared" si="50"/>
        <v>0</v>
      </c>
      <c r="DMQ67" s="956">
        <f t="shared" si="50"/>
        <v>0</v>
      </c>
      <c r="DMR67" s="956">
        <f t="shared" si="50"/>
        <v>0</v>
      </c>
      <c r="DMS67" s="956">
        <f t="shared" si="50"/>
        <v>0</v>
      </c>
      <c r="DMT67" s="956">
        <f t="shared" si="50"/>
        <v>0</v>
      </c>
      <c r="DMU67" s="956">
        <f t="shared" si="50"/>
        <v>0</v>
      </c>
      <c r="DMV67" s="956">
        <f t="shared" si="50"/>
        <v>0</v>
      </c>
      <c r="DMW67" s="956">
        <f t="shared" si="50"/>
        <v>0</v>
      </c>
      <c r="DMX67" s="956">
        <f t="shared" si="50"/>
        <v>0</v>
      </c>
      <c r="DMY67" s="956">
        <f t="shared" si="50"/>
        <v>0</v>
      </c>
      <c r="DMZ67" s="956">
        <f t="shared" si="50"/>
        <v>0</v>
      </c>
      <c r="DNA67" s="956">
        <f t="shared" si="50"/>
        <v>0</v>
      </c>
      <c r="DNB67" s="956">
        <f t="shared" si="50"/>
        <v>0</v>
      </c>
      <c r="DNC67" s="956">
        <f t="shared" si="50"/>
        <v>0</v>
      </c>
      <c r="DND67" s="956">
        <f t="shared" si="50"/>
        <v>0</v>
      </c>
      <c r="DNE67" s="956">
        <f t="shared" si="50"/>
        <v>0</v>
      </c>
      <c r="DNF67" s="956">
        <f t="shared" si="50"/>
        <v>0</v>
      </c>
      <c r="DNG67" s="956">
        <f t="shared" si="50"/>
        <v>0</v>
      </c>
      <c r="DNH67" s="956">
        <f t="shared" si="50"/>
        <v>0</v>
      </c>
      <c r="DNI67" s="956">
        <f t="shared" si="50"/>
        <v>0</v>
      </c>
      <c r="DNJ67" s="956">
        <f t="shared" si="50"/>
        <v>0</v>
      </c>
      <c r="DNK67" s="956">
        <f t="shared" si="50"/>
        <v>0</v>
      </c>
      <c r="DNL67" s="956">
        <f t="shared" si="50"/>
        <v>0</v>
      </c>
      <c r="DNM67" s="956">
        <f t="shared" si="50"/>
        <v>0</v>
      </c>
      <c r="DNN67" s="956">
        <f t="shared" si="50"/>
        <v>0</v>
      </c>
      <c r="DNO67" s="956">
        <f t="shared" si="50"/>
        <v>0</v>
      </c>
      <c r="DNP67" s="956">
        <f t="shared" ref="DNP67:DQA67" si="51">DNP60*$C$67</f>
        <v>0</v>
      </c>
      <c r="DNQ67" s="956">
        <f t="shared" si="51"/>
        <v>0</v>
      </c>
      <c r="DNR67" s="956">
        <f t="shared" si="51"/>
        <v>0</v>
      </c>
      <c r="DNS67" s="956">
        <f t="shared" si="51"/>
        <v>0</v>
      </c>
      <c r="DNT67" s="956">
        <f t="shared" si="51"/>
        <v>0</v>
      </c>
      <c r="DNU67" s="956">
        <f t="shared" si="51"/>
        <v>0</v>
      </c>
      <c r="DNV67" s="956">
        <f t="shared" si="51"/>
        <v>0</v>
      </c>
      <c r="DNW67" s="956">
        <f t="shared" si="51"/>
        <v>0</v>
      </c>
      <c r="DNX67" s="956">
        <f t="shared" si="51"/>
        <v>0</v>
      </c>
      <c r="DNY67" s="956">
        <f t="shared" si="51"/>
        <v>0</v>
      </c>
      <c r="DNZ67" s="956">
        <f t="shared" si="51"/>
        <v>0</v>
      </c>
      <c r="DOA67" s="956">
        <f t="shared" si="51"/>
        <v>0</v>
      </c>
      <c r="DOB67" s="956">
        <f t="shared" si="51"/>
        <v>0</v>
      </c>
      <c r="DOC67" s="956">
        <f t="shared" si="51"/>
        <v>0</v>
      </c>
      <c r="DOD67" s="956">
        <f t="shared" si="51"/>
        <v>0</v>
      </c>
      <c r="DOE67" s="956">
        <f t="shared" si="51"/>
        <v>0</v>
      </c>
      <c r="DOF67" s="956">
        <f t="shared" si="51"/>
        <v>0</v>
      </c>
      <c r="DOG67" s="956">
        <f t="shared" si="51"/>
        <v>0</v>
      </c>
      <c r="DOH67" s="956">
        <f t="shared" si="51"/>
        <v>0</v>
      </c>
      <c r="DOI67" s="956">
        <f t="shared" si="51"/>
        <v>0</v>
      </c>
      <c r="DOJ67" s="956">
        <f t="shared" si="51"/>
        <v>0</v>
      </c>
      <c r="DOK67" s="956">
        <f t="shared" si="51"/>
        <v>0</v>
      </c>
      <c r="DOL67" s="956">
        <f t="shared" si="51"/>
        <v>0</v>
      </c>
      <c r="DOM67" s="956">
        <f t="shared" si="51"/>
        <v>0</v>
      </c>
      <c r="DON67" s="956">
        <f t="shared" si="51"/>
        <v>0</v>
      </c>
      <c r="DOO67" s="956">
        <f t="shared" si="51"/>
        <v>0</v>
      </c>
      <c r="DOP67" s="956">
        <f t="shared" si="51"/>
        <v>0</v>
      </c>
      <c r="DOQ67" s="956">
        <f t="shared" si="51"/>
        <v>0</v>
      </c>
      <c r="DOR67" s="956">
        <f t="shared" si="51"/>
        <v>0</v>
      </c>
      <c r="DOS67" s="956">
        <f t="shared" si="51"/>
        <v>0</v>
      </c>
      <c r="DOT67" s="956">
        <f t="shared" si="51"/>
        <v>0</v>
      </c>
      <c r="DOU67" s="956">
        <f t="shared" si="51"/>
        <v>0</v>
      </c>
      <c r="DOV67" s="956">
        <f t="shared" si="51"/>
        <v>0</v>
      </c>
      <c r="DOW67" s="956">
        <f t="shared" si="51"/>
        <v>0</v>
      </c>
      <c r="DOX67" s="956">
        <f t="shared" si="51"/>
        <v>0</v>
      </c>
      <c r="DOY67" s="956">
        <f t="shared" si="51"/>
        <v>0</v>
      </c>
      <c r="DOZ67" s="956">
        <f t="shared" si="51"/>
        <v>0</v>
      </c>
      <c r="DPA67" s="956">
        <f t="shared" si="51"/>
        <v>0</v>
      </c>
      <c r="DPB67" s="956">
        <f t="shared" si="51"/>
        <v>0</v>
      </c>
      <c r="DPC67" s="956">
        <f t="shared" si="51"/>
        <v>0</v>
      </c>
      <c r="DPD67" s="956">
        <f t="shared" si="51"/>
        <v>0</v>
      </c>
      <c r="DPE67" s="956">
        <f t="shared" si="51"/>
        <v>0</v>
      </c>
      <c r="DPF67" s="956">
        <f t="shared" si="51"/>
        <v>0</v>
      </c>
      <c r="DPG67" s="956">
        <f t="shared" si="51"/>
        <v>0</v>
      </c>
      <c r="DPH67" s="956">
        <f t="shared" si="51"/>
        <v>0</v>
      </c>
      <c r="DPI67" s="956">
        <f t="shared" si="51"/>
        <v>0</v>
      </c>
      <c r="DPJ67" s="956">
        <f t="shared" si="51"/>
        <v>0</v>
      </c>
      <c r="DPK67" s="956">
        <f t="shared" si="51"/>
        <v>0</v>
      </c>
      <c r="DPL67" s="956">
        <f t="shared" si="51"/>
        <v>0</v>
      </c>
      <c r="DPM67" s="956">
        <f t="shared" si="51"/>
        <v>0</v>
      </c>
      <c r="DPN67" s="956">
        <f t="shared" si="51"/>
        <v>0</v>
      </c>
      <c r="DPO67" s="956">
        <f t="shared" si="51"/>
        <v>0</v>
      </c>
      <c r="DPP67" s="956">
        <f t="shared" si="51"/>
        <v>0</v>
      </c>
      <c r="DPQ67" s="956">
        <f t="shared" si="51"/>
        <v>0</v>
      </c>
      <c r="DPR67" s="956">
        <f t="shared" si="51"/>
        <v>0</v>
      </c>
      <c r="DPS67" s="956">
        <f t="shared" si="51"/>
        <v>0</v>
      </c>
      <c r="DPT67" s="956">
        <f t="shared" si="51"/>
        <v>0</v>
      </c>
      <c r="DPU67" s="956">
        <f t="shared" si="51"/>
        <v>0</v>
      </c>
      <c r="DPV67" s="956">
        <f t="shared" si="51"/>
        <v>0</v>
      </c>
      <c r="DPW67" s="956">
        <f t="shared" si="51"/>
        <v>0</v>
      </c>
      <c r="DPX67" s="956">
        <f t="shared" si="51"/>
        <v>0</v>
      </c>
      <c r="DPY67" s="956">
        <f t="shared" si="51"/>
        <v>0</v>
      </c>
      <c r="DPZ67" s="956">
        <f t="shared" si="51"/>
        <v>0</v>
      </c>
      <c r="DQA67" s="956">
        <f t="shared" si="51"/>
        <v>0</v>
      </c>
      <c r="DQB67" s="956">
        <f t="shared" ref="DQB67:DSM67" si="52">DQB60*$C$67</f>
        <v>0</v>
      </c>
      <c r="DQC67" s="956">
        <f t="shared" si="52"/>
        <v>0</v>
      </c>
      <c r="DQD67" s="956">
        <f t="shared" si="52"/>
        <v>0</v>
      </c>
      <c r="DQE67" s="956">
        <f t="shared" si="52"/>
        <v>0</v>
      </c>
      <c r="DQF67" s="956">
        <f t="shared" si="52"/>
        <v>0</v>
      </c>
      <c r="DQG67" s="956">
        <f t="shared" si="52"/>
        <v>0</v>
      </c>
      <c r="DQH67" s="956">
        <f t="shared" si="52"/>
        <v>0</v>
      </c>
      <c r="DQI67" s="956">
        <f t="shared" si="52"/>
        <v>0</v>
      </c>
      <c r="DQJ67" s="956">
        <f t="shared" si="52"/>
        <v>0</v>
      </c>
      <c r="DQK67" s="956">
        <f t="shared" si="52"/>
        <v>0</v>
      </c>
      <c r="DQL67" s="956">
        <f t="shared" si="52"/>
        <v>0</v>
      </c>
      <c r="DQM67" s="956">
        <f t="shared" si="52"/>
        <v>0</v>
      </c>
      <c r="DQN67" s="956">
        <f t="shared" si="52"/>
        <v>0</v>
      </c>
      <c r="DQO67" s="956">
        <f t="shared" si="52"/>
        <v>0</v>
      </c>
      <c r="DQP67" s="956">
        <f t="shared" si="52"/>
        <v>0</v>
      </c>
      <c r="DQQ67" s="956">
        <f t="shared" si="52"/>
        <v>0</v>
      </c>
      <c r="DQR67" s="956">
        <f t="shared" si="52"/>
        <v>0</v>
      </c>
      <c r="DQS67" s="956">
        <f t="shared" si="52"/>
        <v>0</v>
      </c>
      <c r="DQT67" s="956">
        <f t="shared" si="52"/>
        <v>0</v>
      </c>
      <c r="DQU67" s="956">
        <f t="shared" si="52"/>
        <v>0</v>
      </c>
      <c r="DQV67" s="956">
        <f t="shared" si="52"/>
        <v>0</v>
      </c>
      <c r="DQW67" s="956">
        <f t="shared" si="52"/>
        <v>0</v>
      </c>
      <c r="DQX67" s="956">
        <f t="shared" si="52"/>
        <v>0</v>
      </c>
      <c r="DQY67" s="956">
        <f t="shared" si="52"/>
        <v>0</v>
      </c>
      <c r="DQZ67" s="956">
        <f t="shared" si="52"/>
        <v>0</v>
      </c>
      <c r="DRA67" s="956">
        <f t="shared" si="52"/>
        <v>0</v>
      </c>
      <c r="DRB67" s="956">
        <f t="shared" si="52"/>
        <v>0</v>
      </c>
      <c r="DRC67" s="956">
        <f t="shared" si="52"/>
        <v>0</v>
      </c>
      <c r="DRD67" s="956">
        <f t="shared" si="52"/>
        <v>0</v>
      </c>
      <c r="DRE67" s="956">
        <f t="shared" si="52"/>
        <v>0</v>
      </c>
      <c r="DRF67" s="956">
        <f t="shared" si="52"/>
        <v>0</v>
      </c>
      <c r="DRG67" s="956">
        <f t="shared" si="52"/>
        <v>0</v>
      </c>
      <c r="DRH67" s="956">
        <f t="shared" si="52"/>
        <v>0</v>
      </c>
      <c r="DRI67" s="956">
        <f t="shared" si="52"/>
        <v>0</v>
      </c>
      <c r="DRJ67" s="956">
        <f t="shared" si="52"/>
        <v>0</v>
      </c>
      <c r="DRK67" s="956">
        <f t="shared" si="52"/>
        <v>0</v>
      </c>
      <c r="DRL67" s="956">
        <f t="shared" si="52"/>
        <v>0</v>
      </c>
      <c r="DRM67" s="956">
        <f t="shared" si="52"/>
        <v>0</v>
      </c>
      <c r="DRN67" s="956">
        <f t="shared" si="52"/>
        <v>0</v>
      </c>
      <c r="DRO67" s="956">
        <f t="shared" si="52"/>
        <v>0</v>
      </c>
      <c r="DRP67" s="956">
        <f t="shared" si="52"/>
        <v>0</v>
      </c>
      <c r="DRQ67" s="956">
        <f t="shared" si="52"/>
        <v>0</v>
      </c>
      <c r="DRR67" s="956">
        <f t="shared" si="52"/>
        <v>0</v>
      </c>
      <c r="DRS67" s="956">
        <f t="shared" si="52"/>
        <v>0</v>
      </c>
      <c r="DRT67" s="956">
        <f t="shared" si="52"/>
        <v>0</v>
      </c>
      <c r="DRU67" s="956">
        <f t="shared" si="52"/>
        <v>0</v>
      </c>
      <c r="DRV67" s="956">
        <f t="shared" si="52"/>
        <v>0</v>
      </c>
      <c r="DRW67" s="956">
        <f t="shared" si="52"/>
        <v>0</v>
      </c>
      <c r="DRX67" s="956">
        <f t="shared" si="52"/>
        <v>0</v>
      </c>
      <c r="DRY67" s="956">
        <f t="shared" si="52"/>
        <v>0</v>
      </c>
      <c r="DRZ67" s="956">
        <f t="shared" si="52"/>
        <v>0</v>
      </c>
      <c r="DSA67" s="956">
        <f t="shared" si="52"/>
        <v>0</v>
      </c>
      <c r="DSB67" s="956">
        <f t="shared" si="52"/>
        <v>0</v>
      </c>
      <c r="DSC67" s="956">
        <f t="shared" si="52"/>
        <v>0</v>
      </c>
      <c r="DSD67" s="956">
        <f t="shared" si="52"/>
        <v>0</v>
      </c>
      <c r="DSE67" s="956">
        <f t="shared" si="52"/>
        <v>0</v>
      </c>
      <c r="DSF67" s="956">
        <f t="shared" si="52"/>
        <v>0</v>
      </c>
      <c r="DSG67" s="956">
        <f t="shared" si="52"/>
        <v>0</v>
      </c>
      <c r="DSH67" s="956">
        <f t="shared" si="52"/>
        <v>0</v>
      </c>
      <c r="DSI67" s="956">
        <f t="shared" si="52"/>
        <v>0</v>
      </c>
      <c r="DSJ67" s="956">
        <f t="shared" si="52"/>
        <v>0</v>
      </c>
      <c r="DSK67" s="956">
        <f t="shared" si="52"/>
        <v>0</v>
      </c>
      <c r="DSL67" s="956">
        <f t="shared" si="52"/>
        <v>0</v>
      </c>
      <c r="DSM67" s="956">
        <f t="shared" si="52"/>
        <v>0</v>
      </c>
      <c r="DSN67" s="956">
        <f t="shared" ref="DSN67:DUY67" si="53">DSN60*$C$67</f>
        <v>0</v>
      </c>
      <c r="DSO67" s="956">
        <f t="shared" si="53"/>
        <v>0</v>
      </c>
      <c r="DSP67" s="956">
        <f t="shared" si="53"/>
        <v>0</v>
      </c>
      <c r="DSQ67" s="956">
        <f t="shared" si="53"/>
        <v>0</v>
      </c>
      <c r="DSR67" s="956">
        <f t="shared" si="53"/>
        <v>0</v>
      </c>
      <c r="DSS67" s="956">
        <f t="shared" si="53"/>
        <v>0</v>
      </c>
      <c r="DST67" s="956">
        <f t="shared" si="53"/>
        <v>0</v>
      </c>
      <c r="DSU67" s="956">
        <f t="shared" si="53"/>
        <v>0</v>
      </c>
      <c r="DSV67" s="956">
        <f t="shared" si="53"/>
        <v>0</v>
      </c>
      <c r="DSW67" s="956">
        <f t="shared" si="53"/>
        <v>0</v>
      </c>
      <c r="DSX67" s="956">
        <f t="shared" si="53"/>
        <v>0</v>
      </c>
      <c r="DSY67" s="956">
        <f t="shared" si="53"/>
        <v>0</v>
      </c>
      <c r="DSZ67" s="956">
        <f t="shared" si="53"/>
        <v>0</v>
      </c>
      <c r="DTA67" s="956">
        <f t="shared" si="53"/>
        <v>0</v>
      </c>
      <c r="DTB67" s="956">
        <f t="shared" si="53"/>
        <v>0</v>
      </c>
      <c r="DTC67" s="956">
        <f t="shared" si="53"/>
        <v>0</v>
      </c>
      <c r="DTD67" s="956">
        <f t="shared" si="53"/>
        <v>0</v>
      </c>
      <c r="DTE67" s="956">
        <f t="shared" si="53"/>
        <v>0</v>
      </c>
      <c r="DTF67" s="956">
        <f t="shared" si="53"/>
        <v>0</v>
      </c>
      <c r="DTG67" s="956">
        <f t="shared" si="53"/>
        <v>0</v>
      </c>
      <c r="DTH67" s="956">
        <f t="shared" si="53"/>
        <v>0</v>
      </c>
      <c r="DTI67" s="956">
        <f t="shared" si="53"/>
        <v>0</v>
      </c>
      <c r="DTJ67" s="956">
        <f t="shared" si="53"/>
        <v>0</v>
      </c>
      <c r="DTK67" s="956">
        <f t="shared" si="53"/>
        <v>0</v>
      </c>
      <c r="DTL67" s="956">
        <f t="shared" si="53"/>
        <v>0</v>
      </c>
      <c r="DTM67" s="956">
        <f t="shared" si="53"/>
        <v>0</v>
      </c>
      <c r="DTN67" s="956">
        <f t="shared" si="53"/>
        <v>0</v>
      </c>
      <c r="DTO67" s="956">
        <f t="shared" si="53"/>
        <v>0</v>
      </c>
      <c r="DTP67" s="956">
        <f t="shared" si="53"/>
        <v>0</v>
      </c>
      <c r="DTQ67" s="956">
        <f t="shared" si="53"/>
        <v>0</v>
      </c>
      <c r="DTR67" s="956">
        <f t="shared" si="53"/>
        <v>0</v>
      </c>
      <c r="DTS67" s="956">
        <f t="shared" si="53"/>
        <v>0</v>
      </c>
      <c r="DTT67" s="956">
        <f t="shared" si="53"/>
        <v>0</v>
      </c>
      <c r="DTU67" s="956">
        <f t="shared" si="53"/>
        <v>0</v>
      </c>
      <c r="DTV67" s="956">
        <f t="shared" si="53"/>
        <v>0</v>
      </c>
      <c r="DTW67" s="956">
        <f t="shared" si="53"/>
        <v>0</v>
      </c>
      <c r="DTX67" s="956">
        <f t="shared" si="53"/>
        <v>0</v>
      </c>
      <c r="DTY67" s="956">
        <f t="shared" si="53"/>
        <v>0</v>
      </c>
      <c r="DTZ67" s="956">
        <f t="shared" si="53"/>
        <v>0</v>
      </c>
      <c r="DUA67" s="956">
        <f t="shared" si="53"/>
        <v>0</v>
      </c>
      <c r="DUB67" s="956">
        <f t="shared" si="53"/>
        <v>0</v>
      </c>
      <c r="DUC67" s="956">
        <f t="shared" si="53"/>
        <v>0</v>
      </c>
      <c r="DUD67" s="956">
        <f t="shared" si="53"/>
        <v>0</v>
      </c>
      <c r="DUE67" s="956">
        <f t="shared" si="53"/>
        <v>0</v>
      </c>
      <c r="DUF67" s="956">
        <f t="shared" si="53"/>
        <v>0</v>
      </c>
      <c r="DUG67" s="956">
        <f t="shared" si="53"/>
        <v>0</v>
      </c>
      <c r="DUH67" s="956">
        <f t="shared" si="53"/>
        <v>0</v>
      </c>
      <c r="DUI67" s="956">
        <f t="shared" si="53"/>
        <v>0</v>
      </c>
      <c r="DUJ67" s="956">
        <f t="shared" si="53"/>
        <v>0</v>
      </c>
      <c r="DUK67" s="956">
        <f t="shared" si="53"/>
        <v>0</v>
      </c>
      <c r="DUL67" s="956">
        <f t="shared" si="53"/>
        <v>0</v>
      </c>
      <c r="DUM67" s="956">
        <f t="shared" si="53"/>
        <v>0</v>
      </c>
      <c r="DUN67" s="956">
        <f t="shared" si="53"/>
        <v>0</v>
      </c>
      <c r="DUO67" s="956">
        <f t="shared" si="53"/>
        <v>0</v>
      </c>
      <c r="DUP67" s="956">
        <f t="shared" si="53"/>
        <v>0</v>
      </c>
      <c r="DUQ67" s="956">
        <f t="shared" si="53"/>
        <v>0</v>
      </c>
      <c r="DUR67" s="956">
        <f t="shared" si="53"/>
        <v>0</v>
      </c>
      <c r="DUS67" s="956">
        <f t="shared" si="53"/>
        <v>0</v>
      </c>
      <c r="DUT67" s="956">
        <f t="shared" si="53"/>
        <v>0</v>
      </c>
      <c r="DUU67" s="956">
        <f t="shared" si="53"/>
        <v>0</v>
      </c>
      <c r="DUV67" s="956">
        <f t="shared" si="53"/>
        <v>0</v>
      </c>
      <c r="DUW67" s="956">
        <f t="shared" si="53"/>
        <v>0</v>
      </c>
      <c r="DUX67" s="956">
        <f t="shared" si="53"/>
        <v>0</v>
      </c>
      <c r="DUY67" s="956">
        <f t="shared" si="53"/>
        <v>0</v>
      </c>
      <c r="DUZ67" s="956">
        <f t="shared" ref="DUZ67:DXK67" si="54">DUZ60*$C$67</f>
        <v>0</v>
      </c>
      <c r="DVA67" s="956">
        <f t="shared" si="54"/>
        <v>0</v>
      </c>
      <c r="DVB67" s="956">
        <f t="shared" si="54"/>
        <v>0</v>
      </c>
      <c r="DVC67" s="956">
        <f t="shared" si="54"/>
        <v>0</v>
      </c>
      <c r="DVD67" s="956">
        <f t="shared" si="54"/>
        <v>0</v>
      </c>
      <c r="DVE67" s="956">
        <f t="shared" si="54"/>
        <v>0</v>
      </c>
      <c r="DVF67" s="956">
        <f t="shared" si="54"/>
        <v>0</v>
      </c>
      <c r="DVG67" s="956">
        <f t="shared" si="54"/>
        <v>0</v>
      </c>
      <c r="DVH67" s="956">
        <f t="shared" si="54"/>
        <v>0</v>
      </c>
      <c r="DVI67" s="956">
        <f t="shared" si="54"/>
        <v>0</v>
      </c>
      <c r="DVJ67" s="956">
        <f t="shared" si="54"/>
        <v>0</v>
      </c>
      <c r="DVK67" s="956">
        <f t="shared" si="54"/>
        <v>0</v>
      </c>
      <c r="DVL67" s="956">
        <f t="shared" si="54"/>
        <v>0</v>
      </c>
      <c r="DVM67" s="956">
        <f t="shared" si="54"/>
        <v>0</v>
      </c>
      <c r="DVN67" s="956">
        <f t="shared" si="54"/>
        <v>0</v>
      </c>
      <c r="DVO67" s="956">
        <f t="shared" si="54"/>
        <v>0</v>
      </c>
      <c r="DVP67" s="956">
        <f t="shared" si="54"/>
        <v>0</v>
      </c>
      <c r="DVQ67" s="956">
        <f t="shared" si="54"/>
        <v>0</v>
      </c>
      <c r="DVR67" s="956">
        <f t="shared" si="54"/>
        <v>0</v>
      </c>
      <c r="DVS67" s="956">
        <f t="shared" si="54"/>
        <v>0</v>
      </c>
      <c r="DVT67" s="956">
        <f t="shared" si="54"/>
        <v>0</v>
      </c>
      <c r="DVU67" s="956">
        <f t="shared" si="54"/>
        <v>0</v>
      </c>
      <c r="DVV67" s="956">
        <f t="shared" si="54"/>
        <v>0</v>
      </c>
      <c r="DVW67" s="956">
        <f t="shared" si="54"/>
        <v>0</v>
      </c>
      <c r="DVX67" s="956">
        <f t="shared" si="54"/>
        <v>0</v>
      </c>
      <c r="DVY67" s="956">
        <f t="shared" si="54"/>
        <v>0</v>
      </c>
      <c r="DVZ67" s="956">
        <f t="shared" si="54"/>
        <v>0</v>
      </c>
      <c r="DWA67" s="956">
        <f t="shared" si="54"/>
        <v>0</v>
      </c>
      <c r="DWB67" s="956">
        <f t="shared" si="54"/>
        <v>0</v>
      </c>
      <c r="DWC67" s="956">
        <f t="shared" si="54"/>
        <v>0</v>
      </c>
      <c r="DWD67" s="956">
        <f t="shared" si="54"/>
        <v>0</v>
      </c>
      <c r="DWE67" s="956">
        <f t="shared" si="54"/>
        <v>0</v>
      </c>
      <c r="DWF67" s="956">
        <f t="shared" si="54"/>
        <v>0</v>
      </c>
      <c r="DWG67" s="956">
        <f t="shared" si="54"/>
        <v>0</v>
      </c>
      <c r="DWH67" s="956">
        <f t="shared" si="54"/>
        <v>0</v>
      </c>
      <c r="DWI67" s="956">
        <f t="shared" si="54"/>
        <v>0</v>
      </c>
      <c r="DWJ67" s="956">
        <f t="shared" si="54"/>
        <v>0</v>
      </c>
      <c r="DWK67" s="956">
        <f t="shared" si="54"/>
        <v>0</v>
      </c>
      <c r="DWL67" s="956">
        <f t="shared" si="54"/>
        <v>0</v>
      </c>
      <c r="DWM67" s="956">
        <f t="shared" si="54"/>
        <v>0</v>
      </c>
      <c r="DWN67" s="956">
        <f t="shared" si="54"/>
        <v>0</v>
      </c>
      <c r="DWO67" s="956">
        <f t="shared" si="54"/>
        <v>0</v>
      </c>
      <c r="DWP67" s="956">
        <f t="shared" si="54"/>
        <v>0</v>
      </c>
      <c r="DWQ67" s="956">
        <f t="shared" si="54"/>
        <v>0</v>
      </c>
      <c r="DWR67" s="956">
        <f t="shared" si="54"/>
        <v>0</v>
      </c>
      <c r="DWS67" s="956">
        <f t="shared" si="54"/>
        <v>0</v>
      </c>
      <c r="DWT67" s="956">
        <f t="shared" si="54"/>
        <v>0</v>
      </c>
      <c r="DWU67" s="956">
        <f t="shared" si="54"/>
        <v>0</v>
      </c>
      <c r="DWV67" s="956">
        <f t="shared" si="54"/>
        <v>0</v>
      </c>
      <c r="DWW67" s="956">
        <f t="shared" si="54"/>
        <v>0</v>
      </c>
      <c r="DWX67" s="956">
        <f t="shared" si="54"/>
        <v>0</v>
      </c>
      <c r="DWY67" s="956">
        <f t="shared" si="54"/>
        <v>0</v>
      </c>
      <c r="DWZ67" s="956">
        <f t="shared" si="54"/>
        <v>0</v>
      </c>
      <c r="DXA67" s="956">
        <f t="shared" si="54"/>
        <v>0</v>
      </c>
      <c r="DXB67" s="956">
        <f t="shared" si="54"/>
        <v>0</v>
      </c>
      <c r="DXC67" s="956">
        <f t="shared" si="54"/>
        <v>0</v>
      </c>
      <c r="DXD67" s="956">
        <f t="shared" si="54"/>
        <v>0</v>
      </c>
      <c r="DXE67" s="956">
        <f t="shared" si="54"/>
        <v>0</v>
      </c>
      <c r="DXF67" s="956">
        <f t="shared" si="54"/>
        <v>0</v>
      </c>
      <c r="DXG67" s="956">
        <f t="shared" si="54"/>
        <v>0</v>
      </c>
      <c r="DXH67" s="956">
        <f t="shared" si="54"/>
        <v>0</v>
      </c>
      <c r="DXI67" s="956">
        <f t="shared" si="54"/>
        <v>0</v>
      </c>
      <c r="DXJ67" s="956">
        <f t="shared" si="54"/>
        <v>0</v>
      </c>
      <c r="DXK67" s="956">
        <f t="shared" si="54"/>
        <v>0</v>
      </c>
      <c r="DXL67" s="956">
        <f t="shared" ref="DXL67:DZW67" si="55">DXL60*$C$67</f>
        <v>0</v>
      </c>
      <c r="DXM67" s="956">
        <f t="shared" si="55"/>
        <v>0</v>
      </c>
      <c r="DXN67" s="956">
        <f t="shared" si="55"/>
        <v>0</v>
      </c>
      <c r="DXO67" s="956">
        <f t="shared" si="55"/>
        <v>0</v>
      </c>
      <c r="DXP67" s="956">
        <f t="shared" si="55"/>
        <v>0</v>
      </c>
      <c r="DXQ67" s="956">
        <f t="shared" si="55"/>
        <v>0</v>
      </c>
      <c r="DXR67" s="956">
        <f t="shared" si="55"/>
        <v>0</v>
      </c>
      <c r="DXS67" s="956">
        <f t="shared" si="55"/>
        <v>0</v>
      </c>
      <c r="DXT67" s="956">
        <f t="shared" si="55"/>
        <v>0</v>
      </c>
      <c r="DXU67" s="956">
        <f t="shared" si="55"/>
        <v>0</v>
      </c>
      <c r="DXV67" s="956">
        <f t="shared" si="55"/>
        <v>0</v>
      </c>
      <c r="DXW67" s="956">
        <f t="shared" si="55"/>
        <v>0</v>
      </c>
      <c r="DXX67" s="956">
        <f t="shared" si="55"/>
        <v>0</v>
      </c>
      <c r="DXY67" s="956">
        <f t="shared" si="55"/>
        <v>0</v>
      </c>
      <c r="DXZ67" s="956">
        <f t="shared" si="55"/>
        <v>0</v>
      </c>
      <c r="DYA67" s="956">
        <f t="shared" si="55"/>
        <v>0</v>
      </c>
      <c r="DYB67" s="956">
        <f t="shared" si="55"/>
        <v>0</v>
      </c>
      <c r="DYC67" s="956">
        <f t="shared" si="55"/>
        <v>0</v>
      </c>
      <c r="DYD67" s="956">
        <f t="shared" si="55"/>
        <v>0</v>
      </c>
      <c r="DYE67" s="956">
        <f t="shared" si="55"/>
        <v>0</v>
      </c>
      <c r="DYF67" s="956">
        <f t="shared" si="55"/>
        <v>0</v>
      </c>
      <c r="DYG67" s="956">
        <f t="shared" si="55"/>
        <v>0</v>
      </c>
      <c r="DYH67" s="956">
        <f t="shared" si="55"/>
        <v>0</v>
      </c>
      <c r="DYI67" s="956">
        <f t="shared" si="55"/>
        <v>0</v>
      </c>
      <c r="DYJ67" s="956">
        <f t="shared" si="55"/>
        <v>0</v>
      </c>
      <c r="DYK67" s="956">
        <f t="shared" si="55"/>
        <v>0</v>
      </c>
      <c r="DYL67" s="956">
        <f t="shared" si="55"/>
        <v>0</v>
      </c>
      <c r="DYM67" s="956">
        <f t="shared" si="55"/>
        <v>0</v>
      </c>
      <c r="DYN67" s="956">
        <f t="shared" si="55"/>
        <v>0</v>
      </c>
      <c r="DYO67" s="956">
        <f t="shared" si="55"/>
        <v>0</v>
      </c>
      <c r="DYP67" s="956">
        <f t="shared" si="55"/>
        <v>0</v>
      </c>
      <c r="DYQ67" s="956">
        <f t="shared" si="55"/>
        <v>0</v>
      </c>
      <c r="DYR67" s="956">
        <f t="shared" si="55"/>
        <v>0</v>
      </c>
      <c r="DYS67" s="956">
        <f t="shared" si="55"/>
        <v>0</v>
      </c>
      <c r="DYT67" s="956">
        <f t="shared" si="55"/>
        <v>0</v>
      </c>
      <c r="DYU67" s="956">
        <f t="shared" si="55"/>
        <v>0</v>
      </c>
      <c r="DYV67" s="956">
        <f t="shared" si="55"/>
        <v>0</v>
      </c>
      <c r="DYW67" s="956">
        <f t="shared" si="55"/>
        <v>0</v>
      </c>
      <c r="DYX67" s="956">
        <f t="shared" si="55"/>
        <v>0</v>
      </c>
      <c r="DYY67" s="956">
        <f t="shared" si="55"/>
        <v>0</v>
      </c>
      <c r="DYZ67" s="956">
        <f t="shared" si="55"/>
        <v>0</v>
      </c>
      <c r="DZA67" s="956">
        <f t="shared" si="55"/>
        <v>0</v>
      </c>
      <c r="DZB67" s="956">
        <f t="shared" si="55"/>
        <v>0</v>
      </c>
      <c r="DZC67" s="956">
        <f t="shared" si="55"/>
        <v>0</v>
      </c>
      <c r="DZD67" s="956">
        <f t="shared" si="55"/>
        <v>0</v>
      </c>
      <c r="DZE67" s="956">
        <f t="shared" si="55"/>
        <v>0</v>
      </c>
      <c r="DZF67" s="956">
        <f t="shared" si="55"/>
        <v>0</v>
      </c>
      <c r="DZG67" s="956">
        <f t="shared" si="55"/>
        <v>0</v>
      </c>
      <c r="DZH67" s="956">
        <f t="shared" si="55"/>
        <v>0</v>
      </c>
      <c r="DZI67" s="956">
        <f t="shared" si="55"/>
        <v>0</v>
      </c>
      <c r="DZJ67" s="956">
        <f t="shared" si="55"/>
        <v>0</v>
      </c>
      <c r="DZK67" s="956">
        <f t="shared" si="55"/>
        <v>0</v>
      </c>
      <c r="DZL67" s="956">
        <f t="shared" si="55"/>
        <v>0</v>
      </c>
      <c r="DZM67" s="956">
        <f t="shared" si="55"/>
        <v>0</v>
      </c>
      <c r="DZN67" s="956">
        <f t="shared" si="55"/>
        <v>0</v>
      </c>
      <c r="DZO67" s="956">
        <f t="shared" si="55"/>
        <v>0</v>
      </c>
      <c r="DZP67" s="956">
        <f t="shared" si="55"/>
        <v>0</v>
      </c>
      <c r="DZQ67" s="956">
        <f t="shared" si="55"/>
        <v>0</v>
      </c>
      <c r="DZR67" s="956">
        <f t="shared" si="55"/>
        <v>0</v>
      </c>
      <c r="DZS67" s="956">
        <f t="shared" si="55"/>
        <v>0</v>
      </c>
      <c r="DZT67" s="956">
        <f t="shared" si="55"/>
        <v>0</v>
      </c>
      <c r="DZU67" s="956">
        <f t="shared" si="55"/>
        <v>0</v>
      </c>
      <c r="DZV67" s="956">
        <f t="shared" si="55"/>
        <v>0</v>
      </c>
      <c r="DZW67" s="956">
        <f t="shared" si="55"/>
        <v>0</v>
      </c>
      <c r="DZX67" s="956">
        <f t="shared" ref="DZX67:ECI67" si="56">DZX60*$C$67</f>
        <v>0</v>
      </c>
      <c r="DZY67" s="956">
        <f t="shared" si="56"/>
        <v>0</v>
      </c>
      <c r="DZZ67" s="956">
        <f t="shared" si="56"/>
        <v>0</v>
      </c>
      <c r="EAA67" s="956">
        <f t="shared" si="56"/>
        <v>0</v>
      </c>
      <c r="EAB67" s="956">
        <f t="shared" si="56"/>
        <v>0</v>
      </c>
      <c r="EAC67" s="956">
        <f t="shared" si="56"/>
        <v>0</v>
      </c>
      <c r="EAD67" s="956">
        <f t="shared" si="56"/>
        <v>0</v>
      </c>
      <c r="EAE67" s="956">
        <f t="shared" si="56"/>
        <v>0</v>
      </c>
      <c r="EAF67" s="956">
        <f t="shared" si="56"/>
        <v>0</v>
      </c>
      <c r="EAG67" s="956">
        <f t="shared" si="56"/>
        <v>0</v>
      </c>
      <c r="EAH67" s="956">
        <f t="shared" si="56"/>
        <v>0</v>
      </c>
      <c r="EAI67" s="956">
        <f t="shared" si="56"/>
        <v>0</v>
      </c>
      <c r="EAJ67" s="956">
        <f t="shared" si="56"/>
        <v>0</v>
      </c>
      <c r="EAK67" s="956">
        <f t="shared" si="56"/>
        <v>0</v>
      </c>
      <c r="EAL67" s="956">
        <f t="shared" si="56"/>
        <v>0</v>
      </c>
      <c r="EAM67" s="956">
        <f t="shared" si="56"/>
        <v>0</v>
      </c>
      <c r="EAN67" s="956">
        <f t="shared" si="56"/>
        <v>0</v>
      </c>
      <c r="EAO67" s="956">
        <f t="shared" si="56"/>
        <v>0</v>
      </c>
      <c r="EAP67" s="956">
        <f t="shared" si="56"/>
        <v>0</v>
      </c>
      <c r="EAQ67" s="956">
        <f t="shared" si="56"/>
        <v>0</v>
      </c>
      <c r="EAR67" s="956">
        <f t="shared" si="56"/>
        <v>0</v>
      </c>
      <c r="EAS67" s="956">
        <f t="shared" si="56"/>
        <v>0</v>
      </c>
      <c r="EAT67" s="956">
        <f t="shared" si="56"/>
        <v>0</v>
      </c>
      <c r="EAU67" s="956">
        <f t="shared" si="56"/>
        <v>0</v>
      </c>
      <c r="EAV67" s="956">
        <f t="shared" si="56"/>
        <v>0</v>
      </c>
      <c r="EAW67" s="956">
        <f t="shared" si="56"/>
        <v>0</v>
      </c>
      <c r="EAX67" s="956">
        <f t="shared" si="56"/>
        <v>0</v>
      </c>
      <c r="EAY67" s="956">
        <f t="shared" si="56"/>
        <v>0</v>
      </c>
      <c r="EAZ67" s="956">
        <f t="shared" si="56"/>
        <v>0</v>
      </c>
      <c r="EBA67" s="956">
        <f t="shared" si="56"/>
        <v>0</v>
      </c>
      <c r="EBB67" s="956">
        <f t="shared" si="56"/>
        <v>0</v>
      </c>
      <c r="EBC67" s="956">
        <f t="shared" si="56"/>
        <v>0</v>
      </c>
      <c r="EBD67" s="956">
        <f t="shared" si="56"/>
        <v>0</v>
      </c>
      <c r="EBE67" s="956">
        <f t="shared" si="56"/>
        <v>0</v>
      </c>
      <c r="EBF67" s="956">
        <f t="shared" si="56"/>
        <v>0</v>
      </c>
      <c r="EBG67" s="956">
        <f t="shared" si="56"/>
        <v>0</v>
      </c>
      <c r="EBH67" s="956">
        <f t="shared" si="56"/>
        <v>0</v>
      </c>
      <c r="EBI67" s="956">
        <f t="shared" si="56"/>
        <v>0</v>
      </c>
      <c r="EBJ67" s="956">
        <f t="shared" si="56"/>
        <v>0</v>
      </c>
      <c r="EBK67" s="956">
        <f t="shared" si="56"/>
        <v>0</v>
      </c>
      <c r="EBL67" s="956">
        <f t="shared" si="56"/>
        <v>0</v>
      </c>
      <c r="EBM67" s="956">
        <f t="shared" si="56"/>
        <v>0</v>
      </c>
      <c r="EBN67" s="956">
        <f t="shared" si="56"/>
        <v>0</v>
      </c>
      <c r="EBO67" s="956">
        <f t="shared" si="56"/>
        <v>0</v>
      </c>
      <c r="EBP67" s="956">
        <f t="shared" si="56"/>
        <v>0</v>
      </c>
      <c r="EBQ67" s="956">
        <f t="shared" si="56"/>
        <v>0</v>
      </c>
      <c r="EBR67" s="956">
        <f t="shared" si="56"/>
        <v>0</v>
      </c>
      <c r="EBS67" s="956">
        <f t="shared" si="56"/>
        <v>0</v>
      </c>
      <c r="EBT67" s="956">
        <f t="shared" si="56"/>
        <v>0</v>
      </c>
      <c r="EBU67" s="956">
        <f t="shared" si="56"/>
        <v>0</v>
      </c>
      <c r="EBV67" s="956">
        <f t="shared" si="56"/>
        <v>0</v>
      </c>
      <c r="EBW67" s="956">
        <f t="shared" si="56"/>
        <v>0</v>
      </c>
      <c r="EBX67" s="956">
        <f t="shared" si="56"/>
        <v>0</v>
      </c>
      <c r="EBY67" s="956">
        <f t="shared" si="56"/>
        <v>0</v>
      </c>
      <c r="EBZ67" s="956">
        <f t="shared" si="56"/>
        <v>0</v>
      </c>
      <c r="ECA67" s="956">
        <f t="shared" si="56"/>
        <v>0</v>
      </c>
      <c r="ECB67" s="956">
        <f t="shared" si="56"/>
        <v>0</v>
      </c>
      <c r="ECC67" s="956">
        <f t="shared" si="56"/>
        <v>0</v>
      </c>
      <c r="ECD67" s="956">
        <f t="shared" si="56"/>
        <v>0</v>
      </c>
      <c r="ECE67" s="956">
        <f t="shared" si="56"/>
        <v>0</v>
      </c>
      <c r="ECF67" s="956">
        <f t="shared" si="56"/>
        <v>0</v>
      </c>
      <c r="ECG67" s="956">
        <f t="shared" si="56"/>
        <v>0</v>
      </c>
      <c r="ECH67" s="956">
        <f t="shared" si="56"/>
        <v>0</v>
      </c>
      <c r="ECI67" s="956">
        <f t="shared" si="56"/>
        <v>0</v>
      </c>
      <c r="ECJ67" s="956">
        <f t="shared" ref="ECJ67:EEU67" si="57">ECJ60*$C$67</f>
        <v>0</v>
      </c>
      <c r="ECK67" s="956">
        <f t="shared" si="57"/>
        <v>0</v>
      </c>
      <c r="ECL67" s="956">
        <f t="shared" si="57"/>
        <v>0</v>
      </c>
      <c r="ECM67" s="956">
        <f t="shared" si="57"/>
        <v>0</v>
      </c>
      <c r="ECN67" s="956">
        <f t="shared" si="57"/>
        <v>0</v>
      </c>
      <c r="ECO67" s="956">
        <f t="shared" si="57"/>
        <v>0</v>
      </c>
      <c r="ECP67" s="956">
        <f t="shared" si="57"/>
        <v>0</v>
      </c>
      <c r="ECQ67" s="956">
        <f t="shared" si="57"/>
        <v>0</v>
      </c>
      <c r="ECR67" s="956">
        <f t="shared" si="57"/>
        <v>0</v>
      </c>
      <c r="ECS67" s="956">
        <f t="shared" si="57"/>
        <v>0</v>
      </c>
      <c r="ECT67" s="956">
        <f t="shared" si="57"/>
        <v>0</v>
      </c>
      <c r="ECU67" s="956">
        <f t="shared" si="57"/>
        <v>0</v>
      </c>
      <c r="ECV67" s="956">
        <f t="shared" si="57"/>
        <v>0</v>
      </c>
      <c r="ECW67" s="956">
        <f t="shared" si="57"/>
        <v>0</v>
      </c>
      <c r="ECX67" s="956">
        <f t="shared" si="57"/>
        <v>0</v>
      </c>
      <c r="ECY67" s="956">
        <f t="shared" si="57"/>
        <v>0</v>
      </c>
      <c r="ECZ67" s="956">
        <f t="shared" si="57"/>
        <v>0</v>
      </c>
      <c r="EDA67" s="956">
        <f t="shared" si="57"/>
        <v>0</v>
      </c>
      <c r="EDB67" s="956">
        <f t="shared" si="57"/>
        <v>0</v>
      </c>
      <c r="EDC67" s="956">
        <f t="shared" si="57"/>
        <v>0</v>
      </c>
      <c r="EDD67" s="956">
        <f t="shared" si="57"/>
        <v>0</v>
      </c>
      <c r="EDE67" s="956">
        <f t="shared" si="57"/>
        <v>0</v>
      </c>
      <c r="EDF67" s="956">
        <f t="shared" si="57"/>
        <v>0</v>
      </c>
      <c r="EDG67" s="956">
        <f t="shared" si="57"/>
        <v>0</v>
      </c>
      <c r="EDH67" s="956">
        <f t="shared" si="57"/>
        <v>0</v>
      </c>
      <c r="EDI67" s="956">
        <f t="shared" si="57"/>
        <v>0</v>
      </c>
      <c r="EDJ67" s="956">
        <f t="shared" si="57"/>
        <v>0</v>
      </c>
      <c r="EDK67" s="956">
        <f t="shared" si="57"/>
        <v>0</v>
      </c>
      <c r="EDL67" s="956">
        <f t="shared" si="57"/>
        <v>0</v>
      </c>
      <c r="EDM67" s="956">
        <f t="shared" si="57"/>
        <v>0</v>
      </c>
      <c r="EDN67" s="956">
        <f t="shared" si="57"/>
        <v>0</v>
      </c>
      <c r="EDO67" s="956">
        <f t="shared" si="57"/>
        <v>0</v>
      </c>
      <c r="EDP67" s="956">
        <f t="shared" si="57"/>
        <v>0</v>
      </c>
      <c r="EDQ67" s="956">
        <f t="shared" si="57"/>
        <v>0</v>
      </c>
      <c r="EDR67" s="956">
        <f t="shared" si="57"/>
        <v>0</v>
      </c>
      <c r="EDS67" s="956">
        <f t="shared" si="57"/>
        <v>0</v>
      </c>
      <c r="EDT67" s="956">
        <f t="shared" si="57"/>
        <v>0</v>
      </c>
      <c r="EDU67" s="956">
        <f t="shared" si="57"/>
        <v>0</v>
      </c>
      <c r="EDV67" s="956">
        <f t="shared" si="57"/>
        <v>0</v>
      </c>
      <c r="EDW67" s="956">
        <f t="shared" si="57"/>
        <v>0</v>
      </c>
      <c r="EDX67" s="956">
        <f t="shared" si="57"/>
        <v>0</v>
      </c>
      <c r="EDY67" s="956">
        <f t="shared" si="57"/>
        <v>0</v>
      </c>
      <c r="EDZ67" s="956">
        <f t="shared" si="57"/>
        <v>0</v>
      </c>
      <c r="EEA67" s="956">
        <f t="shared" si="57"/>
        <v>0</v>
      </c>
      <c r="EEB67" s="956">
        <f t="shared" si="57"/>
        <v>0</v>
      </c>
      <c r="EEC67" s="956">
        <f t="shared" si="57"/>
        <v>0</v>
      </c>
      <c r="EED67" s="956">
        <f t="shared" si="57"/>
        <v>0</v>
      </c>
      <c r="EEE67" s="956">
        <f t="shared" si="57"/>
        <v>0</v>
      </c>
      <c r="EEF67" s="956">
        <f t="shared" si="57"/>
        <v>0</v>
      </c>
      <c r="EEG67" s="956">
        <f t="shared" si="57"/>
        <v>0</v>
      </c>
      <c r="EEH67" s="956">
        <f t="shared" si="57"/>
        <v>0</v>
      </c>
      <c r="EEI67" s="956">
        <f t="shared" si="57"/>
        <v>0</v>
      </c>
      <c r="EEJ67" s="956">
        <f t="shared" si="57"/>
        <v>0</v>
      </c>
      <c r="EEK67" s="956">
        <f t="shared" si="57"/>
        <v>0</v>
      </c>
      <c r="EEL67" s="956">
        <f t="shared" si="57"/>
        <v>0</v>
      </c>
      <c r="EEM67" s="956">
        <f t="shared" si="57"/>
        <v>0</v>
      </c>
      <c r="EEN67" s="956">
        <f t="shared" si="57"/>
        <v>0</v>
      </c>
      <c r="EEO67" s="956">
        <f t="shared" si="57"/>
        <v>0</v>
      </c>
      <c r="EEP67" s="956">
        <f t="shared" si="57"/>
        <v>0</v>
      </c>
      <c r="EEQ67" s="956">
        <f t="shared" si="57"/>
        <v>0</v>
      </c>
      <c r="EER67" s="956">
        <f t="shared" si="57"/>
        <v>0</v>
      </c>
      <c r="EES67" s="956">
        <f t="shared" si="57"/>
        <v>0</v>
      </c>
      <c r="EET67" s="956">
        <f t="shared" si="57"/>
        <v>0</v>
      </c>
      <c r="EEU67" s="956">
        <f t="shared" si="57"/>
        <v>0</v>
      </c>
      <c r="EEV67" s="956">
        <f t="shared" ref="EEV67:EHG67" si="58">EEV60*$C$67</f>
        <v>0</v>
      </c>
      <c r="EEW67" s="956">
        <f t="shared" si="58"/>
        <v>0</v>
      </c>
      <c r="EEX67" s="956">
        <f t="shared" si="58"/>
        <v>0</v>
      </c>
      <c r="EEY67" s="956">
        <f t="shared" si="58"/>
        <v>0</v>
      </c>
      <c r="EEZ67" s="956">
        <f t="shared" si="58"/>
        <v>0</v>
      </c>
      <c r="EFA67" s="956">
        <f t="shared" si="58"/>
        <v>0</v>
      </c>
      <c r="EFB67" s="956">
        <f t="shared" si="58"/>
        <v>0</v>
      </c>
      <c r="EFC67" s="956">
        <f t="shared" si="58"/>
        <v>0</v>
      </c>
      <c r="EFD67" s="956">
        <f t="shared" si="58"/>
        <v>0</v>
      </c>
      <c r="EFE67" s="956">
        <f t="shared" si="58"/>
        <v>0</v>
      </c>
      <c r="EFF67" s="956">
        <f t="shared" si="58"/>
        <v>0</v>
      </c>
      <c r="EFG67" s="956">
        <f t="shared" si="58"/>
        <v>0</v>
      </c>
      <c r="EFH67" s="956">
        <f t="shared" si="58"/>
        <v>0</v>
      </c>
      <c r="EFI67" s="956">
        <f t="shared" si="58"/>
        <v>0</v>
      </c>
      <c r="EFJ67" s="956">
        <f t="shared" si="58"/>
        <v>0</v>
      </c>
      <c r="EFK67" s="956">
        <f t="shared" si="58"/>
        <v>0</v>
      </c>
      <c r="EFL67" s="956">
        <f t="shared" si="58"/>
        <v>0</v>
      </c>
      <c r="EFM67" s="956">
        <f t="shared" si="58"/>
        <v>0</v>
      </c>
      <c r="EFN67" s="956">
        <f t="shared" si="58"/>
        <v>0</v>
      </c>
      <c r="EFO67" s="956">
        <f t="shared" si="58"/>
        <v>0</v>
      </c>
      <c r="EFP67" s="956">
        <f t="shared" si="58"/>
        <v>0</v>
      </c>
      <c r="EFQ67" s="956">
        <f t="shared" si="58"/>
        <v>0</v>
      </c>
      <c r="EFR67" s="956">
        <f t="shared" si="58"/>
        <v>0</v>
      </c>
      <c r="EFS67" s="956">
        <f t="shared" si="58"/>
        <v>0</v>
      </c>
      <c r="EFT67" s="956">
        <f t="shared" si="58"/>
        <v>0</v>
      </c>
      <c r="EFU67" s="956">
        <f t="shared" si="58"/>
        <v>0</v>
      </c>
      <c r="EFV67" s="956">
        <f t="shared" si="58"/>
        <v>0</v>
      </c>
      <c r="EFW67" s="956">
        <f t="shared" si="58"/>
        <v>0</v>
      </c>
      <c r="EFX67" s="956">
        <f t="shared" si="58"/>
        <v>0</v>
      </c>
      <c r="EFY67" s="956">
        <f t="shared" si="58"/>
        <v>0</v>
      </c>
      <c r="EFZ67" s="956">
        <f t="shared" si="58"/>
        <v>0</v>
      </c>
      <c r="EGA67" s="956">
        <f t="shared" si="58"/>
        <v>0</v>
      </c>
      <c r="EGB67" s="956">
        <f t="shared" si="58"/>
        <v>0</v>
      </c>
      <c r="EGC67" s="956">
        <f t="shared" si="58"/>
        <v>0</v>
      </c>
      <c r="EGD67" s="956">
        <f t="shared" si="58"/>
        <v>0</v>
      </c>
      <c r="EGE67" s="956">
        <f t="shared" si="58"/>
        <v>0</v>
      </c>
      <c r="EGF67" s="956">
        <f t="shared" si="58"/>
        <v>0</v>
      </c>
      <c r="EGG67" s="956">
        <f t="shared" si="58"/>
        <v>0</v>
      </c>
      <c r="EGH67" s="956">
        <f t="shared" si="58"/>
        <v>0</v>
      </c>
      <c r="EGI67" s="956">
        <f t="shared" si="58"/>
        <v>0</v>
      </c>
      <c r="EGJ67" s="956">
        <f t="shared" si="58"/>
        <v>0</v>
      </c>
      <c r="EGK67" s="956">
        <f t="shared" si="58"/>
        <v>0</v>
      </c>
      <c r="EGL67" s="956">
        <f t="shared" si="58"/>
        <v>0</v>
      </c>
      <c r="EGM67" s="956">
        <f t="shared" si="58"/>
        <v>0</v>
      </c>
      <c r="EGN67" s="956">
        <f t="shared" si="58"/>
        <v>0</v>
      </c>
      <c r="EGO67" s="956">
        <f t="shared" si="58"/>
        <v>0</v>
      </c>
      <c r="EGP67" s="956">
        <f t="shared" si="58"/>
        <v>0</v>
      </c>
      <c r="EGQ67" s="956">
        <f t="shared" si="58"/>
        <v>0</v>
      </c>
      <c r="EGR67" s="956">
        <f t="shared" si="58"/>
        <v>0</v>
      </c>
      <c r="EGS67" s="956">
        <f t="shared" si="58"/>
        <v>0</v>
      </c>
      <c r="EGT67" s="956">
        <f t="shared" si="58"/>
        <v>0</v>
      </c>
      <c r="EGU67" s="956">
        <f t="shared" si="58"/>
        <v>0</v>
      </c>
      <c r="EGV67" s="956">
        <f t="shared" si="58"/>
        <v>0</v>
      </c>
      <c r="EGW67" s="956">
        <f t="shared" si="58"/>
        <v>0</v>
      </c>
      <c r="EGX67" s="956">
        <f t="shared" si="58"/>
        <v>0</v>
      </c>
      <c r="EGY67" s="956">
        <f t="shared" si="58"/>
        <v>0</v>
      </c>
      <c r="EGZ67" s="956">
        <f t="shared" si="58"/>
        <v>0</v>
      </c>
      <c r="EHA67" s="956">
        <f t="shared" si="58"/>
        <v>0</v>
      </c>
      <c r="EHB67" s="956">
        <f t="shared" si="58"/>
        <v>0</v>
      </c>
      <c r="EHC67" s="956">
        <f t="shared" si="58"/>
        <v>0</v>
      </c>
      <c r="EHD67" s="956">
        <f t="shared" si="58"/>
        <v>0</v>
      </c>
      <c r="EHE67" s="956">
        <f t="shared" si="58"/>
        <v>0</v>
      </c>
      <c r="EHF67" s="956">
        <f t="shared" si="58"/>
        <v>0</v>
      </c>
      <c r="EHG67" s="956">
        <f t="shared" si="58"/>
        <v>0</v>
      </c>
      <c r="EHH67" s="956">
        <f t="shared" ref="EHH67:EJS67" si="59">EHH60*$C$67</f>
        <v>0</v>
      </c>
      <c r="EHI67" s="956">
        <f t="shared" si="59"/>
        <v>0</v>
      </c>
      <c r="EHJ67" s="956">
        <f t="shared" si="59"/>
        <v>0</v>
      </c>
      <c r="EHK67" s="956">
        <f t="shared" si="59"/>
        <v>0</v>
      </c>
      <c r="EHL67" s="956">
        <f t="shared" si="59"/>
        <v>0</v>
      </c>
      <c r="EHM67" s="956">
        <f t="shared" si="59"/>
        <v>0</v>
      </c>
      <c r="EHN67" s="956">
        <f t="shared" si="59"/>
        <v>0</v>
      </c>
      <c r="EHO67" s="956">
        <f t="shared" si="59"/>
        <v>0</v>
      </c>
      <c r="EHP67" s="956">
        <f t="shared" si="59"/>
        <v>0</v>
      </c>
      <c r="EHQ67" s="956">
        <f t="shared" si="59"/>
        <v>0</v>
      </c>
      <c r="EHR67" s="956">
        <f t="shared" si="59"/>
        <v>0</v>
      </c>
      <c r="EHS67" s="956">
        <f t="shared" si="59"/>
        <v>0</v>
      </c>
      <c r="EHT67" s="956">
        <f t="shared" si="59"/>
        <v>0</v>
      </c>
      <c r="EHU67" s="956">
        <f t="shared" si="59"/>
        <v>0</v>
      </c>
      <c r="EHV67" s="956">
        <f t="shared" si="59"/>
        <v>0</v>
      </c>
      <c r="EHW67" s="956">
        <f t="shared" si="59"/>
        <v>0</v>
      </c>
      <c r="EHX67" s="956">
        <f t="shared" si="59"/>
        <v>0</v>
      </c>
      <c r="EHY67" s="956">
        <f t="shared" si="59"/>
        <v>0</v>
      </c>
      <c r="EHZ67" s="956">
        <f t="shared" si="59"/>
        <v>0</v>
      </c>
      <c r="EIA67" s="956">
        <f t="shared" si="59"/>
        <v>0</v>
      </c>
      <c r="EIB67" s="956">
        <f t="shared" si="59"/>
        <v>0</v>
      </c>
      <c r="EIC67" s="956">
        <f t="shared" si="59"/>
        <v>0</v>
      </c>
      <c r="EID67" s="956">
        <f t="shared" si="59"/>
        <v>0</v>
      </c>
      <c r="EIE67" s="956">
        <f t="shared" si="59"/>
        <v>0</v>
      </c>
      <c r="EIF67" s="956">
        <f t="shared" si="59"/>
        <v>0</v>
      </c>
      <c r="EIG67" s="956">
        <f t="shared" si="59"/>
        <v>0</v>
      </c>
      <c r="EIH67" s="956">
        <f t="shared" si="59"/>
        <v>0</v>
      </c>
      <c r="EII67" s="956">
        <f t="shared" si="59"/>
        <v>0</v>
      </c>
      <c r="EIJ67" s="956">
        <f t="shared" si="59"/>
        <v>0</v>
      </c>
      <c r="EIK67" s="956">
        <f t="shared" si="59"/>
        <v>0</v>
      </c>
      <c r="EIL67" s="956">
        <f t="shared" si="59"/>
        <v>0</v>
      </c>
      <c r="EIM67" s="956">
        <f t="shared" si="59"/>
        <v>0</v>
      </c>
      <c r="EIN67" s="956">
        <f t="shared" si="59"/>
        <v>0</v>
      </c>
      <c r="EIO67" s="956">
        <f t="shared" si="59"/>
        <v>0</v>
      </c>
      <c r="EIP67" s="956">
        <f t="shared" si="59"/>
        <v>0</v>
      </c>
      <c r="EIQ67" s="956">
        <f t="shared" si="59"/>
        <v>0</v>
      </c>
      <c r="EIR67" s="956">
        <f t="shared" si="59"/>
        <v>0</v>
      </c>
      <c r="EIS67" s="956">
        <f t="shared" si="59"/>
        <v>0</v>
      </c>
      <c r="EIT67" s="956">
        <f t="shared" si="59"/>
        <v>0</v>
      </c>
      <c r="EIU67" s="956">
        <f t="shared" si="59"/>
        <v>0</v>
      </c>
      <c r="EIV67" s="956">
        <f t="shared" si="59"/>
        <v>0</v>
      </c>
      <c r="EIW67" s="956">
        <f t="shared" si="59"/>
        <v>0</v>
      </c>
      <c r="EIX67" s="956">
        <f t="shared" si="59"/>
        <v>0</v>
      </c>
      <c r="EIY67" s="956">
        <f t="shared" si="59"/>
        <v>0</v>
      </c>
      <c r="EIZ67" s="956">
        <f t="shared" si="59"/>
        <v>0</v>
      </c>
      <c r="EJA67" s="956">
        <f t="shared" si="59"/>
        <v>0</v>
      </c>
      <c r="EJB67" s="956">
        <f t="shared" si="59"/>
        <v>0</v>
      </c>
      <c r="EJC67" s="956">
        <f t="shared" si="59"/>
        <v>0</v>
      </c>
      <c r="EJD67" s="956">
        <f t="shared" si="59"/>
        <v>0</v>
      </c>
      <c r="EJE67" s="956">
        <f t="shared" si="59"/>
        <v>0</v>
      </c>
      <c r="EJF67" s="956">
        <f t="shared" si="59"/>
        <v>0</v>
      </c>
      <c r="EJG67" s="956">
        <f t="shared" si="59"/>
        <v>0</v>
      </c>
      <c r="EJH67" s="956">
        <f t="shared" si="59"/>
        <v>0</v>
      </c>
      <c r="EJI67" s="956">
        <f t="shared" si="59"/>
        <v>0</v>
      </c>
      <c r="EJJ67" s="956">
        <f t="shared" si="59"/>
        <v>0</v>
      </c>
      <c r="EJK67" s="956">
        <f t="shared" si="59"/>
        <v>0</v>
      </c>
      <c r="EJL67" s="956">
        <f t="shared" si="59"/>
        <v>0</v>
      </c>
      <c r="EJM67" s="956">
        <f t="shared" si="59"/>
        <v>0</v>
      </c>
      <c r="EJN67" s="956">
        <f t="shared" si="59"/>
        <v>0</v>
      </c>
      <c r="EJO67" s="956">
        <f t="shared" si="59"/>
        <v>0</v>
      </c>
      <c r="EJP67" s="956">
        <f t="shared" si="59"/>
        <v>0</v>
      </c>
      <c r="EJQ67" s="956">
        <f t="shared" si="59"/>
        <v>0</v>
      </c>
      <c r="EJR67" s="956">
        <f t="shared" si="59"/>
        <v>0</v>
      </c>
      <c r="EJS67" s="956">
        <f t="shared" si="59"/>
        <v>0</v>
      </c>
      <c r="EJT67" s="956">
        <f t="shared" ref="EJT67:EME67" si="60">EJT60*$C$67</f>
        <v>0</v>
      </c>
      <c r="EJU67" s="956">
        <f t="shared" si="60"/>
        <v>0</v>
      </c>
      <c r="EJV67" s="956">
        <f t="shared" si="60"/>
        <v>0</v>
      </c>
      <c r="EJW67" s="956">
        <f t="shared" si="60"/>
        <v>0</v>
      </c>
      <c r="EJX67" s="956">
        <f t="shared" si="60"/>
        <v>0</v>
      </c>
      <c r="EJY67" s="956">
        <f t="shared" si="60"/>
        <v>0</v>
      </c>
      <c r="EJZ67" s="956">
        <f t="shared" si="60"/>
        <v>0</v>
      </c>
      <c r="EKA67" s="956">
        <f t="shared" si="60"/>
        <v>0</v>
      </c>
      <c r="EKB67" s="956">
        <f t="shared" si="60"/>
        <v>0</v>
      </c>
      <c r="EKC67" s="956">
        <f t="shared" si="60"/>
        <v>0</v>
      </c>
      <c r="EKD67" s="956">
        <f t="shared" si="60"/>
        <v>0</v>
      </c>
      <c r="EKE67" s="956">
        <f t="shared" si="60"/>
        <v>0</v>
      </c>
      <c r="EKF67" s="956">
        <f t="shared" si="60"/>
        <v>0</v>
      </c>
      <c r="EKG67" s="956">
        <f t="shared" si="60"/>
        <v>0</v>
      </c>
      <c r="EKH67" s="956">
        <f t="shared" si="60"/>
        <v>0</v>
      </c>
      <c r="EKI67" s="956">
        <f t="shared" si="60"/>
        <v>0</v>
      </c>
      <c r="EKJ67" s="956">
        <f t="shared" si="60"/>
        <v>0</v>
      </c>
      <c r="EKK67" s="956">
        <f t="shared" si="60"/>
        <v>0</v>
      </c>
      <c r="EKL67" s="956">
        <f t="shared" si="60"/>
        <v>0</v>
      </c>
      <c r="EKM67" s="956">
        <f t="shared" si="60"/>
        <v>0</v>
      </c>
      <c r="EKN67" s="956">
        <f t="shared" si="60"/>
        <v>0</v>
      </c>
      <c r="EKO67" s="956">
        <f t="shared" si="60"/>
        <v>0</v>
      </c>
      <c r="EKP67" s="956">
        <f t="shared" si="60"/>
        <v>0</v>
      </c>
      <c r="EKQ67" s="956">
        <f t="shared" si="60"/>
        <v>0</v>
      </c>
      <c r="EKR67" s="956">
        <f t="shared" si="60"/>
        <v>0</v>
      </c>
      <c r="EKS67" s="956">
        <f t="shared" si="60"/>
        <v>0</v>
      </c>
      <c r="EKT67" s="956">
        <f t="shared" si="60"/>
        <v>0</v>
      </c>
      <c r="EKU67" s="956">
        <f t="shared" si="60"/>
        <v>0</v>
      </c>
      <c r="EKV67" s="956">
        <f t="shared" si="60"/>
        <v>0</v>
      </c>
      <c r="EKW67" s="956">
        <f t="shared" si="60"/>
        <v>0</v>
      </c>
      <c r="EKX67" s="956">
        <f t="shared" si="60"/>
        <v>0</v>
      </c>
      <c r="EKY67" s="956">
        <f t="shared" si="60"/>
        <v>0</v>
      </c>
      <c r="EKZ67" s="956">
        <f t="shared" si="60"/>
        <v>0</v>
      </c>
      <c r="ELA67" s="956">
        <f t="shared" si="60"/>
        <v>0</v>
      </c>
      <c r="ELB67" s="956">
        <f t="shared" si="60"/>
        <v>0</v>
      </c>
      <c r="ELC67" s="956">
        <f t="shared" si="60"/>
        <v>0</v>
      </c>
      <c r="ELD67" s="956">
        <f t="shared" si="60"/>
        <v>0</v>
      </c>
      <c r="ELE67" s="956">
        <f t="shared" si="60"/>
        <v>0</v>
      </c>
      <c r="ELF67" s="956">
        <f t="shared" si="60"/>
        <v>0</v>
      </c>
      <c r="ELG67" s="956">
        <f t="shared" si="60"/>
        <v>0</v>
      </c>
      <c r="ELH67" s="956">
        <f t="shared" si="60"/>
        <v>0</v>
      </c>
      <c r="ELI67" s="956">
        <f t="shared" si="60"/>
        <v>0</v>
      </c>
      <c r="ELJ67" s="956">
        <f t="shared" si="60"/>
        <v>0</v>
      </c>
      <c r="ELK67" s="956">
        <f t="shared" si="60"/>
        <v>0</v>
      </c>
      <c r="ELL67" s="956">
        <f t="shared" si="60"/>
        <v>0</v>
      </c>
      <c r="ELM67" s="956">
        <f t="shared" si="60"/>
        <v>0</v>
      </c>
      <c r="ELN67" s="956">
        <f t="shared" si="60"/>
        <v>0</v>
      </c>
      <c r="ELO67" s="956">
        <f t="shared" si="60"/>
        <v>0</v>
      </c>
      <c r="ELP67" s="956">
        <f t="shared" si="60"/>
        <v>0</v>
      </c>
      <c r="ELQ67" s="956">
        <f t="shared" si="60"/>
        <v>0</v>
      </c>
      <c r="ELR67" s="956">
        <f t="shared" si="60"/>
        <v>0</v>
      </c>
      <c r="ELS67" s="956">
        <f t="shared" si="60"/>
        <v>0</v>
      </c>
      <c r="ELT67" s="956">
        <f t="shared" si="60"/>
        <v>0</v>
      </c>
      <c r="ELU67" s="956">
        <f t="shared" si="60"/>
        <v>0</v>
      </c>
      <c r="ELV67" s="956">
        <f t="shared" si="60"/>
        <v>0</v>
      </c>
      <c r="ELW67" s="956">
        <f t="shared" si="60"/>
        <v>0</v>
      </c>
      <c r="ELX67" s="956">
        <f t="shared" si="60"/>
        <v>0</v>
      </c>
      <c r="ELY67" s="956">
        <f t="shared" si="60"/>
        <v>0</v>
      </c>
      <c r="ELZ67" s="956">
        <f t="shared" si="60"/>
        <v>0</v>
      </c>
      <c r="EMA67" s="956">
        <f t="shared" si="60"/>
        <v>0</v>
      </c>
      <c r="EMB67" s="956">
        <f t="shared" si="60"/>
        <v>0</v>
      </c>
      <c r="EMC67" s="956">
        <f t="shared" si="60"/>
        <v>0</v>
      </c>
      <c r="EMD67" s="956">
        <f t="shared" si="60"/>
        <v>0</v>
      </c>
      <c r="EME67" s="956">
        <f t="shared" si="60"/>
        <v>0</v>
      </c>
      <c r="EMF67" s="956">
        <f t="shared" ref="EMF67:EOQ67" si="61">EMF60*$C$67</f>
        <v>0</v>
      </c>
      <c r="EMG67" s="956">
        <f t="shared" si="61"/>
        <v>0</v>
      </c>
      <c r="EMH67" s="956">
        <f t="shared" si="61"/>
        <v>0</v>
      </c>
      <c r="EMI67" s="956">
        <f t="shared" si="61"/>
        <v>0</v>
      </c>
      <c r="EMJ67" s="956">
        <f t="shared" si="61"/>
        <v>0</v>
      </c>
      <c r="EMK67" s="956">
        <f t="shared" si="61"/>
        <v>0</v>
      </c>
      <c r="EML67" s="956">
        <f t="shared" si="61"/>
        <v>0</v>
      </c>
      <c r="EMM67" s="956">
        <f t="shared" si="61"/>
        <v>0</v>
      </c>
      <c r="EMN67" s="956">
        <f t="shared" si="61"/>
        <v>0</v>
      </c>
      <c r="EMO67" s="956">
        <f t="shared" si="61"/>
        <v>0</v>
      </c>
      <c r="EMP67" s="956">
        <f t="shared" si="61"/>
        <v>0</v>
      </c>
      <c r="EMQ67" s="956">
        <f t="shared" si="61"/>
        <v>0</v>
      </c>
      <c r="EMR67" s="956">
        <f t="shared" si="61"/>
        <v>0</v>
      </c>
      <c r="EMS67" s="956">
        <f t="shared" si="61"/>
        <v>0</v>
      </c>
      <c r="EMT67" s="956">
        <f t="shared" si="61"/>
        <v>0</v>
      </c>
      <c r="EMU67" s="956">
        <f t="shared" si="61"/>
        <v>0</v>
      </c>
      <c r="EMV67" s="956">
        <f t="shared" si="61"/>
        <v>0</v>
      </c>
      <c r="EMW67" s="956">
        <f t="shared" si="61"/>
        <v>0</v>
      </c>
      <c r="EMX67" s="956">
        <f t="shared" si="61"/>
        <v>0</v>
      </c>
      <c r="EMY67" s="956">
        <f t="shared" si="61"/>
        <v>0</v>
      </c>
      <c r="EMZ67" s="956">
        <f t="shared" si="61"/>
        <v>0</v>
      </c>
      <c r="ENA67" s="956">
        <f t="shared" si="61"/>
        <v>0</v>
      </c>
      <c r="ENB67" s="956">
        <f t="shared" si="61"/>
        <v>0</v>
      </c>
      <c r="ENC67" s="956">
        <f t="shared" si="61"/>
        <v>0</v>
      </c>
      <c r="END67" s="956">
        <f t="shared" si="61"/>
        <v>0</v>
      </c>
      <c r="ENE67" s="956">
        <f t="shared" si="61"/>
        <v>0</v>
      </c>
      <c r="ENF67" s="956">
        <f t="shared" si="61"/>
        <v>0</v>
      </c>
      <c r="ENG67" s="956">
        <f t="shared" si="61"/>
        <v>0</v>
      </c>
      <c r="ENH67" s="956">
        <f t="shared" si="61"/>
        <v>0</v>
      </c>
      <c r="ENI67" s="956">
        <f t="shared" si="61"/>
        <v>0</v>
      </c>
      <c r="ENJ67" s="956">
        <f t="shared" si="61"/>
        <v>0</v>
      </c>
      <c r="ENK67" s="956">
        <f t="shared" si="61"/>
        <v>0</v>
      </c>
      <c r="ENL67" s="956">
        <f t="shared" si="61"/>
        <v>0</v>
      </c>
      <c r="ENM67" s="956">
        <f t="shared" si="61"/>
        <v>0</v>
      </c>
      <c r="ENN67" s="956">
        <f t="shared" si="61"/>
        <v>0</v>
      </c>
      <c r="ENO67" s="956">
        <f t="shared" si="61"/>
        <v>0</v>
      </c>
      <c r="ENP67" s="956">
        <f t="shared" si="61"/>
        <v>0</v>
      </c>
      <c r="ENQ67" s="956">
        <f t="shared" si="61"/>
        <v>0</v>
      </c>
      <c r="ENR67" s="956">
        <f t="shared" si="61"/>
        <v>0</v>
      </c>
      <c r="ENS67" s="956">
        <f t="shared" si="61"/>
        <v>0</v>
      </c>
      <c r="ENT67" s="956">
        <f t="shared" si="61"/>
        <v>0</v>
      </c>
      <c r="ENU67" s="956">
        <f t="shared" si="61"/>
        <v>0</v>
      </c>
      <c r="ENV67" s="956">
        <f t="shared" si="61"/>
        <v>0</v>
      </c>
      <c r="ENW67" s="956">
        <f t="shared" si="61"/>
        <v>0</v>
      </c>
      <c r="ENX67" s="956">
        <f t="shared" si="61"/>
        <v>0</v>
      </c>
      <c r="ENY67" s="956">
        <f t="shared" si="61"/>
        <v>0</v>
      </c>
      <c r="ENZ67" s="956">
        <f t="shared" si="61"/>
        <v>0</v>
      </c>
      <c r="EOA67" s="956">
        <f t="shared" si="61"/>
        <v>0</v>
      </c>
      <c r="EOB67" s="956">
        <f t="shared" si="61"/>
        <v>0</v>
      </c>
      <c r="EOC67" s="956">
        <f t="shared" si="61"/>
        <v>0</v>
      </c>
      <c r="EOD67" s="956">
        <f t="shared" si="61"/>
        <v>0</v>
      </c>
      <c r="EOE67" s="956">
        <f t="shared" si="61"/>
        <v>0</v>
      </c>
      <c r="EOF67" s="956">
        <f t="shared" si="61"/>
        <v>0</v>
      </c>
      <c r="EOG67" s="956">
        <f t="shared" si="61"/>
        <v>0</v>
      </c>
      <c r="EOH67" s="956">
        <f t="shared" si="61"/>
        <v>0</v>
      </c>
      <c r="EOI67" s="956">
        <f t="shared" si="61"/>
        <v>0</v>
      </c>
      <c r="EOJ67" s="956">
        <f t="shared" si="61"/>
        <v>0</v>
      </c>
      <c r="EOK67" s="956">
        <f t="shared" si="61"/>
        <v>0</v>
      </c>
      <c r="EOL67" s="956">
        <f t="shared" si="61"/>
        <v>0</v>
      </c>
      <c r="EOM67" s="956">
        <f t="shared" si="61"/>
        <v>0</v>
      </c>
      <c r="EON67" s="956">
        <f t="shared" si="61"/>
        <v>0</v>
      </c>
      <c r="EOO67" s="956">
        <f t="shared" si="61"/>
        <v>0</v>
      </c>
      <c r="EOP67" s="956">
        <f t="shared" si="61"/>
        <v>0</v>
      </c>
      <c r="EOQ67" s="956">
        <f t="shared" si="61"/>
        <v>0</v>
      </c>
      <c r="EOR67" s="956">
        <f t="shared" ref="EOR67:ERC67" si="62">EOR60*$C$67</f>
        <v>0</v>
      </c>
      <c r="EOS67" s="956">
        <f t="shared" si="62"/>
        <v>0</v>
      </c>
      <c r="EOT67" s="956">
        <f t="shared" si="62"/>
        <v>0</v>
      </c>
      <c r="EOU67" s="956">
        <f t="shared" si="62"/>
        <v>0</v>
      </c>
      <c r="EOV67" s="956">
        <f t="shared" si="62"/>
        <v>0</v>
      </c>
      <c r="EOW67" s="956">
        <f t="shared" si="62"/>
        <v>0</v>
      </c>
      <c r="EOX67" s="956">
        <f t="shared" si="62"/>
        <v>0</v>
      </c>
      <c r="EOY67" s="956">
        <f t="shared" si="62"/>
        <v>0</v>
      </c>
      <c r="EOZ67" s="956">
        <f t="shared" si="62"/>
        <v>0</v>
      </c>
      <c r="EPA67" s="956">
        <f t="shared" si="62"/>
        <v>0</v>
      </c>
      <c r="EPB67" s="956">
        <f t="shared" si="62"/>
        <v>0</v>
      </c>
      <c r="EPC67" s="956">
        <f t="shared" si="62"/>
        <v>0</v>
      </c>
      <c r="EPD67" s="956">
        <f t="shared" si="62"/>
        <v>0</v>
      </c>
      <c r="EPE67" s="956">
        <f t="shared" si="62"/>
        <v>0</v>
      </c>
      <c r="EPF67" s="956">
        <f t="shared" si="62"/>
        <v>0</v>
      </c>
      <c r="EPG67" s="956">
        <f t="shared" si="62"/>
        <v>0</v>
      </c>
      <c r="EPH67" s="956">
        <f t="shared" si="62"/>
        <v>0</v>
      </c>
      <c r="EPI67" s="956">
        <f t="shared" si="62"/>
        <v>0</v>
      </c>
      <c r="EPJ67" s="956">
        <f t="shared" si="62"/>
        <v>0</v>
      </c>
      <c r="EPK67" s="956">
        <f t="shared" si="62"/>
        <v>0</v>
      </c>
      <c r="EPL67" s="956">
        <f t="shared" si="62"/>
        <v>0</v>
      </c>
      <c r="EPM67" s="956">
        <f t="shared" si="62"/>
        <v>0</v>
      </c>
      <c r="EPN67" s="956">
        <f t="shared" si="62"/>
        <v>0</v>
      </c>
      <c r="EPO67" s="956">
        <f t="shared" si="62"/>
        <v>0</v>
      </c>
      <c r="EPP67" s="956">
        <f t="shared" si="62"/>
        <v>0</v>
      </c>
      <c r="EPQ67" s="956">
        <f t="shared" si="62"/>
        <v>0</v>
      </c>
      <c r="EPR67" s="956">
        <f t="shared" si="62"/>
        <v>0</v>
      </c>
      <c r="EPS67" s="956">
        <f t="shared" si="62"/>
        <v>0</v>
      </c>
      <c r="EPT67" s="956">
        <f t="shared" si="62"/>
        <v>0</v>
      </c>
      <c r="EPU67" s="956">
        <f t="shared" si="62"/>
        <v>0</v>
      </c>
      <c r="EPV67" s="956">
        <f t="shared" si="62"/>
        <v>0</v>
      </c>
      <c r="EPW67" s="956">
        <f t="shared" si="62"/>
        <v>0</v>
      </c>
      <c r="EPX67" s="956">
        <f t="shared" si="62"/>
        <v>0</v>
      </c>
      <c r="EPY67" s="956">
        <f t="shared" si="62"/>
        <v>0</v>
      </c>
      <c r="EPZ67" s="956">
        <f t="shared" si="62"/>
        <v>0</v>
      </c>
      <c r="EQA67" s="956">
        <f t="shared" si="62"/>
        <v>0</v>
      </c>
      <c r="EQB67" s="956">
        <f t="shared" si="62"/>
        <v>0</v>
      </c>
      <c r="EQC67" s="956">
        <f t="shared" si="62"/>
        <v>0</v>
      </c>
      <c r="EQD67" s="956">
        <f t="shared" si="62"/>
        <v>0</v>
      </c>
      <c r="EQE67" s="956">
        <f t="shared" si="62"/>
        <v>0</v>
      </c>
      <c r="EQF67" s="956">
        <f t="shared" si="62"/>
        <v>0</v>
      </c>
      <c r="EQG67" s="956">
        <f t="shared" si="62"/>
        <v>0</v>
      </c>
      <c r="EQH67" s="956">
        <f t="shared" si="62"/>
        <v>0</v>
      </c>
      <c r="EQI67" s="956">
        <f t="shared" si="62"/>
        <v>0</v>
      </c>
      <c r="EQJ67" s="956">
        <f t="shared" si="62"/>
        <v>0</v>
      </c>
      <c r="EQK67" s="956">
        <f t="shared" si="62"/>
        <v>0</v>
      </c>
      <c r="EQL67" s="956">
        <f t="shared" si="62"/>
        <v>0</v>
      </c>
      <c r="EQM67" s="956">
        <f t="shared" si="62"/>
        <v>0</v>
      </c>
      <c r="EQN67" s="956">
        <f t="shared" si="62"/>
        <v>0</v>
      </c>
      <c r="EQO67" s="956">
        <f t="shared" si="62"/>
        <v>0</v>
      </c>
      <c r="EQP67" s="956">
        <f t="shared" si="62"/>
        <v>0</v>
      </c>
      <c r="EQQ67" s="956">
        <f t="shared" si="62"/>
        <v>0</v>
      </c>
      <c r="EQR67" s="956">
        <f t="shared" si="62"/>
        <v>0</v>
      </c>
      <c r="EQS67" s="956">
        <f t="shared" si="62"/>
        <v>0</v>
      </c>
      <c r="EQT67" s="956">
        <f t="shared" si="62"/>
        <v>0</v>
      </c>
      <c r="EQU67" s="956">
        <f t="shared" si="62"/>
        <v>0</v>
      </c>
      <c r="EQV67" s="956">
        <f t="shared" si="62"/>
        <v>0</v>
      </c>
      <c r="EQW67" s="956">
        <f t="shared" si="62"/>
        <v>0</v>
      </c>
      <c r="EQX67" s="956">
        <f t="shared" si="62"/>
        <v>0</v>
      </c>
      <c r="EQY67" s="956">
        <f t="shared" si="62"/>
        <v>0</v>
      </c>
      <c r="EQZ67" s="956">
        <f t="shared" si="62"/>
        <v>0</v>
      </c>
      <c r="ERA67" s="956">
        <f t="shared" si="62"/>
        <v>0</v>
      </c>
      <c r="ERB67" s="956">
        <f t="shared" si="62"/>
        <v>0</v>
      </c>
      <c r="ERC67" s="956">
        <f t="shared" si="62"/>
        <v>0</v>
      </c>
      <c r="ERD67" s="956">
        <f t="shared" ref="ERD67:ETO67" si="63">ERD60*$C$67</f>
        <v>0</v>
      </c>
      <c r="ERE67" s="956">
        <f t="shared" si="63"/>
        <v>0</v>
      </c>
      <c r="ERF67" s="956">
        <f t="shared" si="63"/>
        <v>0</v>
      </c>
      <c r="ERG67" s="956">
        <f t="shared" si="63"/>
        <v>0</v>
      </c>
      <c r="ERH67" s="956">
        <f t="shared" si="63"/>
        <v>0</v>
      </c>
      <c r="ERI67" s="956">
        <f t="shared" si="63"/>
        <v>0</v>
      </c>
      <c r="ERJ67" s="956">
        <f t="shared" si="63"/>
        <v>0</v>
      </c>
      <c r="ERK67" s="956">
        <f t="shared" si="63"/>
        <v>0</v>
      </c>
      <c r="ERL67" s="956">
        <f t="shared" si="63"/>
        <v>0</v>
      </c>
      <c r="ERM67" s="956">
        <f t="shared" si="63"/>
        <v>0</v>
      </c>
      <c r="ERN67" s="956">
        <f t="shared" si="63"/>
        <v>0</v>
      </c>
      <c r="ERO67" s="956">
        <f t="shared" si="63"/>
        <v>0</v>
      </c>
      <c r="ERP67" s="956">
        <f t="shared" si="63"/>
        <v>0</v>
      </c>
      <c r="ERQ67" s="956">
        <f t="shared" si="63"/>
        <v>0</v>
      </c>
      <c r="ERR67" s="956">
        <f t="shared" si="63"/>
        <v>0</v>
      </c>
      <c r="ERS67" s="956">
        <f t="shared" si="63"/>
        <v>0</v>
      </c>
      <c r="ERT67" s="956">
        <f t="shared" si="63"/>
        <v>0</v>
      </c>
      <c r="ERU67" s="956">
        <f t="shared" si="63"/>
        <v>0</v>
      </c>
      <c r="ERV67" s="956">
        <f t="shared" si="63"/>
        <v>0</v>
      </c>
      <c r="ERW67" s="956">
        <f t="shared" si="63"/>
        <v>0</v>
      </c>
      <c r="ERX67" s="956">
        <f t="shared" si="63"/>
        <v>0</v>
      </c>
      <c r="ERY67" s="956">
        <f t="shared" si="63"/>
        <v>0</v>
      </c>
      <c r="ERZ67" s="956">
        <f t="shared" si="63"/>
        <v>0</v>
      </c>
      <c r="ESA67" s="956">
        <f t="shared" si="63"/>
        <v>0</v>
      </c>
      <c r="ESB67" s="956">
        <f t="shared" si="63"/>
        <v>0</v>
      </c>
      <c r="ESC67" s="956">
        <f t="shared" si="63"/>
        <v>0</v>
      </c>
      <c r="ESD67" s="956">
        <f t="shared" si="63"/>
        <v>0</v>
      </c>
      <c r="ESE67" s="956">
        <f t="shared" si="63"/>
        <v>0</v>
      </c>
      <c r="ESF67" s="956">
        <f t="shared" si="63"/>
        <v>0</v>
      </c>
      <c r="ESG67" s="956">
        <f t="shared" si="63"/>
        <v>0</v>
      </c>
      <c r="ESH67" s="956">
        <f t="shared" si="63"/>
        <v>0</v>
      </c>
      <c r="ESI67" s="956">
        <f t="shared" si="63"/>
        <v>0</v>
      </c>
      <c r="ESJ67" s="956">
        <f t="shared" si="63"/>
        <v>0</v>
      </c>
      <c r="ESK67" s="956">
        <f t="shared" si="63"/>
        <v>0</v>
      </c>
      <c r="ESL67" s="956">
        <f t="shared" si="63"/>
        <v>0</v>
      </c>
      <c r="ESM67" s="956">
        <f t="shared" si="63"/>
        <v>0</v>
      </c>
      <c r="ESN67" s="956">
        <f t="shared" si="63"/>
        <v>0</v>
      </c>
      <c r="ESO67" s="956">
        <f t="shared" si="63"/>
        <v>0</v>
      </c>
      <c r="ESP67" s="956">
        <f t="shared" si="63"/>
        <v>0</v>
      </c>
      <c r="ESQ67" s="956">
        <f t="shared" si="63"/>
        <v>0</v>
      </c>
      <c r="ESR67" s="956">
        <f t="shared" si="63"/>
        <v>0</v>
      </c>
      <c r="ESS67" s="956">
        <f t="shared" si="63"/>
        <v>0</v>
      </c>
      <c r="EST67" s="956">
        <f t="shared" si="63"/>
        <v>0</v>
      </c>
      <c r="ESU67" s="956">
        <f t="shared" si="63"/>
        <v>0</v>
      </c>
      <c r="ESV67" s="956">
        <f t="shared" si="63"/>
        <v>0</v>
      </c>
      <c r="ESW67" s="956">
        <f t="shared" si="63"/>
        <v>0</v>
      </c>
      <c r="ESX67" s="956">
        <f t="shared" si="63"/>
        <v>0</v>
      </c>
      <c r="ESY67" s="956">
        <f t="shared" si="63"/>
        <v>0</v>
      </c>
      <c r="ESZ67" s="956">
        <f t="shared" si="63"/>
        <v>0</v>
      </c>
      <c r="ETA67" s="956">
        <f t="shared" si="63"/>
        <v>0</v>
      </c>
      <c r="ETB67" s="956">
        <f t="shared" si="63"/>
        <v>0</v>
      </c>
      <c r="ETC67" s="956">
        <f t="shared" si="63"/>
        <v>0</v>
      </c>
      <c r="ETD67" s="956">
        <f t="shared" si="63"/>
        <v>0</v>
      </c>
      <c r="ETE67" s="956">
        <f t="shared" si="63"/>
        <v>0</v>
      </c>
      <c r="ETF67" s="956">
        <f t="shared" si="63"/>
        <v>0</v>
      </c>
      <c r="ETG67" s="956">
        <f t="shared" si="63"/>
        <v>0</v>
      </c>
      <c r="ETH67" s="956">
        <f t="shared" si="63"/>
        <v>0</v>
      </c>
      <c r="ETI67" s="956">
        <f t="shared" si="63"/>
        <v>0</v>
      </c>
      <c r="ETJ67" s="956">
        <f t="shared" si="63"/>
        <v>0</v>
      </c>
      <c r="ETK67" s="956">
        <f t="shared" si="63"/>
        <v>0</v>
      </c>
      <c r="ETL67" s="956">
        <f t="shared" si="63"/>
        <v>0</v>
      </c>
      <c r="ETM67" s="956">
        <f t="shared" si="63"/>
        <v>0</v>
      </c>
      <c r="ETN67" s="956">
        <f t="shared" si="63"/>
        <v>0</v>
      </c>
      <c r="ETO67" s="956">
        <f t="shared" si="63"/>
        <v>0</v>
      </c>
      <c r="ETP67" s="956">
        <f t="shared" ref="ETP67:EWA67" si="64">ETP60*$C$67</f>
        <v>0</v>
      </c>
      <c r="ETQ67" s="956">
        <f t="shared" si="64"/>
        <v>0</v>
      </c>
      <c r="ETR67" s="956">
        <f t="shared" si="64"/>
        <v>0</v>
      </c>
      <c r="ETS67" s="956">
        <f t="shared" si="64"/>
        <v>0</v>
      </c>
      <c r="ETT67" s="956">
        <f t="shared" si="64"/>
        <v>0</v>
      </c>
      <c r="ETU67" s="956">
        <f t="shared" si="64"/>
        <v>0</v>
      </c>
      <c r="ETV67" s="956">
        <f t="shared" si="64"/>
        <v>0</v>
      </c>
      <c r="ETW67" s="956">
        <f t="shared" si="64"/>
        <v>0</v>
      </c>
      <c r="ETX67" s="956">
        <f t="shared" si="64"/>
        <v>0</v>
      </c>
      <c r="ETY67" s="956">
        <f t="shared" si="64"/>
        <v>0</v>
      </c>
      <c r="ETZ67" s="956">
        <f t="shared" si="64"/>
        <v>0</v>
      </c>
      <c r="EUA67" s="956">
        <f t="shared" si="64"/>
        <v>0</v>
      </c>
      <c r="EUB67" s="956">
        <f t="shared" si="64"/>
        <v>0</v>
      </c>
      <c r="EUC67" s="956">
        <f t="shared" si="64"/>
        <v>0</v>
      </c>
      <c r="EUD67" s="956">
        <f t="shared" si="64"/>
        <v>0</v>
      </c>
      <c r="EUE67" s="956">
        <f t="shared" si="64"/>
        <v>0</v>
      </c>
      <c r="EUF67" s="956">
        <f t="shared" si="64"/>
        <v>0</v>
      </c>
      <c r="EUG67" s="956">
        <f t="shared" si="64"/>
        <v>0</v>
      </c>
      <c r="EUH67" s="956">
        <f t="shared" si="64"/>
        <v>0</v>
      </c>
      <c r="EUI67" s="956">
        <f t="shared" si="64"/>
        <v>0</v>
      </c>
      <c r="EUJ67" s="956">
        <f t="shared" si="64"/>
        <v>0</v>
      </c>
      <c r="EUK67" s="956">
        <f t="shared" si="64"/>
        <v>0</v>
      </c>
      <c r="EUL67" s="956">
        <f t="shared" si="64"/>
        <v>0</v>
      </c>
      <c r="EUM67" s="956">
        <f t="shared" si="64"/>
        <v>0</v>
      </c>
      <c r="EUN67" s="956">
        <f t="shared" si="64"/>
        <v>0</v>
      </c>
      <c r="EUO67" s="956">
        <f t="shared" si="64"/>
        <v>0</v>
      </c>
      <c r="EUP67" s="956">
        <f t="shared" si="64"/>
        <v>0</v>
      </c>
      <c r="EUQ67" s="956">
        <f t="shared" si="64"/>
        <v>0</v>
      </c>
      <c r="EUR67" s="956">
        <f t="shared" si="64"/>
        <v>0</v>
      </c>
      <c r="EUS67" s="956">
        <f t="shared" si="64"/>
        <v>0</v>
      </c>
      <c r="EUT67" s="956">
        <f t="shared" si="64"/>
        <v>0</v>
      </c>
      <c r="EUU67" s="956">
        <f t="shared" si="64"/>
        <v>0</v>
      </c>
      <c r="EUV67" s="956">
        <f t="shared" si="64"/>
        <v>0</v>
      </c>
      <c r="EUW67" s="956">
        <f t="shared" si="64"/>
        <v>0</v>
      </c>
      <c r="EUX67" s="956">
        <f t="shared" si="64"/>
        <v>0</v>
      </c>
      <c r="EUY67" s="956">
        <f t="shared" si="64"/>
        <v>0</v>
      </c>
      <c r="EUZ67" s="956">
        <f t="shared" si="64"/>
        <v>0</v>
      </c>
      <c r="EVA67" s="956">
        <f t="shared" si="64"/>
        <v>0</v>
      </c>
      <c r="EVB67" s="956">
        <f t="shared" si="64"/>
        <v>0</v>
      </c>
      <c r="EVC67" s="956">
        <f t="shared" si="64"/>
        <v>0</v>
      </c>
      <c r="EVD67" s="956">
        <f t="shared" si="64"/>
        <v>0</v>
      </c>
      <c r="EVE67" s="956">
        <f t="shared" si="64"/>
        <v>0</v>
      </c>
      <c r="EVF67" s="956">
        <f t="shared" si="64"/>
        <v>0</v>
      </c>
      <c r="EVG67" s="956">
        <f t="shared" si="64"/>
        <v>0</v>
      </c>
      <c r="EVH67" s="956">
        <f t="shared" si="64"/>
        <v>0</v>
      </c>
      <c r="EVI67" s="956">
        <f t="shared" si="64"/>
        <v>0</v>
      </c>
      <c r="EVJ67" s="956">
        <f t="shared" si="64"/>
        <v>0</v>
      </c>
      <c r="EVK67" s="956">
        <f t="shared" si="64"/>
        <v>0</v>
      </c>
      <c r="EVL67" s="956">
        <f t="shared" si="64"/>
        <v>0</v>
      </c>
      <c r="EVM67" s="956">
        <f t="shared" si="64"/>
        <v>0</v>
      </c>
      <c r="EVN67" s="956">
        <f t="shared" si="64"/>
        <v>0</v>
      </c>
      <c r="EVO67" s="956">
        <f t="shared" si="64"/>
        <v>0</v>
      </c>
      <c r="EVP67" s="956">
        <f t="shared" si="64"/>
        <v>0</v>
      </c>
      <c r="EVQ67" s="956">
        <f t="shared" si="64"/>
        <v>0</v>
      </c>
      <c r="EVR67" s="956">
        <f t="shared" si="64"/>
        <v>0</v>
      </c>
      <c r="EVS67" s="956">
        <f t="shared" si="64"/>
        <v>0</v>
      </c>
      <c r="EVT67" s="956">
        <f t="shared" si="64"/>
        <v>0</v>
      </c>
      <c r="EVU67" s="956">
        <f t="shared" si="64"/>
        <v>0</v>
      </c>
      <c r="EVV67" s="956">
        <f t="shared" si="64"/>
        <v>0</v>
      </c>
      <c r="EVW67" s="956">
        <f t="shared" si="64"/>
        <v>0</v>
      </c>
      <c r="EVX67" s="956">
        <f t="shared" si="64"/>
        <v>0</v>
      </c>
      <c r="EVY67" s="956">
        <f t="shared" si="64"/>
        <v>0</v>
      </c>
      <c r="EVZ67" s="956">
        <f t="shared" si="64"/>
        <v>0</v>
      </c>
      <c r="EWA67" s="956">
        <f t="shared" si="64"/>
        <v>0</v>
      </c>
      <c r="EWB67" s="956">
        <f t="shared" ref="EWB67:EYM67" si="65">EWB60*$C$67</f>
        <v>0</v>
      </c>
      <c r="EWC67" s="956">
        <f t="shared" si="65"/>
        <v>0</v>
      </c>
      <c r="EWD67" s="956">
        <f t="shared" si="65"/>
        <v>0</v>
      </c>
      <c r="EWE67" s="956">
        <f t="shared" si="65"/>
        <v>0</v>
      </c>
      <c r="EWF67" s="956">
        <f t="shared" si="65"/>
        <v>0</v>
      </c>
      <c r="EWG67" s="956">
        <f t="shared" si="65"/>
        <v>0</v>
      </c>
      <c r="EWH67" s="956">
        <f t="shared" si="65"/>
        <v>0</v>
      </c>
      <c r="EWI67" s="956">
        <f t="shared" si="65"/>
        <v>0</v>
      </c>
      <c r="EWJ67" s="956">
        <f t="shared" si="65"/>
        <v>0</v>
      </c>
      <c r="EWK67" s="956">
        <f t="shared" si="65"/>
        <v>0</v>
      </c>
      <c r="EWL67" s="956">
        <f t="shared" si="65"/>
        <v>0</v>
      </c>
      <c r="EWM67" s="956">
        <f t="shared" si="65"/>
        <v>0</v>
      </c>
      <c r="EWN67" s="956">
        <f t="shared" si="65"/>
        <v>0</v>
      </c>
      <c r="EWO67" s="956">
        <f t="shared" si="65"/>
        <v>0</v>
      </c>
      <c r="EWP67" s="956">
        <f t="shared" si="65"/>
        <v>0</v>
      </c>
      <c r="EWQ67" s="956">
        <f t="shared" si="65"/>
        <v>0</v>
      </c>
      <c r="EWR67" s="956">
        <f t="shared" si="65"/>
        <v>0</v>
      </c>
      <c r="EWS67" s="956">
        <f t="shared" si="65"/>
        <v>0</v>
      </c>
      <c r="EWT67" s="956">
        <f t="shared" si="65"/>
        <v>0</v>
      </c>
      <c r="EWU67" s="956">
        <f t="shared" si="65"/>
        <v>0</v>
      </c>
      <c r="EWV67" s="956">
        <f t="shared" si="65"/>
        <v>0</v>
      </c>
      <c r="EWW67" s="956">
        <f t="shared" si="65"/>
        <v>0</v>
      </c>
      <c r="EWX67" s="956">
        <f t="shared" si="65"/>
        <v>0</v>
      </c>
      <c r="EWY67" s="956">
        <f t="shared" si="65"/>
        <v>0</v>
      </c>
      <c r="EWZ67" s="956">
        <f t="shared" si="65"/>
        <v>0</v>
      </c>
      <c r="EXA67" s="956">
        <f t="shared" si="65"/>
        <v>0</v>
      </c>
      <c r="EXB67" s="956">
        <f t="shared" si="65"/>
        <v>0</v>
      </c>
      <c r="EXC67" s="956">
        <f t="shared" si="65"/>
        <v>0</v>
      </c>
      <c r="EXD67" s="956">
        <f t="shared" si="65"/>
        <v>0</v>
      </c>
      <c r="EXE67" s="956">
        <f t="shared" si="65"/>
        <v>0</v>
      </c>
      <c r="EXF67" s="956">
        <f t="shared" si="65"/>
        <v>0</v>
      </c>
      <c r="EXG67" s="956">
        <f t="shared" si="65"/>
        <v>0</v>
      </c>
      <c r="EXH67" s="956">
        <f t="shared" si="65"/>
        <v>0</v>
      </c>
      <c r="EXI67" s="956">
        <f t="shared" si="65"/>
        <v>0</v>
      </c>
      <c r="EXJ67" s="956">
        <f t="shared" si="65"/>
        <v>0</v>
      </c>
      <c r="EXK67" s="956">
        <f t="shared" si="65"/>
        <v>0</v>
      </c>
      <c r="EXL67" s="956">
        <f t="shared" si="65"/>
        <v>0</v>
      </c>
      <c r="EXM67" s="956">
        <f t="shared" si="65"/>
        <v>0</v>
      </c>
      <c r="EXN67" s="956">
        <f t="shared" si="65"/>
        <v>0</v>
      </c>
      <c r="EXO67" s="956">
        <f t="shared" si="65"/>
        <v>0</v>
      </c>
      <c r="EXP67" s="956">
        <f t="shared" si="65"/>
        <v>0</v>
      </c>
      <c r="EXQ67" s="956">
        <f t="shared" si="65"/>
        <v>0</v>
      </c>
      <c r="EXR67" s="956">
        <f t="shared" si="65"/>
        <v>0</v>
      </c>
      <c r="EXS67" s="956">
        <f t="shared" si="65"/>
        <v>0</v>
      </c>
      <c r="EXT67" s="956">
        <f t="shared" si="65"/>
        <v>0</v>
      </c>
      <c r="EXU67" s="956">
        <f t="shared" si="65"/>
        <v>0</v>
      </c>
      <c r="EXV67" s="956">
        <f t="shared" si="65"/>
        <v>0</v>
      </c>
      <c r="EXW67" s="956">
        <f t="shared" si="65"/>
        <v>0</v>
      </c>
      <c r="EXX67" s="956">
        <f t="shared" si="65"/>
        <v>0</v>
      </c>
      <c r="EXY67" s="956">
        <f t="shared" si="65"/>
        <v>0</v>
      </c>
      <c r="EXZ67" s="956">
        <f t="shared" si="65"/>
        <v>0</v>
      </c>
      <c r="EYA67" s="956">
        <f t="shared" si="65"/>
        <v>0</v>
      </c>
      <c r="EYB67" s="956">
        <f t="shared" si="65"/>
        <v>0</v>
      </c>
      <c r="EYC67" s="956">
        <f t="shared" si="65"/>
        <v>0</v>
      </c>
      <c r="EYD67" s="956">
        <f t="shared" si="65"/>
        <v>0</v>
      </c>
      <c r="EYE67" s="956">
        <f t="shared" si="65"/>
        <v>0</v>
      </c>
      <c r="EYF67" s="956">
        <f t="shared" si="65"/>
        <v>0</v>
      </c>
      <c r="EYG67" s="956">
        <f t="shared" si="65"/>
        <v>0</v>
      </c>
      <c r="EYH67" s="956">
        <f t="shared" si="65"/>
        <v>0</v>
      </c>
      <c r="EYI67" s="956">
        <f t="shared" si="65"/>
        <v>0</v>
      </c>
      <c r="EYJ67" s="956">
        <f t="shared" si="65"/>
        <v>0</v>
      </c>
      <c r="EYK67" s="956">
        <f t="shared" si="65"/>
        <v>0</v>
      </c>
      <c r="EYL67" s="956">
        <f t="shared" si="65"/>
        <v>0</v>
      </c>
      <c r="EYM67" s="956">
        <f t="shared" si="65"/>
        <v>0</v>
      </c>
      <c r="EYN67" s="956">
        <f t="shared" ref="EYN67:FAY67" si="66">EYN60*$C$67</f>
        <v>0</v>
      </c>
      <c r="EYO67" s="956">
        <f t="shared" si="66"/>
        <v>0</v>
      </c>
      <c r="EYP67" s="956">
        <f t="shared" si="66"/>
        <v>0</v>
      </c>
      <c r="EYQ67" s="956">
        <f t="shared" si="66"/>
        <v>0</v>
      </c>
      <c r="EYR67" s="956">
        <f t="shared" si="66"/>
        <v>0</v>
      </c>
      <c r="EYS67" s="956">
        <f t="shared" si="66"/>
        <v>0</v>
      </c>
      <c r="EYT67" s="956">
        <f t="shared" si="66"/>
        <v>0</v>
      </c>
      <c r="EYU67" s="956">
        <f t="shared" si="66"/>
        <v>0</v>
      </c>
      <c r="EYV67" s="956">
        <f t="shared" si="66"/>
        <v>0</v>
      </c>
      <c r="EYW67" s="956">
        <f t="shared" si="66"/>
        <v>0</v>
      </c>
      <c r="EYX67" s="956">
        <f t="shared" si="66"/>
        <v>0</v>
      </c>
      <c r="EYY67" s="956">
        <f t="shared" si="66"/>
        <v>0</v>
      </c>
      <c r="EYZ67" s="956">
        <f t="shared" si="66"/>
        <v>0</v>
      </c>
      <c r="EZA67" s="956">
        <f t="shared" si="66"/>
        <v>0</v>
      </c>
      <c r="EZB67" s="956">
        <f t="shared" si="66"/>
        <v>0</v>
      </c>
      <c r="EZC67" s="956">
        <f t="shared" si="66"/>
        <v>0</v>
      </c>
      <c r="EZD67" s="956">
        <f t="shared" si="66"/>
        <v>0</v>
      </c>
      <c r="EZE67" s="956">
        <f t="shared" si="66"/>
        <v>0</v>
      </c>
      <c r="EZF67" s="956">
        <f t="shared" si="66"/>
        <v>0</v>
      </c>
      <c r="EZG67" s="956">
        <f t="shared" si="66"/>
        <v>0</v>
      </c>
      <c r="EZH67" s="956">
        <f t="shared" si="66"/>
        <v>0</v>
      </c>
      <c r="EZI67" s="956">
        <f t="shared" si="66"/>
        <v>0</v>
      </c>
      <c r="EZJ67" s="956">
        <f t="shared" si="66"/>
        <v>0</v>
      </c>
      <c r="EZK67" s="956">
        <f t="shared" si="66"/>
        <v>0</v>
      </c>
      <c r="EZL67" s="956">
        <f t="shared" si="66"/>
        <v>0</v>
      </c>
      <c r="EZM67" s="956">
        <f t="shared" si="66"/>
        <v>0</v>
      </c>
      <c r="EZN67" s="956">
        <f t="shared" si="66"/>
        <v>0</v>
      </c>
      <c r="EZO67" s="956">
        <f t="shared" si="66"/>
        <v>0</v>
      </c>
      <c r="EZP67" s="956">
        <f t="shared" si="66"/>
        <v>0</v>
      </c>
      <c r="EZQ67" s="956">
        <f t="shared" si="66"/>
        <v>0</v>
      </c>
      <c r="EZR67" s="956">
        <f t="shared" si="66"/>
        <v>0</v>
      </c>
      <c r="EZS67" s="956">
        <f t="shared" si="66"/>
        <v>0</v>
      </c>
      <c r="EZT67" s="956">
        <f t="shared" si="66"/>
        <v>0</v>
      </c>
      <c r="EZU67" s="956">
        <f t="shared" si="66"/>
        <v>0</v>
      </c>
      <c r="EZV67" s="956">
        <f t="shared" si="66"/>
        <v>0</v>
      </c>
      <c r="EZW67" s="956">
        <f t="shared" si="66"/>
        <v>0</v>
      </c>
      <c r="EZX67" s="956">
        <f t="shared" si="66"/>
        <v>0</v>
      </c>
      <c r="EZY67" s="956">
        <f t="shared" si="66"/>
        <v>0</v>
      </c>
      <c r="EZZ67" s="956">
        <f t="shared" si="66"/>
        <v>0</v>
      </c>
      <c r="FAA67" s="956">
        <f t="shared" si="66"/>
        <v>0</v>
      </c>
      <c r="FAB67" s="956">
        <f t="shared" si="66"/>
        <v>0</v>
      </c>
      <c r="FAC67" s="956">
        <f t="shared" si="66"/>
        <v>0</v>
      </c>
      <c r="FAD67" s="956">
        <f t="shared" si="66"/>
        <v>0</v>
      </c>
      <c r="FAE67" s="956">
        <f t="shared" si="66"/>
        <v>0</v>
      </c>
      <c r="FAF67" s="956">
        <f t="shared" si="66"/>
        <v>0</v>
      </c>
      <c r="FAG67" s="956">
        <f t="shared" si="66"/>
        <v>0</v>
      </c>
      <c r="FAH67" s="956">
        <f t="shared" si="66"/>
        <v>0</v>
      </c>
      <c r="FAI67" s="956">
        <f t="shared" si="66"/>
        <v>0</v>
      </c>
      <c r="FAJ67" s="956">
        <f t="shared" si="66"/>
        <v>0</v>
      </c>
      <c r="FAK67" s="956">
        <f t="shared" si="66"/>
        <v>0</v>
      </c>
      <c r="FAL67" s="956">
        <f t="shared" si="66"/>
        <v>0</v>
      </c>
      <c r="FAM67" s="956">
        <f t="shared" si="66"/>
        <v>0</v>
      </c>
      <c r="FAN67" s="956">
        <f t="shared" si="66"/>
        <v>0</v>
      </c>
      <c r="FAO67" s="956">
        <f t="shared" si="66"/>
        <v>0</v>
      </c>
      <c r="FAP67" s="956">
        <f t="shared" si="66"/>
        <v>0</v>
      </c>
      <c r="FAQ67" s="956">
        <f t="shared" si="66"/>
        <v>0</v>
      </c>
      <c r="FAR67" s="956">
        <f t="shared" si="66"/>
        <v>0</v>
      </c>
      <c r="FAS67" s="956">
        <f t="shared" si="66"/>
        <v>0</v>
      </c>
      <c r="FAT67" s="956">
        <f t="shared" si="66"/>
        <v>0</v>
      </c>
      <c r="FAU67" s="956">
        <f t="shared" si="66"/>
        <v>0</v>
      </c>
      <c r="FAV67" s="956">
        <f t="shared" si="66"/>
        <v>0</v>
      </c>
      <c r="FAW67" s="956">
        <f t="shared" si="66"/>
        <v>0</v>
      </c>
      <c r="FAX67" s="956">
        <f t="shared" si="66"/>
        <v>0</v>
      </c>
      <c r="FAY67" s="956">
        <f t="shared" si="66"/>
        <v>0</v>
      </c>
      <c r="FAZ67" s="956">
        <f t="shared" ref="FAZ67:FDK67" si="67">FAZ60*$C$67</f>
        <v>0</v>
      </c>
      <c r="FBA67" s="956">
        <f t="shared" si="67"/>
        <v>0</v>
      </c>
      <c r="FBB67" s="956">
        <f t="shared" si="67"/>
        <v>0</v>
      </c>
      <c r="FBC67" s="956">
        <f t="shared" si="67"/>
        <v>0</v>
      </c>
      <c r="FBD67" s="956">
        <f t="shared" si="67"/>
        <v>0</v>
      </c>
      <c r="FBE67" s="956">
        <f t="shared" si="67"/>
        <v>0</v>
      </c>
      <c r="FBF67" s="956">
        <f t="shared" si="67"/>
        <v>0</v>
      </c>
      <c r="FBG67" s="956">
        <f t="shared" si="67"/>
        <v>0</v>
      </c>
      <c r="FBH67" s="956">
        <f t="shared" si="67"/>
        <v>0</v>
      </c>
      <c r="FBI67" s="956">
        <f t="shared" si="67"/>
        <v>0</v>
      </c>
      <c r="FBJ67" s="956">
        <f t="shared" si="67"/>
        <v>0</v>
      </c>
      <c r="FBK67" s="956">
        <f t="shared" si="67"/>
        <v>0</v>
      </c>
      <c r="FBL67" s="956">
        <f t="shared" si="67"/>
        <v>0</v>
      </c>
      <c r="FBM67" s="956">
        <f t="shared" si="67"/>
        <v>0</v>
      </c>
      <c r="FBN67" s="956">
        <f t="shared" si="67"/>
        <v>0</v>
      </c>
      <c r="FBO67" s="956">
        <f t="shared" si="67"/>
        <v>0</v>
      </c>
      <c r="FBP67" s="956">
        <f t="shared" si="67"/>
        <v>0</v>
      </c>
      <c r="FBQ67" s="956">
        <f t="shared" si="67"/>
        <v>0</v>
      </c>
      <c r="FBR67" s="956">
        <f t="shared" si="67"/>
        <v>0</v>
      </c>
      <c r="FBS67" s="956">
        <f t="shared" si="67"/>
        <v>0</v>
      </c>
      <c r="FBT67" s="956">
        <f t="shared" si="67"/>
        <v>0</v>
      </c>
      <c r="FBU67" s="956">
        <f t="shared" si="67"/>
        <v>0</v>
      </c>
      <c r="FBV67" s="956">
        <f t="shared" si="67"/>
        <v>0</v>
      </c>
      <c r="FBW67" s="956">
        <f t="shared" si="67"/>
        <v>0</v>
      </c>
      <c r="FBX67" s="956">
        <f t="shared" si="67"/>
        <v>0</v>
      </c>
      <c r="FBY67" s="956">
        <f t="shared" si="67"/>
        <v>0</v>
      </c>
      <c r="FBZ67" s="956">
        <f t="shared" si="67"/>
        <v>0</v>
      </c>
      <c r="FCA67" s="956">
        <f t="shared" si="67"/>
        <v>0</v>
      </c>
      <c r="FCB67" s="956">
        <f t="shared" si="67"/>
        <v>0</v>
      </c>
      <c r="FCC67" s="956">
        <f t="shared" si="67"/>
        <v>0</v>
      </c>
      <c r="FCD67" s="956">
        <f t="shared" si="67"/>
        <v>0</v>
      </c>
      <c r="FCE67" s="956">
        <f t="shared" si="67"/>
        <v>0</v>
      </c>
      <c r="FCF67" s="956">
        <f t="shared" si="67"/>
        <v>0</v>
      </c>
      <c r="FCG67" s="956">
        <f t="shared" si="67"/>
        <v>0</v>
      </c>
      <c r="FCH67" s="956">
        <f t="shared" si="67"/>
        <v>0</v>
      </c>
      <c r="FCI67" s="956">
        <f t="shared" si="67"/>
        <v>0</v>
      </c>
      <c r="FCJ67" s="956">
        <f t="shared" si="67"/>
        <v>0</v>
      </c>
      <c r="FCK67" s="956">
        <f t="shared" si="67"/>
        <v>0</v>
      </c>
      <c r="FCL67" s="956">
        <f t="shared" si="67"/>
        <v>0</v>
      </c>
      <c r="FCM67" s="956">
        <f t="shared" si="67"/>
        <v>0</v>
      </c>
      <c r="FCN67" s="956">
        <f t="shared" si="67"/>
        <v>0</v>
      </c>
      <c r="FCO67" s="956">
        <f t="shared" si="67"/>
        <v>0</v>
      </c>
      <c r="FCP67" s="956">
        <f t="shared" si="67"/>
        <v>0</v>
      </c>
      <c r="FCQ67" s="956">
        <f t="shared" si="67"/>
        <v>0</v>
      </c>
      <c r="FCR67" s="956">
        <f t="shared" si="67"/>
        <v>0</v>
      </c>
      <c r="FCS67" s="956">
        <f t="shared" si="67"/>
        <v>0</v>
      </c>
      <c r="FCT67" s="956">
        <f t="shared" si="67"/>
        <v>0</v>
      </c>
      <c r="FCU67" s="956">
        <f t="shared" si="67"/>
        <v>0</v>
      </c>
      <c r="FCV67" s="956">
        <f t="shared" si="67"/>
        <v>0</v>
      </c>
      <c r="FCW67" s="956">
        <f t="shared" si="67"/>
        <v>0</v>
      </c>
      <c r="FCX67" s="956">
        <f t="shared" si="67"/>
        <v>0</v>
      </c>
      <c r="FCY67" s="956">
        <f t="shared" si="67"/>
        <v>0</v>
      </c>
      <c r="FCZ67" s="956">
        <f t="shared" si="67"/>
        <v>0</v>
      </c>
      <c r="FDA67" s="956">
        <f t="shared" si="67"/>
        <v>0</v>
      </c>
      <c r="FDB67" s="956">
        <f t="shared" si="67"/>
        <v>0</v>
      </c>
      <c r="FDC67" s="956">
        <f t="shared" si="67"/>
        <v>0</v>
      </c>
      <c r="FDD67" s="956">
        <f t="shared" si="67"/>
        <v>0</v>
      </c>
      <c r="FDE67" s="956">
        <f t="shared" si="67"/>
        <v>0</v>
      </c>
      <c r="FDF67" s="956">
        <f t="shared" si="67"/>
        <v>0</v>
      </c>
      <c r="FDG67" s="956">
        <f t="shared" si="67"/>
        <v>0</v>
      </c>
      <c r="FDH67" s="956">
        <f t="shared" si="67"/>
        <v>0</v>
      </c>
      <c r="FDI67" s="956">
        <f t="shared" si="67"/>
        <v>0</v>
      </c>
      <c r="FDJ67" s="956">
        <f t="shared" si="67"/>
        <v>0</v>
      </c>
      <c r="FDK67" s="956">
        <f t="shared" si="67"/>
        <v>0</v>
      </c>
      <c r="FDL67" s="956">
        <f t="shared" ref="FDL67:FFW67" si="68">FDL60*$C$67</f>
        <v>0</v>
      </c>
      <c r="FDM67" s="956">
        <f t="shared" si="68"/>
        <v>0</v>
      </c>
      <c r="FDN67" s="956">
        <f t="shared" si="68"/>
        <v>0</v>
      </c>
      <c r="FDO67" s="956">
        <f t="shared" si="68"/>
        <v>0</v>
      </c>
      <c r="FDP67" s="956">
        <f t="shared" si="68"/>
        <v>0</v>
      </c>
      <c r="FDQ67" s="956">
        <f t="shared" si="68"/>
        <v>0</v>
      </c>
      <c r="FDR67" s="956">
        <f t="shared" si="68"/>
        <v>0</v>
      </c>
      <c r="FDS67" s="956">
        <f t="shared" si="68"/>
        <v>0</v>
      </c>
      <c r="FDT67" s="956">
        <f t="shared" si="68"/>
        <v>0</v>
      </c>
      <c r="FDU67" s="956">
        <f t="shared" si="68"/>
        <v>0</v>
      </c>
      <c r="FDV67" s="956">
        <f t="shared" si="68"/>
        <v>0</v>
      </c>
      <c r="FDW67" s="956">
        <f t="shared" si="68"/>
        <v>0</v>
      </c>
      <c r="FDX67" s="956">
        <f t="shared" si="68"/>
        <v>0</v>
      </c>
      <c r="FDY67" s="956">
        <f t="shared" si="68"/>
        <v>0</v>
      </c>
      <c r="FDZ67" s="956">
        <f t="shared" si="68"/>
        <v>0</v>
      </c>
      <c r="FEA67" s="956">
        <f t="shared" si="68"/>
        <v>0</v>
      </c>
      <c r="FEB67" s="956">
        <f t="shared" si="68"/>
        <v>0</v>
      </c>
      <c r="FEC67" s="956">
        <f t="shared" si="68"/>
        <v>0</v>
      </c>
      <c r="FED67" s="956">
        <f t="shared" si="68"/>
        <v>0</v>
      </c>
      <c r="FEE67" s="956">
        <f t="shared" si="68"/>
        <v>0</v>
      </c>
      <c r="FEF67" s="956">
        <f t="shared" si="68"/>
        <v>0</v>
      </c>
      <c r="FEG67" s="956">
        <f t="shared" si="68"/>
        <v>0</v>
      </c>
      <c r="FEH67" s="956">
        <f t="shared" si="68"/>
        <v>0</v>
      </c>
      <c r="FEI67" s="956">
        <f t="shared" si="68"/>
        <v>0</v>
      </c>
      <c r="FEJ67" s="956">
        <f t="shared" si="68"/>
        <v>0</v>
      </c>
      <c r="FEK67" s="956">
        <f t="shared" si="68"/>
        <v>0</v>
      </c>
      <c r="FEL67" s="956">
        <f t="shared" si="68"/>
        <v>0</v>
      </c>
      <c r="FEM67" s="956">
        <f t="shared" si="68"/>
        <v>0</v>
      </c>
      <c r="FEN67" s="956">
        <f t="shared" si="68"/>
        <v>0</v>
      </c>
      <c r="FEO67" s="956">
        <f t="shared" si="68"/>
        <v>0</v>
      </c>
      <c r="FEP67" s="956">
        <f t="shared" si="68"/>
        <v>0</v>
      </c>
      <c r="FEQ67" s="956">
        <f t="shared" si="68"/>
        <v>0</v>
      </c>
      <c r="FER67" s="956">
        <f t="shared" si="68"/>
        <v>0</v>
      </c>
      <c r="FES67" s="956">
        <f t="shared" si="68"/>
        <v>0</v>
      </c>
      <c r="FET67" s="956">
        <f t="shared" si="68"/>
        <v>0</v>
      </c>
      <c r="FEU67" s="956">
        <f t="shared" si="68"/>
        <v>0</v>
      </c>
      <c r="FEV67" s="956">
        <f t="shared" si="68"/>
        <v>0</v>
      </c>
      <c r="FEW67" s="956">
        <f t="shared" si="68"/>
        <v>0</v>
      </c>
      <c r="FEX67" s="956">
        <f t="shared" si="68"/>
        <v>0</v>
      </c>
      <c r="FEY67" s="956">
        <f t="shared" si="68"/>
        <v>0</v>
      </c>
      <c r="FEZ67" s="956">
        <f t="shared" si="68"/>
        <v>0</v>
      </c>
      <c r="FFA67" s="956">
        <f t="shared" si="68"/>
        <v>0</v>
      </c>
      <c r="FFB67" s="956">
        <f t="shared" si="68"/>
        <v>0</v>
      </c>
      <c r="FFC67" s="956">
        <f t="shared" si="68"/>
        <v>0</v>
      </c>
      <c r="FFD67" s="956">
        <f t="shared" si="68"/>
        <v>0</v>
      </c>
      <c r="FFE67" s="956">
        <f t="shared" si="68"/>
        <v>0</v>
      </c>
      <c r="FFF67" s="956">
        <f t="shared" si="68"/>
        <v>0</v>
      </c>
      <c r="FFG67" s="956">
        <f t="shared" si="68"/>
        <v>0</v>
      </c>
      <c r="FFH67" s="956">
        <f t="shared" si="68"/>
        <v>0</v>
      </c>
      <c r="FFI67" s="956">
        <f t="shared" si="68"/>
        <v>0</v>
      </c>
      <c r="FFJ67" s="956">
        <f t="shared" si="68"/>
        <v>0</v>
      </c>
      <c r="FFK67" s="956">
        <f t="shared" si="68"/>
        <v>0</v>
      </c>
      <c r="FFL67" s="956">
        <f t="shared" si="68"/>
        <v>0</v>
      </c>
      <c r="FFM67" s="956">
        <f t="shared" si="68"/>
        <v>0</v>
      </c>
      <c r="FFN67" s="956">
        <f t="shared" si="68"/>
        <v>0</v>
      </c>
      <c r="FFO67" s="956">
        <f t="shared" si="68"/>
        <v>0</v>
      </c>
      <c r="FFP67" s="956">
        <f t="shared" si="68"/>
        <v>0</v>
      </c>
      <c r="FFQ67" s="956">
        <f t="shared" si="68"/>
        <v>0</v>
      </c>
      <c r="FFR67" s="956">
        <f t="shared" si="68"/>
        <v>0</v>
      </c>
      <c r="FFS67" s="956">
        <f t="shared" si="68"/>
        <v>0</v>
      </c>
      <c r="FFT67" s="956">
        <f t="shared" si="68"/>
        <v>0</v>
      </c>
      <c r="FFU67" s="956">
        <f t="shared" si="68"/>
        <v>0</v>
      </c>
      <c r="FFV67" s="956">
        <f t="shared" si="68"/>
        <v>0</v>
      </c>
      <c r="FFW67" s="956">
        <f t="shared" si="68"/>
        <v>0</v>
      </c>
      <c r="FFX67" s="956">
        <f t="shared" ref="FFX67:FII67" si="69">FFX60*$C$67</f>
        <v>0</v>
      </c>
      <c r="FFY67" s="956">
        <f t="shared" si="69"/>
        <v>0</v>
      </c>
      <c r="FFZ67" s="956">
        <f t="shared" si="69"/>
        <v>0</v>
      </c>
      <c r="FGA67" s="956">
        <f t="shared" si="69"/>
        <v>0</v>
      </c>
      <c r="FGB67" s="956">
        <f t="shared" si="69"/>
        <v>0</v>
      </c>
      <c r="FGC67" s="956">
        <f t="shared" si="69"/>
        <v>0</v>
      </c>
      <c r="FGD67" s="956">
        <f t="shared" si="69"/>
        <v>0</v>
      </c>
      <c r="FGE67" s="956">
        <f t="shared" si="69"/>
        <v>0</v>
      </c>
      <c r="FGF67" s="956">
        <f t="shared" si="69"/>
        <v>0</v>
      </c>
      <c r="FGG67" s="956">
        <f t="shared" si="69"/>
        <v>0</v>
      </c>
      <c r="FGH67" s="956">
        <f t="shared" si="69"/>
        <v>0</v>
      </c>
      <c r="FGI67" s="956">
        <f t="shared" si="69"/>
        <v>0</v>
      </c>
      <c r="FGJ67" s="956">
        <f t="shared" si="69"/>
        <v>0</v>
      </c>
      <c r="FGK67" s="956">
        <f t="shared" si="69"/>
        <v>0</v>
      </c>
      <c r="FGL67" s="956">
        <f t="shared" si="69"/>
        <v>0</v>
      </c>
      <c r="FGM67" s="956">
        <f t="shared" si="69"/>
        <v>0</v>
      </c>
      <c r="FGN67" s="956">
        <f t="shared" si="69"/>
        <v>0</v>
      </c>
      <c r="FGO67" s="956">
        <f t="shared" si="69"/>
        <v>0</v>
      </c>
      <c r="FGP67" s="956">
        <f t="shared" si="69"/>
        <v>0</v>
      </c>
      <c r="FGQ67" s="956">
        <f t="shared" si="69"/>
        <v>0</v>
      </c>
      <c r="FGR67" s="956">
        <f t="shared" si="69"/>
        <v>0</v>
      </c>
      <c r="FGS67" s="956">
        <f t="shared" si="69"/>
        <v>0</v>
      </c>
      <c r="FGT67" s="956">
        <f t="shared" si="69"/>
        <v>0</v>
      </c>
      <c r="FGU67" s="956">
        <f t="shared" si="69"/>
        <v>0</v>
      </c>
      <c r="FGV67" s="956">
        <f t="shared" si="69"/>
        <v>0</v>
      </c>
      <c r="FGW67" s="956">
        <f t="shared" si="69"/>
        <v>0</v>
      </c>
      <c r="FGX67" s="956">
        <f t="shared" si="69"/>
        <v>0</v>
      </c>
      <c r="FGY67" s="956">
        <f t="shared" si="69"/>
        <v>0</v>
      </c>
      <c r="FGZ67" s="956">
        <f t="shared" si="69"/>
        <v>0</v>
      </c>
      <c r="FHA67" s="956">
        <f t="shared" si="69"/>
        <v>0</v>
      </c>
      <c r="FHB67" s="956">
        <f t="shared" si="69"/>
        <v>0</v>
      </c>
      <c r="FHC67" s="956">
        <f t="shared" si="69"/>
        <v>0</v>
      </c>
      <c r="FHD67" s="956">
        <f t="shared" si="69"/>
        <v>0</v>
      </c>
      <c r="FHE67" s="956">
        <f t="shared" si="69"/>
        <v>0</v>
      </c>
      <c r="FHF67" s="956">
        <f t="shared" si="69"/>
        <v>0</v>
      </c>
      <c r="FHG67" s="956">
        <f t="shared" si="69"/>
        <v>0</v>
      </c>
      <c r="FHH67" s="956">
        <f t="shared" si="69"/>
        <v>0</v>
      </c>
      <c r="FHI67" s="956">
        <f t="shared" si="69"/>
        <v>0</v>
      </c>
      <c r="FHJ67" s="956">
        <f t="shared" si="69"/>
        <v>0</v>
      </c>
      <c r="FHK67" s="956">
        <f t="shared" si="69"/>
        <v>0</v>
      </c>
      <c r="FHL67" s="956">
        <f t="shared" si="69"/>
        <v>0</v>
      </c>
      <c r="FHM67" s="956">
        <f t="shared" si="69"/>
        <v>0</v>
      </c>
      <c r="FHN67" s="956">
        <f t="shared" si="69"/>
        <v>0</v>
      </c>
      <c r="FHO67" s="956">
        <f t="shared" si="69"/>
        <v>0</v>
      </c>
      <c r="FHP67" s="956">
        <f t="shared" si="69"/>
        <v>0</v>
      </c>
      <c r="FHQ67" s="956">
        <f t="shared" si="69"/>
        <v>0</v>
      </c>
      <c r="FHR67" s="956">
        <f t="shared" si="69"/>
        <v>0</v>
      </c>
      <c r="FHS67" s="956">
        <f t="shared" si="69"/>
        <v>0</v>
      </c>
      <c r="FHT67" s="956">
        <f t="shared" si="69"/>
        <v>0</v>
      </c>
      <c r="FHU67" s="956">
        <f t="shared" si="69"/>
        <v>0</v>
      </c>
      <c r="FHV67" s="956">
        <f t="shared" si="69"/>
        <v>0</v>
      </c>
      <c r="FHW67" s="956">
        <f t="shared" si="69"/>
        <v>0</v>
      </c>
      <c r="FHX67" s="956">
        <f t="shared" si="69"/>
        <v>0</v>
      </c>
      <c r="FHY67" s="956">
        <f t="shared" si="69"/>
        <v>0</v>
      </c>
      <c r="FHZ67" s="956">
        <f t="shared" si="69"/>
        <v>0</v>
      </c>
      <c r="FIA67" s="956">
        <f t="shared" si="69"/>
        <v>0</v>
      </c>
      <c r="FIB67" s="956">
        <f t="shared" si="69"/>
        <v>0</v>
      </c>
      <c r="FIC67" s="956">
        <f t="shared" si="69"/>
        <v>0</v>
      </c>
      <c r="FID67" s="956">
        <f t="shared" si="69"/>
        <v>0</v>
      </c>
      <c r="FIE67" s="956">
        <f t="shared" si="69"/>
        <v>0</v>
      </c>
      <c r="FIF67" s="956">
        <f t="shared" si="69"/>
        <v>0</v>
      </c>
      <c r="FIG67" s="956">
        <f t="shared" si="69"/>
        <v>0</v>
      </c>
      <c r="FIH67" s="956">
        <f t="shared" si="69"/>
        <v>0</v>
      </c>
      <c r="FII67" s="956">
        <f t="shared" si="69"/>
        <v>0</v>
      </c>
      <c r="FIJ67" s="956">
        <f t="shared" ref="FIJ67:FKU67" si="70">FIJ60*$C$67</f>
        <v>0</v>
      </c>
      <c r="FIK67" s="956">
        <f t="shared" si="70"/>
        <v>0</v>
      </c>
      <c r="FIL67" s="956">
        <f t="shared" si="70"/>
        <v>0</v>
      </c>
      <c r="FIM67" s="956">
        <f t="shared" si="70"/>
        <v>0</v>
      </c>
      <c r="FIN67" s="956">
        <f t="shared" si="70"/>
        <v>0</v>
      </c>
      <c r="FIO67" s="956">
        <f t="shared" si="70"/>
        <v>0</v>
      </c>
      <c r="FIP67" s="956">
        <f t="shared" si="70"/>
        <v>0</v>
      </c>
      <c r="FIQ67" s="956">
        <f t="shared" si="70"/>
        <v>0</v>
      </c>
      <c r="FIR67" s="956">
        <f t="shared" si="70"/>
        <v>0</v>
      </c>
      <c r="FIS67" s="956">
        <f t="shared" si="70"/>
        <v>0</v>
      </c>
      <c r="FIT67" s="956">
        <f t="shared" si="70"/>
        <v>0</v>
      </c>
      <c r="FIU67" s="956">
        <f t="shared" si="70"/>
        <v>0</v>
      </c>
      <c r="FIV67" s="956">
        <f t="shared" si="70"/>
        <v>0</v>
      </c>
      <c r="FIW67" s="956">
        <f t="shared" si="70"/>
        <v>0</v>
      </c>
      <c r="FIX67" s="956">
        <f t="shared" si="70"/>
        <v>0</v>
      </c>
      <c r="FIY67" s="956">
        <f t="shared" si="70"/>
        <v>0</v>
      </c>
      <c r="FIZ67" s="956">
        <f t="shared" si="70"/>
        <v>0</v>
      </c>
      <c r="FJA67" s="956">
        <f t="shared" si="70"/>
        <v>0</v>
      </c>
      <c r="FJB67" s="956">
        <f t="shared" si="70"/>
        <v>0</v>
      </c>
      <c r="FJC67" s="956">
        <f t="shared" si="70"/>
        <v>0</v>
      </c>
      <c r="FJD67" s="956">
        <f t="shared" si="70"/>
        <v>0</v>
      </c>
      <c r="FJE67" s="956">
        <f t="shared" si="70"/>
        <v>0</v>
      </c>
      <c r="FJF67" s="956">
        <f t="shared" si="70"/>
        <v>0</v>
      </c>
      <c r="FJG67" s="956">
        <f t="shared" si="70"/>
        <v>0</v>
      </c>
      <c r="FJH67" s="956">
        <f t="shared" si="70"/>
        <v>0</v>
      </c>
      <c r="FJI67" s="956">
        <f t="shared" si="70"/>
        <v>0</v>
      </c>
      <c r="FJJ67" s="956">
        <f t="shared" si="70"/>
        <v>0</v>
      </c>
      <c r="FJK67" s="956">
        <f t="shared" si="70"/>
        <v>0</v>
      </c>
      <c r="FJL67" s="956">
        <f t="shared" si="70"/>
        <v>0</v>
      </c>
      <c r="FJM67" s="956">
        <f t="shared" si="70"/>
        <v>0</v>
      </c>
      <c r="FJN67" s="956">
        <f t="shared" si="70"/>
        <v>0</v>
      </c>
      <c r="FJO67" s="956">
        <f t="shared" si="70"/>
        <v>0</v>
      </c>
      <c r="FJP67" s="956">
        <f t="shared" si="70"/>
        <v>0</v>
      </c>
      <c r="FJQ67" s="956">
        <f t="shared" si="70"/>
        <v>0</v>
      </c>
      <c r="FJR67" s="956">
        <f t="shared" si="70"/>
        <v>0</v>
      </c>
      <c r="FJS67" s="956">
        <f t="shared" si="70"/>
        <v>0</v>
      </c>
      <c r="FJT67" s="956">
        <f t="shared" si="70"/>
        <v>0</v>
      </c>
      <c r="FJU67" s="956">
        <f t="shared" si="70"/>
        <v>0</v>
      </c>
      <c r="FJV67" s="956">
        <f t="shared" si="70"/>
        <v>0</v>
      </c>
      <c r="FJW67" s="956">
        <f t="shared" si="70"/>
        <v>0</v>
      </c>
      <c r="FJX67" s="956">
        <f t="shared" si="70"/>
        <v>0</v>
      </c>
      <c r="FJY67" s="956">
        <f t="shared" si="70"/>
        <v>0</v>
      </c>
      <c r="FJZ67" s="956">
        <f t="shared" si="70"/>
        <v>0</v>
      </c>
      <c r="FKA67" s="956">
        <f t="shared" si="70"/>
        <v>0</v>
      </c>
      <c r="FKB67" s="956">
        <f t="shared" si="70"/>
        <v>0</v>
      </c>
      <c r="FKC67" s="956">
        <f t="shared" si="70"/>
        <v>0</v>
      </c>
      <c r="FKD67" s="956">
        <f t="shared" si="70"/>
        <v>0</v>
      </c>
      <c r="FKE67" s="956">
        <f t="shared" si="70"/>
        <v>0</v>
      </c>
      <c r="FKF67" s="956">
        <f t="shared" si="70"/>
        <v>0</v>
      </c>
      <c r="FKG67" s="956">
        <f t="shared" si="70"/>
        <v>0</v>
      </c>
      <c r="FKH67" s="956">
        <f t="shared" si="70"/>
        <v>0</v>
      </c>
      <c r="FKI67" s="956">
        <f t="shared" si="70"/>
        <v>0</v>
      </c>
      <c r="FKJ67" s="956">
        <f t="shared" si="70"/>
        <v>0</v>
      </c>
      <c r="FKK67" s="956">
        <f t="shared" si="70"/>
        <v>0</v>
      </c>
      <c r="FKL67" s="956">
        <f t="shared" si="70"/>
        <v>0</v>
      </c>
      <c r="FKM67" s="956">
        <f t="shared" si="70"/>
        <v>0</v>
      </c>
      <c r="FKN67" s="956">
        <f t="shared" si="70"/>
        <v>0</v>
      </c>
      <c r="FKO67" s="956">
        <f t="shared" si="70"/>
        <v>0</v>
      </c>
      <c r="FKP67" s="956">
        <f t="shared" si="70"/>
        <v>0</v>
      </c>
      <c r="FKQ67" s="956">
        <f t="shared" si="70"/>
        <v>0</v>
      </c>
      <c r="FKR67" s="956">
        <f t="shared" si="70"/>
        <v>0</v>
      </c>
      <c r="FKS67" s="956">
        <f t="shared" si="70"/>
        <v>0</v>
      </c>
      <c r="FKT67" s="956">
        <f t="shared" si="70"/>
        <v>0</v>
      </c>
      <c r="FKU67" s="956">
        <f t="shared" si="70"/>
        <v>0</v>
      </c>
      <c r="FKV67" s="956">
        <f t="shared" ref="FKV67:FNG67" si="71">FKV60*$C$67</f>
        <v>0</v>
      </c>
      <c r="FKW67" s="956">
        <f t="shared" si="71"/>
        <v>0</v>
      </c>
      <c r="FKX67" s="956">
        <f t="shared" si="71"/>
        <v>0</v>
      </c>
      <c r="FKY67" s="956">
        <f t="shared" si="71"/>
        <v>0</v>
      </c>
      <c r="FKZ67" s="956">
        <f t="shared" si="71"/>
        <v>0</v>
      </c>
      <c r="FLA67" s="956">
        <f t="shared" si="71"/>
        <v>0</v>
      </c>
      <c r="FLB67" s="956">
        <f t="shared" si="71"/>
        <v>0</v>
      </c>
      <c r="FLC67" s="956">
        <f t="shared" si="71"/>
        <v>0</v>
      </c>
      <c r="FLD67" s="956">
        <f t="shared" si="71"/>
        <v>0</v>
      </c>
      <c r="FLE67" s="956">
        <f t="shared" si="71"/>
        <v>0</v>
      </c>
      <c r="FLF67" s="956">
        <f t="shared" si="71"/>
        <v>0</v>
      </c>
      <c r="FLG67" s="956">
        <f t="shared" si="71"/>
        <v>0</v>
      </c>
      <c r="FLH67" s="956">
        <f t="shared" si="71"/>
        <v>0</v>
      </c>
      <c r="FLI67" s="956">
        <f t="shared" si="71"/>
        <v>0</v>
      </c>
      <c r="FLJ67" s="956">
        <f t="shared" si="71"/>
        <v>0</v>
      </c>
      <c r="FLK67" s="956">
        <f t="shared" si="71"/>
        <v>0</v>
      </c>
      <c r="FLL67" s="956">
        <f t="shared" si="71"/>
        <v>0</v>
      </c>
      <c r="FLM67" s="956">
        <f t="shared" si="71"/>
        <v>0</v>
      </c>
      <c r="FLN67" s="956">
        <f t="shared" si="71"/>
        <v>0</v>
      </c>
      <c r="FLO67" s="956">
        <f t="shared" si="71"/>
        <v>0</v>
      </c>
      <c r="FLP67" s="956">
        <f t="shared" si="71"/>
        <v>0</v>
      </c>
      <c r="FLQ67" s="956">
        <f t="shared" si="71"/>
        <v>0</v>
      </c>
      <c r="FLR67" s="956">
        <f t="shared" si="71"/>
        <v>0</v>
      </c>
      <c r="FLS67" s="956">
        <f t="shared" si="71"/>
        <v>0</v>
      </c>
      <c r="FLT67" s="956">
        <f t="shared" si="71"/>
        <v>0</v>
      </c>
      <c r="FLU67" s="956">
        <f t="shared" si="71"/>
        <v>0</v>
      </c>
      <c r="FLV67" s="956">
        <f t="shared" si="71"/>
        <v>0</v>
      </c>
      <c r="FLW67" s="956">
        <f t="shared" si="71"/>
        <v>0</v>
      </c>
      <c r="FLX67" s="956">
        <f t="shared" si="71"/>
        <v>0</v>
      </c>
      <c r="FLY67" s="956">
        <f t="shared" si="71"/>
        <v>0</v>
      </c>
      <c r="FLZ67" s="956">
        <f t="shared" si="71"/>
        <v>0</v>
      </c>
      <c r="FMA67" s="956">
        <f t="shared" si="71"/>
        <v>0</v>
      </c>
      <c r="FMB67" s="956">
        <f t="shared" si="71"/>
        <v>0</v>
      </c>
      <c r="FMC67" s="956">
        <f t="shared" si="71"/>
        <v>0</v>
      </c>
      <c r="FMD67" s="956">
        <f t="shared" si="71"/>
        <v>0</v>
      </c>
      <c r="FME67" s="956">
        <f t="shared" si="71"/>
        <v>0</v>
      </c>
      <c r="FMF67" s="956">
        <f t="shared" si="71"/>
        <v>0</v>
      </c>
      <c r="FMG67" s="956">
        <f t="shared" si="71"/>
        <v>0</v>
      </c>
      <c r="FMH67" s="956">
        <f t="shared" si="71"/>
        <v>0</v>
      </c>
      <c r="FMI67" s="956">
        <f t="shared" si="71"/>
        <v>0</v>
      </c>
      <c r="FMJ67" s="956">
        <f t="shared" si="71"/>
        <v>0</v>
      </c>
      <c r="FMK67" s="956">
        <f t="shared" si="71"/>
        <v>0</v>
      </c>
      <c r="FML67" s="956">
        <f t="shared" si="71"/>
        <v>0</v>
      </c>
      <c r="FMM67" s="956">
        <f t="shared" si="71"/>
        <v>0</v>
      </c>
      <c r="FMN67" s="956">
        <f t="shared" si="71"/>
        <v>0</v>
      </c>
      <c r="FMO67" s="956">
        <f t="shared" si="71"/>
        <v>0</v>
      </c>
      <c r="FMP67" s="956">
        <f t="shared" si="71"/>
        <v>0</v>
      </c>
      <c r="FMQ67" s="956">
        <f t="shared" si="71"/>
        <v>0</v>
      </c>
      <c r="FMR67" s="956">
        <f t="shared" si="71"/>
        <v>0</v>
      </c>
      <c r="FMS67" s="956">
        <f t="shared" si="71"/>
        <v>0</v>
      </c>
      <c r="FMT67" s="956">
        <f t="shared" si="71"/>
        <v>0</v>
      </c>
      <c r="FMU67" s="956">
        <f t="shared" si="71"/>
        <v>0</v>
      </c>
      <c r="FMV67" s="956">
        <f t="shared" si="71"/>
        <v>0</v>
      </c>
      <c r="FMW67" s="956">
        <f t="shared" si="71"/>
        <v>0</v>
      </c>
      <c r="FMX67" s="956">
        <f t="shared" si="71"/>
        <v>0</v>
      </c>
      <c r="FMY67" s="956">
        <f t="shared" si="71"/>
        <v>0</v>
      </c>
      <c r="FMZ67" s="956">
        <f t="shared" si="71"/>
        <v>0</v>
      </c>
      <c r="FNA67" s="956">
        <f t="shared" si="71"/>
        <v>0</v>
      </c>
      <c r="FNB67" s="956">
        <f t="shared" si="71"/>
        <v>0</v>
      </c>
      <c r="FNC67" s="956">
        <f t="shared" si="71"/>
        <v>0</v>
      </c>
      <c r="FND67" s="956">
        <f t="shared" si="71"/>
        <v>0</v>
      </c>
      <c r="FNE67" s="956">
        <f t="shared" si="71"/>
        <v>0</v>
      </c>
      <c r="FNF67" s="956">
        <f t="shared" si="71"/>
        <v>0</v>
      </c>
      <c r="FNG67" s="956">
        <f t="shared" si="71"/>
        <v>0</v>
      </c>
      <c r="FNH67" s="956">
        <f t="shared" ref="FNH67:FPS67" si="72">FNH60*$C$67</f>
        <v>0</v>
      </c>
      <c r="FNI67" s="956">
        <f t="shared" si="72"/>
        <v>0</v>
      </c>
      <c r="FNJ67" s="956">
        <f t="shared" si="72"/>
        <v>0</v>
      </c>
      <c r="FNK67" s="956">
        <f t="shared" si="72"/>
        <v>0</v>
      </c>
      <c r="FNL67" s="956">
        <f t="shared" si="72"/>
        <v>0</v>
      </c>
      <c r="FNM67" s="956">
        <f t="shared" si="72"/>
        <v>0</v>
      </c>
      <c r="FNN67" s="956">
        <f t="shared" si="72"/>
        <v>0</v>
      </c>
      <c r="FNO67" s="956">
        <f t="shared" si="72"/>
        <v>0</v>
      </c>
      <c r="FNP67" s="956">
        <f t="shared" si="72"/>
        <v>0</v>
      </c>
      <c r="FNQ67" s="956">
        <f t="shared" si="72"/>
        <v>0</v>
      </c>
      <c r="FNR67" s="956">
        <f t="shared" si="72"/>
        <v>0</v>
      </c>
      <c r="FNS67" s="956">
        <f t="shared" si="72"/>
        <v>0</v>
      </c>
      <c r="FNT67" s="956">
        <f t="shared" si="72"/>
        <v>0</v>
      </c>
      <c r="FNU67" s="956">
        <f t="shared" si="72"/>
        <v>0</v>
      </c>
      <c r="FNV67" s="956">
        <f t="shared" si="72"/>
        <v>0</v>
      </c>
      <c r="FNW67" s="956">
        <f t="shared" si="72"/>
        <v>0</v>
      </c>
      <c r="FNX67" s="956">
        <f t="shared" si="72"/>
        <v>0</v>
      </c>
      <c r="FNY67" s="956">
        <f t="shared" si="72"/>
        <v>0</v>
      </c>
      <c r="FNZ67" s="956">
        <f t="shared" si="72"/>
        <v>0</v>
      </c>
      <c r="FOA67" s="956">
        <f t="shared" si="72"/>
        <v>0</v>
      </c>
      <c r="FOB67" s="956">
        <f t="shared" si="72"/>
        <v>0</v>
      </c>
      <c r="FOC67" s="956">
        <f t="shared" si="72"/>
        <v>0</v>
      </c>
      <c r="FOD67" s="956">
        <f t="shared" si="72"/>
        <v>0</v>
      </c>
      <c r="FOE67" s="956">
        <f t="shared" si="72"/>
        <v>0</v>
      </c>
      <c r="FOF67" s="956">
        <f t="shared" si="72"/>
        <v>0</v>
      </c>
      <c r="FOG67" s="956">
        <f t="shared" si="72"/>
        <v>0</v>
      </c>
      <c r="FOH67" s="956">
        <f t="shared" si="72"/>
        <v>0</v>
      </c>
      <c r="FOI67" s="956">
        <f t="shared" si="72"/>
        <v>0</v>
      </c>
      <c r="FOJ67" s="956">
        <f t="shared" si="72"/>
        <v>0</v>
      </c>
      <c r="FOK67" s="956">
        <f t="shared" si="72"/>
        <v>0</v>
      </c>
      <c r="FOL67" s="956">
        <f t="shared" si="72"/>
        <v>0</v>
      </c>
      <c r="FOM67" s="956">
        <f t="shared" si="72"/>
        <v>0</v>
      </c>
      <c r="FON67" s="956">
        <f t="shared" si="72"/>
        <v>0</v>
      </c>
      <c r="FOO67" s="956">
        <f t="shared" si="72"/>
        <v>0</v>
      </c>
      <c r="FOP67" s="956">
        <f t="shared" si="72"/>
        <v>0</v>
      </c>
      <c r="FOQ67" s="956">
        <f t="shared" si="72"/>
        <v>0</v>
      </c>
      <c r="FOR67" s="956">
        <f t="shared" si="72"/>
        <v>0</v>
      </c>
      <c r="FOS67" s="956">
        <f t="shared" si="72"/>
        <v>0</v>
      </c>
      <c r="FOT67" s="956">
        <f t="shared" si="72"/>
        <v>0</v>
      </c>
      <c r="FOU67" s="956">
        <f t="shared" si="72"/>
        <v>0</v>
      </c>
      <c r="FOV67" s="956">
        <f t="shared" si="72"/>
        <v>0</v>
      </c>
      <c r="FOW67" s="956">
        <f t="shared" si="72"/>
        <v>0</v>
      </c>
      <c r="FOX67" s="956">
        <f t="shared" si="72"/>
        <v>0</v>
      </c>
      <c r="FOY67" s="956">
        <f t="shared" si="72"/>
        <v>0</v>
      </c>
      <c r="FOZ67" s="956">
        <f t="shared" si="72"/>
        <v>0</v>
      </c>
      <c r="FPA67" s="956">
        <f t="shared" si="72"/>
        <v>0</v>
      </c>
      <c r="FPB67" s="956">
        <f t="shared" si="72"/>
        <v>0</v>
      </c>
      <c r="FPC67" s="956">
        <f t="shared" si="72"/>
        <v>0</v>
      </c>
      <c r="FPD67" s="956">
        <f t="shared" si="72"/>
        <v>0</v>
      </c>
      <c r="FPE67" s="956">
        <f t="shared" si="72"/>
        <v>0</v>
      </c>
      <c r="FPF67" s="956">
        <f t="shared" si="72"/>
        <v>0</v>
      </c>
      <c r="FPG67" s="956">
        <f t="shared" si="72"/>
        <v>0</v>
      </c>
      <c r="FPH67" s="956">
        <f t="shared" si="72"/>
        <v>0</v>
      </c>
      <c r="FPI67" s="956">
        <f t="shared" si="72"/>
        <v>0</v>
      </c>
      <c r="FPJ67" s="956">
        <f t="shared" si="72"/>
        <v>0</v>
      </c>
      <c r="FPK67" s="956">
        <f t="shared" si="72"/>
        <v>0</v>
      </c>
      <c r="FPL67" s="956">
        <f t="shared" si="72"/>
        <v>0</v>
      </c>
      <c r="FPM67" s="956">
        <f t="shared" si="72"/>
        <v>0</v>
      </c>
      <c r="FPN67" s="956">
        <f t="shared" si="72"/>
        <v>0</v>
      </c>
      <c r="FPO67" s="956">
        <f t="shared" si="72"/>
        <v>0</v>
      </c>
      <c r="FPP67" s="956">
        <f t="shared" si="72"/>
        <v>0</v>
      </c>
      <c r="FPQ67" s="956">
        <f t="shared" si="72"/>
        <v>0</v>
      </c>
      <c r="FPR67" s="956">
        <f t="shared" si="72"/>
        <v>0</v>
      </c>
      <c r="FPS67" s="956">
        <f t="shared" si="72"/>
        <v>0</v>
      </c>
      <c r="FPT67" s="956">
        <f t="shared" ref="FPT67:FSE67" si="73">FPT60*$C$67</f>
        <v>0</v>
      </c>
      <c r="FPU67" s="956">
        <f t="shared" si="73"/>
        <v>0</v>
      </c>
      <c r="FPV67" s="956">
        <f t="shared" si="73"/>
        <v>0</v>
      </c>
      <c r="FPW67" s="956">
        <f t="shared" si="73"/>
        <v>0</v>
      </c>
      <c r="FPX67" s="956">
        <f t="shared" si="73"/>
        <v>0</v>
      </c>
      <c r="FPY67" s="956">
        <f t="shared" si="73"/>
        <v>0</v>
      </c>
      <c r="FPZ67" s="956">
        <f t="shared" si="73"/>
        <v>0</v>
      </c>
      <c r="FQA67" s="956">
        <f t="shared" si="73"/>
        <v>0</v>
      </c>
      <c r="FQB67" s="956">
        <f t="shared" si="73"/>
        <v>0</v>
      </c>
      <c r="FQC67" s="956">
        <f t="shared" si="73"/>
        <v>0</v>
      </c>
      <c r="FQD67" s="956">
        <f t="shared" si="73"/>
        <v>0</v>
      </c>
      <c r="FQE67" s="956">
        <f t="shared" si="73"/>
        <v>0</v>
      </c>
      <c r="FQF67" s="956">
        <f t="shared" si="73"/>
        <v>0</v>
      </c>
      <c r="FQG67" s="956">
        <f t="shared" si="73"/>
        <v>0</v>
      </c>
      <c r="FQH67" s="956">
        <f t="shared" si="73"/>
        <v>0</v>
      </c>
      <c r="FQI67" s="956">
        <f t="shared" si="73"/>
        <v>0</v>
      </c>
      <c r="FQJ67" s="956">
        <f t="shared" si="73"/>
        <v>0</v>
      </c>
      <c r="FQK67" s="956">
        <f t="shared" si="73"/>
        <v>0</v>
      </c>
      <c r="FQL67" s="956">
        <f t="shared" si="73"/>
        <v>0</v>
      </c>
      <c r="FQM67" s="956">
        <f t="shared" si="73"/>
        <v>0</v>
      </c>
      <c r="FQN67" s="956">
        <f t="shared" si="73"/>
        <v>0</v>
      </c>
      <c r="FQO67" s="956">
        <f t="shared" si="73"/>
        <v>0</v>
      </c>
      <c r="FQP67" s="956">
        <f t="shared" si="73"/>
        <v>0</v>
      </c>
      <c r="FQQ67" s="956">
        <f t="shared" si="73"/>
        <v>0</v>
      </c>
      <c r="FQR67" s="956">
        <f t="shared" si="73"/>
        <v>0</v>
      </c>
      <c r="FQS67" s="956">
        <f t="shared" si="73"/>
        <v>0</v>
      </c>
      <c r="FQT67" s="956">
        <f t="shared" si="73"/>
        <v>0</v>
      </c>
      <c r="FQU67" s="956">
        <f t="shared" si="73"/>
        <v>0</v>
      </c>
      <c r="FQV67" s="956">
        <f t="shared" si="73"/>
        <v>0</v>
      </c>
      <c r="FQW67" s="956">
        <f t="shared" si="73"/>
        <v>0</v>
      </c>
      <c r="FQX67" s="956">
        <f t="shared" si="73"/>
        <v>0</v>
      </c>
      <c r="FQY67" s="956">
        <f t="shared" si="73"/>
        <v>0</v>
      </c>
      <c r="FQZ67" s="956">
        <f t="shared" si="73"/>
        <v>0</v>
      </c>
      <c r="FRA67" s="956">
        <f t="shared" si="73"/>
        <v>0</v>
      </c>
      <c r="FRB67" s="956">
        <f t="shared" si="73"/>
        <v>0</v>
      </c>
      <c r="FRC67" s="956">
        <f t="shared" si="73"/>
        <v>0</v>
      </c>
      <c r="FRD67" s="956">
        <f t="shared" si="73"/>
        <v>0</v>
      </c>
      <c r="FRE67" s="956">
        <f t="shared" si="73"/>
        <v>0</v>
      </c>
      <c r="FRF67" s="956">
        <f t="shared" si="73"/>
        <v>0</v>
      </c>
      <c r="FRG67" s="956">
        <f t="shared" si="73"/>
        <v>0</v>
      </c>
      <c r="FRH67" s="956">
        <f t="shared" si="73"/>
        <v>0</v>
      </c>
      <c r="FRI67" s="956">
        <f t="shared" si="73"/>
        <v>0</v>
      </c>
      <c r="FRJ67" s="956">
        <f t="shared" si="73"/>
        <v>0</v>
      </c>
      <c r="FRK67" s="956">
        <f t="shared" si="73"/>
        <v>0</v>
      </c>
      <c r="FRL67" s="956">
        <f t="shared" si="73"/>
        <v>0</v>
      </c>
      <c r="FRM67" s="956">
        <f t="shared" si="73"/>
        <v>0</v>
      </c>
      <c r="FRN67" s="956">
        <f t="shared" si="73"/>
        <v>0</v>
      </c>
      <c r="FRO67" s="956">
        <f t="shared" si="73"/>
        <v>0</v>
      </c>
      <c r="FRP67" s="956">
        <f t="shared" si="73"/>
        <v>0</v>
      </c>
      <c r="FRQ67" s="956">
        <f t="shared" si="73"/>
        <v>0</v>
      </c>
      <c r="FRR67" s="956">
        <f t="shared" si="73"/>
        <v>0</v>
      </c>
      <c r="FRS67" s="956">
        <f t="shared" si="73"/>
        <v>0</v>
      </c>
      <c r="FRT67" s="956">
        <f t="shared" si="73"/>
        <v>0</v>
      </c>
      <c r="FRU67" s="956">
        <f t="shared" si="73"/>
        <v>0</v>
      </c>
      <c r="FRV67" s="956">
        <f t="shared" si="73"/>
        <v>0</v>
      </c>
      <c r="FRW67" s="956">
        <f t="shared" si="73"/>
        <v>0</v>
      </c>
      <c r="FRX67" s="956">
        <f t="shared" si="73"/>
        <v>0</v>
      </c>
      <c r="FRY67" s="956">
        <f t="shared" si="73"/>
        <v>0</v>
      </c>
      <c r="FRZ67" s="956">
        <f t="shared" si="73"/>
        <v>0</v>
      </c>
      <c r="FSA67" s="956">
        <f t="shared" si="73"/>
        <v>0</v>
      </c>
      <c r="FSB67" s="956">
        <f t="shared" si="73"/>
        <v>0</v>
      </c>
      <c r="FSC67" s="956">
        <f t="shared" si="73"/>
        <v>0</v>
      </c>
      <c r="FSD67" s="956">
        <f t="shared" si="73"/>
        <v>0</v>
      </c>
      <c r="FSE67" s="956">
        <f t="shared" si="73"/>
        <v>0</v>
      </c>
      <c r="FSF67" s="956">
        <f t="shared" ref="FSF67:FUQ67" si="74">FSF60*$C$67</f>
        <v>0</v>
      </c>
      <c r="FSG67" s="956">
        <f t="shared" si="74"/>
        <v>0</v>
      </c>
      <c r="FSH67" s="956">
        <f t="shared" si="74"/>
        <v>0</v>
      </c>
      <c r="FSI67" s="956">
        <f t="shared" si="74"/>
        <v>0</v>
      </c>
      <c r="FSJ67" s="956">
        <f t="shared" si="74"/>
        <v>0</v>
      </c>
      <c r="FSK67" s="956">
        <f t="shared" si="74"/>
        <v>0</v>
      </c>
      <c r="FSL67" s="956">
        <f t="shared" si="74"/>
        <v>0</v>
      </c>
      <c r="FSM67" s="956">
        <f t="shared" si="74"/>
        <v>0</v>
      </c>
      <c r="FSN67" s="956">
        <f t="shared" si="74"/>
        <v>0</v>
      </c>
      <c r="FSO67" s="956">
        <f t="shared" si="74"/>
        <v>0</v>
      </c>
      <c r="FSP67" s="956">
        <f t="shared" si="74"/>
        <v>0</v>
      </c>
      <c r="FSQ67" s="956">
        <f t="shared" si="74"/>
        <v>0</v>
      </c>
      <c r="FSR67" s="956">
        <f t="shared" si="74"/>
        <v>0</v>
      </c>
      <c r="FSS67" s="956">
        <f t="shared" si="74"/>
        <v>0</v>
      </c>
      <c r="FST67" s="956">
        <f t="shared" si="74"/>
        <v>0</v>
      </c>
      <c r="FSU67" s="956">
        <f t="shared" si="74"/>
        <v>0</v>
      </c>
      <c r="FSV67" s="956">
        <f t="shared" si="74"/>
        <v>0</v>
      </c>
      <c r="FSW67" s="956">
        <f t="shared" si="74"/>
        <v>0</v>
      </c>
      <c r="FSX67" s="956">
        <f t="shared" si="74"/>
        <v>0</v>
      </c>
      <c r="FSY67" s="956">
        <f t="shared" si="74"/>
        <v>0</v>
      </c>
      <c r="FSZ67" s="956">
        <f t="shared" si="74"/>
        <v>0</v>
      </c>
      <c r="FTA67" s="956">
        <f t="shared" si="74"/>
        <v>0</v>
      </c>
      <c r="FTB67" s="956">
        <f t="shared" si="74"/>
        <v>0</v>
      </c>
      <c r="FTC67" s="956">
        <f t="shared" si="74"/>
        <v>0</v>
      </c>
      <c r="FTD67" s="956">
        <f t="shared" si="74"/>
        <v>0</v>
      </c>
      <c r="FTE67" s="956">
        <f t="shared" si="74"/>
        <v>0</v>
      </c>
      <c r="FTF67" s="956">
        <f t="shared" si="74"/>
        <v>0</v>
      </c>
      <c r="FTG67" s="956">
        <f t="shared" si="74"/>
        <v>0</v>
      </c>
      <c r="FTH67" s="956">
        <f t="shared" si="74"/>
        <v>0</v>
      </c>
      <c r="FTI67" s="956">
        <f t="shared" si="74"/>
        <v>0</v>
      </c>
      <c r="FTJ67" s="956">
        <f t="shared" si="74"/>
        <v>0</v>
      </c>
      <c r="FTK67" s="956">
        <f t="shared" si="74"/>
        <v>0</v>
      </c>
      <c r="FTL67" s="956">
        <f t="shared" si="74"/>
        <v>0</v>
      </c>
      <c r="FTM67" s="956">
        <f t="shared" si="74"/>
        <v>0</v>
      </c>
      <c r="FTN67" s="956">
        <f t="shared" si="74"/>
        <v>0</v>
      </c>
      <c r="FTO67" s="956">
        <f t="shared" si="74"/>
        <v>0</v>
      </c>
      <c r="FTP67" s="956">
        <f t="shared" si="74"/>
        <v>0</v>
      </c>
      <c r="FTQ67" s="956">
        <f t="shared" si="74"/>
        <v>0</v>
      </c>
      <c r="FTR67" s="956">
        <f t="shared" si="74"/>
        <v>0</v>
      </c>
      <c r="FTS67" s="956">
        <f t="shared" si="74"/>
        <v>0</v>
      </c>
      <c r="FTT67" s="956">
        <f t="shared" si="74"/>
        <v>0</v>
      </c>
      <c r="FTU67" s="956">
        <f t="shared" si="74"/>
        <v>0</v>
      </c>
      <c r="FTV67" s="956">
        <f t="shared" si="74"/>
        <v>0</v>
      </c>
      <c r="FTW67" s="956">
        <f t="shared" si="74"/>
        <v>0</v>
      </c>
      <c r="FTX67" s="956">
        <f t="shared" si="74"/>
        <v>0</v>
      </c>
      <c r="FTY67" s="956">
        <f t="shared" si="74"/>
        <v>0</v>
      </c>
      <c r="FTZ67" s="956">
        <f t="shared" si="74"/>
        <v>0</v>
      </c>
      <c r="FUA67" s="956">
        <f t="shared" si="74"/>
        <v>0</v>
      </c>
      <c r="FUB67" s="956">
        <f t="shared" si="74"/>
        <v>0</v>
      </c>
      <c r="FUC67" s="956">
        <f t="shared" si="74"/>
        <v>0</v>
      </c>
      <c r="FUD67" s="956">
        <f t="shared" si="74"/>
        <v>0</v>
      </c>
      <c r="FUE67" s="956">
        <f t="shared" si="74"/>
        <v>0</v>
      </c>
      <c r="FUF67" s="956">
        <f t="shared" si="74"/>
        <v>0</v>
      </c>
      <c r="FUG67" s="956">
        <f t="shared" si="74"/>
        <v>0</v>
      </c>
      <c r="FUH67" s="956">
        <f t="shared" si="74"/>
        <v>0</v>
      </c>
      <c r="FUI67" s="956">
        <f t="shared" si="74"/>
        <v>0</v>
      </c>
      <c r="FUJ67" s="956">
        <f t="shared" si="74"/>
        <v>0</v>
      </c>
      <c r="FUK67" s="956">
        <f t="shared" si="74"/>
        <v>0</v>
      </c>
      <c r="FUL67" s="956">
        <f t="shared" si="74"/>
        <v>0</v>
      </c>
      <c r="FUM67" s="956">
        <f t="shared" si="74"/>
        <v>0</v>
      </c>
      <c r="FUN67" s="956">
        <f t="shared" si="74"/>
        <v>0</v>
      </c>
      <c r="FUO67" s="956">
        <f t="shared" si="74"/>
        <v>0</v>
      </c>
      <c r="FUP67" s="956">
        <f t="shared" si="74"/>
        <v>0</v>
      </c>
      <c r="FUQ67" s="956">
        <f t="shared" si="74"/>
        <v>0</v>
      </c>
      <c r="FUR67" s="956">
        <f t="shared" ref="FUR67:FXC67" si="75">FUR60*$C$67</f>
        <v>0</v>
      </c>
      <c r="FUS67" s="956">
        <f t="shared" si="75"/>
        <v>0</v>
      </c>
      <c r="FUT67" s="956">
        <f t="shared" si="75"/>
        <v>0</v>
      </c>
      <c r="FUU67" s="956">
        <f t="shared" si="75"/>
        <v>0</v>
      </c>
      <c r="FUV67" s="956">
        <f t="shared" si="75"/>
        <v>0</v>
      </c>
      <c r="FUW67" s="956">
        <f t="shared" si="75"/>
        <v>0</v>
      </c>
      <c r="FUX67" s="956">
        <f t="shared" si="75"/>
        <v>0</v>
      </c>
      <c r="FUY67" s="956">
        <f t="shared" si="75"/>
        <v>0</v>
      </c>
      <c r="FUZ67" s="956">
        <f t="shared" si="75"/>
        <v>0</v>
      </c>
      <c r="FVA67" s="956">
        <f t="shared" si="75"/>
        <v>0</v>
      </c>
      <c r="FVB67" s="956">
        <f t="shared" si="75"/>
        <v>0</v>
      </c>
      <c r="FVC67" s="956">
        <f t="shared" si="75"/>
        <v>0</v>
      </c>
      <c r="FVD67" s="956">
        <f t="shared" si="75"/>
        <v>0</v>
      </c>
      <c r="FVE67" s="956">
        <f t="shared" si="75"/>
        <v>0</v>
      </c>
      <c r="FVF67" s="956">
        <f t="shared" si="75"/>
        <v>0</v>
      </c>
      <c r="FVG67" s="956">
        <f t="shared" si="75"/>
        <v>0</v>
      </c>
      <c r="FVH67" s="956">
        <f t="shared" si="75"/>
        <v>0</v>
      </c>
      <c r="FVI67" s="956">
        <f t="shared" si="75"/>
        <v>0</v>
      </c>
      <c r="FVJ67" s="956">
        <f t="shared" si="75"/>
        <v>0</v>
      </c>
      <c r="FVK67" s="956">
        <f t="shared" si="75"/>
        <v>0</v>
      </c>
      <c r="FVL67" s="956">
        <f t="shared" si="75"/>
        <v>0</v>
      </c>
      <c r="FVM67" s="956">
        <f t="shared" si="75"/>
        <v>0</v>
      </c>
      <c r="FVN67" s="956">
        <f t="shared" si="75"/>
        <v>0</v>
      </c>
      <c r="FVO67" s="956">
        <f t="shared" si="75"/>
        <v>0</v>
      </c>
      <c r="FVP67" s="956">
        <f t="shared" si="75"/>
        <v>0</v>
      </c>
      <c r="FVQ67" s="956">
        <f t="shared" si="75"/>
        <v>0</v>
      </c>
      <c r="FVR67" s="956">
        <f t="shared" si="75"/>
        <v>0</v>
      </c>
      <c r="FVS67" s="956">
        <f t="shared" si="75"/>
        <v>0</v>
      </c>
      <c r="FVT67" s="956">
        <f t="shared" si="75"/>
        <v>0</v>
      </c>
      <c r="FVU67" s="956">
        <f t="shared" si="75"/>
        <v>0</v>
      </c>
      <c r="FVV67" s="956">
        <f t="shared" si="75"/>
        <v>0</v>
      </c>
      <c r="FVW67" s="956">
        <f t="shared" si="75"/>
        <v>0</v>
      </c>
      <c r="FVX67" s="956">
        <f t="shared" si="75"/>
        <v>0</v>
      </c>
      <c r="FVY67" s="956">
        <f t="shared" si="75"/>
        <v>0</v>
      </c>
      <c r="FVZ67" s="956">
        <f t="shared" si="75"/>
        <v>0</v>
      </c>
      <c r="FWA67" s="956">
        <f t="shared" si="75"/>
        <v>0</v>
      </c>
      <c r="FWB67" s="956">
        <f t="shared" si="75"/>
        <v>0</v>
      </c>
      <c r="FWC67" s="956">
        <f t="shared" si="75"/>
        <v>0</v>
      </c>
      <c r="FWD67" s="956">
        <f t="shared" si="75"/>
        <v>0</v>
      </c>
      <c r="FWE67" s="956">
        <f t="shared" si="75"/>
        <v>0</v>
      </c>
      <c r="FWF67" s="956">
        <f t="shared" si="75"/>
        <v>0</v>
      </c>
      <c r="FWG67" s="956">
        <f t="shared" si="75"/>
        <v>0</v>
      </c>
      <c r="FWH67" s="956">
        <f t="shared" si="75"/>
        <v>0</v>
      </c>
      <c r="FWI67" s="956">
        <f t="shared" si="75"/>
        <v>0</v>
      </c>
      <c r="FWJ67" s="956">
        <f t="shared" si="75"/>
        <v>0</v>
      </c>
      <c r="FWK67" s="956">
        <f t="shared" si="75"/>
        <v>0</v>
      </c>
      <c r="FWL67" s="956">
        <f t="shared" si="75"/>
        <v>0</v>
      </c>
      <c r="FWM67" s="956">
        <f t="shared" si="75"/>
        <v>0</v>
      </c>
      <c r="FWN67" s="956">
        <f t="shared" si="75"/>
        <v>0</v>
      </c>
      <c r="FWO67" s="956">
        <f t="shared" si="75"/>
        <v>0</v>
      </c>
      <c r="FWP67" s="956">
        <f t="shared" si="75"/>
        <v>0</v>
      </c>
      <c r="FWQ67" s="956">
        <f t="shared" si="75"/>
        <v>0</v>
      </c>
      <c r="FWR67" s="956">
        <f t="shared" si="75"/>
        <v>0</v>
      </c>
      <c r="FWS67" s="956">
        <f t="shared" si="75"/>
        <v>0</v>
      </c>
      <c r="FWT67" s="956">
        <f t="shared" si="75"/>
        <v>0</v>
      </c>
      <c r="FWU67" s="956">
        <f t="shared" si="75"/>
        <v>0</v>
      </c>
      <c r="FWV67" s="956">
        <f t="shared" si="75"/>
        <v>0</v>
      </c>
      <c r="FWW67" s="956">
        <f t="shared" si="75"/>
        <v>0</v>
      </c>
      <c r="FWX67" s="956">
        <f t="shared" si="75"/>
        <v>0</v>
      </c>
      <c r="FWY67" s="956">
        <f t="shared" si="75"/>
        <v>0</v>
      </c>
      <c r="FWZ67" s="956">
        <f t="shared" si="75"/>
        <v>0</v>
      </c>
      <c r="FXA67" s="956">
        <f t="shared" si="75"/>
        <v>0</v>
      </c>
      <c r="FXB67" s="956">
        <f t="shared" si="75"/>
        <v>0</v>
      </c>
      <c r="FXC67" s="956">
        <f t="shared" si="75"/>
        <v>0</v>
      </c>
      <c r="FXD67" s="956">
        <f t="shared" ref="FXD67:FZO67" si="76">FXD60*$C$67</f>
        <v>0</v>
      </c>
      <c r="FXE67" s="956">
        <f t="shared" si="76"/>
        <v>0</v>
      </c>
      <c r="FXF67" s="956">
        <f t="shared" si="76"/>
        <v>0</v>
      </c>
      <c r="FXG67" s="956">
        <f t="shared" si="76"/>
        <v>0</v>
      </c>
      <c r="FXH67" s="956">
        <f t="shared" si="76"/>
        <v>0</v>
      </c>
      <c r="FXI67" s="956">
        <f t="shared" si="76"/>
        <v>0</v>
      </c>
      <c r="FXJ67" s="956">
        <f t="shared" si="76"/>
        <v>0</v>
      </c>
      <c r="FXK67" s="956">
        <f t="shared" si="76"/>
        <v>0</v>
      </c>
      <c r="FXL67" s="956">
        <f t="shared" si="76"/>
        <v>0</v>
      </c>
      <c r="FXM67" s="956">
        <f t="shared" si="76"/>
        <v>0</v>
      </c>
      <c r="FXN67" s="956">
        <f t="shared" si="76"/>
        <v>0</v>
      </c>
      <c r="FXO67" s="956">
        <f t="shared" si="76"/>
        <v>0</v>
      </c>
      <c r="FXP67" s="956">
        <f t="shared" si="76"/>
        <v>0</v>
      </c>
      <c r="FXQ67" s="956">
        <f t="shared" si="76"/>
        <v>0</v>
      </c>
      <c r="FXR67" s="956">
        <f t="shared" si="76"/>
        <v>0</v>
      </c>
      <c r="FXS67" s="956">
        <f t="shared" si="76"/>
        <v>0</v>
      </c>
      <c r="FXT67" s="956">
        <f t="shared" si="76"/>
        <v>0</v>
      </c>
      <c r="FXU67" s="956">
        <f t="shared" si="76"/>
        <v>0</v>
      </c>
      <c r="FXV67" s="956">
        <f t="shared" si="76"/>
        <v>0</v>
      </c>
      <c r="FXW67" s="956">
        <f t="shared" si="76"/>
        <v>0</v>
      </c>
      <c r="FXX67" s="956">
        <f t="shared" si="76"/>
        <v>0</v>
      </c>
      <c r="FXY67" s="956">
        <f t="shared" si="76"/>
        <v>0</v>
      </c>
      <c r="FXZ67" s="956">
        <f t="shared" si="76"/>
        <v>0</v>
      </c>
      <c r="FYA67" s="956">
        <f t="shared" si="76"/>
        <v>0</v>
      </c>
      <c r="FYB67" s="956">
        <f t="shared" si="76"/>
        <v>0</v>
      </c>
      <c r="FYC67" s="956">
        <f t="shared" si="76"/>
        <v>0</v>
      </c>
      <c r="FYD67" s="956">
        <f t="shared" si="76"/>
        <v>0</v>
      </c>
      <c r="FYE67" s="956">
        <f t="shared" si="76"/>
        <v>0</v>
      </c>
      <c r="FYF67" s="956">
        <f t="shared" si="76"/>
        <v>0</v>
      </c>
      <c r="FYG67" s="956">
        <f t="shared" si="76"/>
        <v>0</v>
      </c>
      <c r="FYH67" s="956">
        <f t="shared" si="76"/>
        <v>0</v>
      </c>
      <c r="FYI67" s="956">
        <f t="shared" si="76"/>
        <v>0</v>
      </c>
      <c r="FYJ67" s="956">
        <f t="shared" si="76"/>
        <v>0</v>
      </c>
      <c r="FYK67" s="956">
        <f t="shared" si="76"/>
        <v>0</v>
      </c>
      <c r="FYL67" s="956">
        <f t="shared" si="76"/>
        <v>0</v>
      </c>
      <c r="FYM67" s="956">
        <f t="shared" si="76"/>
        <v>0</v>
      </c>
      <c r="FYN67" s="956">
        <f t="shared" si="76"/>
        <v>0</v>
      </c>
      <c r="FYO67" s="956">
        <f t="shared" si="76"/>
        <v>0</v>
      </c>
      <c r="FYP67" s="956">
        <f t="shared" si="76"/>
        <v>0</v>
      </c>
      <c r="FYQ67" s="956">
        <f t="shared" si="76"/>
        <v>0</v>
      </c>
      <c r="FYR67" s="956">
        <f t="shared" si="76"/>
        <v>0</v>
      </c>
      <c r="FYS67" s="956">
        <f t="shared" si="76"/>
        <v>0</v>
      </c>
      <c r="FYT67" s="956">
        <f t="shared" si="76"/>
        <v>0</v>
      </c>
      <c r="FYU67" s="956">
        <f t="shared" si="76"/>
        <v>0</v>
      </c>
      <c r="FYV67" s="956">
        <f t="shared" si="76"/>
        <v>0</v>
      </c>
      <c r="FYW67" s="956">
        <f t="shared" si="76"/>
        <v>0</v>
      </c>
      <c r="FYX67" s="956">
        <f t="shared" si="76"/>
        <v>0</v>
      </c>
      <c r="FYY67" s="956">
        <f t="shared" si="76"/>
        <v>0</v>
      </c>
      <c r="FYZ67" s="956">
        <f t="shared" si="76"/>
        <v>0</v>
      </c>
      <c r="FZA67" s="956">
        <f t="shared" si="76"/>
        <v>0</v>
      </c>
      <c r="FZB67" s="956">
        <f t="shared" si="76"/>
        <v>0</v>
      </c>
      <c r="FZC67" s="956">
        <f t="shared" si="76"/>
        <v>0</v>
      </c>
      <c r="FZD67" s="956">
        <f t="shared" si="76"/>
        <v>0</v>
      </c>
      <c r="FZE67" s="956">
        <f t="shared" si="76"/>
        <v>0</v>
      </c>
      <c r="FZF67" s="956">
        <f t="shared" si="76"/>
        <v>0</v>
      </c>
      <c r="FZG67" s="956">
        <f t="shared" si="76"/>
        <v>0</v>
      </c>
      <c r="FZH67" s="956">
        <f t="shared" si="76"/>
        <v>0</v>
      </c>
      <c r="FZI67" s="956">
        <f t="shared" si="76"/>
        <v>0</v>
      </c>
      <c r="FZJ67" s="956">
        <f t="shared" si="76"/>
        <v>0</v>
      </c>
      <c r="FZK67" s="956">
        <f t="shared" si="76"/>
        <v>0</v>
      </c>
      <c r="FZL67" s="956">
        <f t="shared" si="76"/>
        <v>0</v>
      </c>
      <c r="FZM67" s="956">
        <f t="shared" si="76"/>
        <v>0</v>
      </c>
      <c r="FZN67" s="956">
        <f t="shared" si="76"/>
        <v>0</v>
      </c>
      <c r="FZO67" s="956">
        <f t="shared" si="76"/>
        <v>0</v>
      </c>
      <c r="FZP67" s="956">
        <f t="shared" ref="FZP67:GCA67" si="77">FZP60*$C$67</f>
        <v>0</v>
      </c>
      <c r="FZQ67" s="956">
        <f t="shared" si="77"/>
        <v>0</v>
      </c>
      <c r="FZR67" s="956">
        <f t="shared" si="77"/>
        <v>0</v>
      </c>
      <c r="FZS67" s="956">
        <f t="shared" si="77"/>
        <v>0</v>
      </c>
      <c r="FZT67" s="956">
        <f t="shared" si="77"/>
        <v>0</v>
      </c>
      <c r="FZU67" s="956">
        <f t="shared" si="77"/>
        <v>0</v>
      </c>
      <c r="FZV67" s="956">
        <f t="shared" si="77"/>
        <v>0</v>
      </c>
      <c r="FZW67" s="956">
        <f t="shared" si="77"/>
        <v>0</v>
      </c>
      <c r="FZX67" s="956">
        <f t="shared" si="77"/>
        <v>0</v>
      </c>
      <c r="FZY67" s="956">
        <f t="shared" si="77"/>
        <v>0</v>
      </c>
      <c r="FZZ67" s="956">
        <f t="shared" si="77"/>
        <v>0</v>
      </c>
      <c r="GAA67" s="956">
        <f t="shared" si="77"/>
        <v>0</v>
      </c>
      <c r="GAB67" s="956">
        <f t="shared" si="77"/>
        <v>0</v>
      </c>
      <c r="GAC67" s="956">
        <f t="shared" si="77"/>
        <v>0</v>
      </c>
      <c r="GAD67" s="956">
        <f t="shared" si="77"/>
        <v>0</v>
      </c>
      <c r="GAE67" s="956">
        <f t="shared" si="77"/>
        <v>0</v>
      </c>
      <c r="GAF67" s="956">
        <f t="shared" si="77"/>
        <v>0</v>
      </c>
      <c r="GAG67" s="956">
        <f t="shared" si="77"/>
        <v>0</v>
      </c>
      <c r="GAH67" s="956">
        <f t="shared" si="77"/>
        <v>0</v>
      </c>
      <c r="GAI67" s="956">
        <f t="shared" si="77"/>
        <v>0</v>
      </c>
      <c r="GAJ67" s="956">
        <f t="shared" si="77"/>
        <v>0</v>
      </c>
      <c r="GAK67" s="956">
        <f t="shared" si="77"/>
        <v>0</v>
      </c>
      <c r="GAL67" s="956">
        <f t="shared" si="77"/>
        <v>0</v>
      </c>
      <c r="GAM67" s="956">
        <f t="shared" si="77"/>
        <v>0</v>
      </c>
      <c r="GAN67" s="956">
        <f t="shared" si="77"/>
        <v>0</v>
      </c>
      <c r="GAO67" s="956">
        <f t="shared" si="77"/>
        <v>0</v>
      </c>
      <c r="GAP67" s="956">
        <f t="shared" si="77"/>
        <v>0</v>
      </c>
      <c r="GAQ67" s="956">
        <f t="shared" si="77"/>
        <v>0</v>
      </c>
      <c r="GAR67" s="956">
        <f t="shared" si="77"/>
        <v>0</v>
      </c>
      <c r="GAS67" s="956">
        <f t="shared" si="77"/>
        <v>0</v>
      </c>
      <c r="GAT67" s="956">
        <f t="shared" si="77"/>
        <v>0</v>
      </c>
      <c r="GAU67" s="956">
        <f t="shared" si="77"/>
        <v>0</v>
      </c>
      <c r="GAV67" s="956">
        <f t="shared" si="77"/>
        <v>0</v>
      </c>
      <c r="GAW67" s="956">
        <f t="shared" si="77"/>
        <v>0</v>
      </c>
      <c r="GAX67" s="956">
        <f t="shared" si="77"/>
        <v>0</v>
      </c>
      <c r="GAY67" s="956">
        <f t="shared" si="77"/>
        <v>0</v>
      </c>
      <c r="GAZ67" s="956">
        <f t="shared" si="77"/>
        <v>0</v>
      </c>
      <c r="GBA67" s="956">
        <f t="shared" si="77"/>
        <v>0</v>
      </c>
      <c r="GBB67" s="956">
        <f t="shared" si="77"/>
        <v>0</v>
      </c>
      <c r="GBC67" s="956">
        <f t="shared" si="77"/>
        <v>0</v>
      </c>
      <c r="GBD67" s="956">
        <f t="shared" si="77"/>
        <v>0</v>
      </c>
      <c r="GBE67" s="956">
        <f t="shared" si="77"/>
        <v>0</v>
      </c>
      <c r="GBF67" s="956">
        <f t="shared" si="77"/>
        <v>0</v>
      </c>
      <c r="GBG67" s="956">
        <f t="shared" si="77"/>
        <v>0</v>
      </c>
      <c r="GBH67" s="956">
        <f t="shared" si="77"/>
        <v>0</v>
      </c>
      <c r="GBI67" s="956">
        <f t="shared" si="77"/>
        <v>0</v>
      </c>
      <c r="GBJ67" s="956">
        <f t="shared" si="77"/>
        <v>0</v>
      </c>
      <c r="GBK67" s="956">
        <f t="shared" si="77"/>
        <v>0</v>
      </c>
      <c r="GBL67" s="956">
        <f t="shared" si="77"/>
        <v>0</v>
      </c>
      <c r="GBM67" s="956">
        <f t="shared" si="77"/>
        <v>0</v>
      </c>
      <c r="GBN67" s="956">
        <f t="shared" si="77"/>
        <v>0</v>
      </c>
      <c r="GBO67" s="956">
        <f t="shared" si="77"/>
        <v>0</v>
      </c>
      <c r="GBP67" s="956">
        <f t="shared" si="77"/>
        <v>0</v>
      </c>
      <c r="GBQ67" s="956">
        <f t="shared" si="77"/>
        <v>0</v>
      </c>
      <c r="GBR67" s="956">
        <f t="shared" si="77"/>
        <v>0</v>
      </c>
      <c r="GBS67" s="956">
        <f t="shared" si="77"/>
        <v>0</v>
      </c>
      <c r="GBT67" s="956">
        <f t="shared" si="77"/>
        <v>0</v>
      </c>
      <c r="GBU67" s="956">
        <f t="shared" si="77"/>
        <v>0</v>
      </c>
      <c r="GBV67" s="956">
        <f t="shared" si="77"/>
        <v>0</v>
      </c>
      <c r="GBW67" s="956">
        <f t="shared" si="77"/>
        <v>0</v>
      </c>
      <c r="GBX67" s="956">
        <f t="shared" si="77"/>
        <v>0</v>
      </c>
      <c r="GBY67" s="956">
        <f t="shared" si="77"/>
        <v>0</v>
      </c>
      <c r="GBZ67" s="956">
        <f t="shared" si="77"/>
        <v>0</v>
      </c>
      <c r="GCA67" s="956">
        <f t="shared" si="77"/>
        <v>0</v>
      </c>
      <c r="GCB67" s="956">
        <f t="shared" ref="GCB67:GEM67" si="78">GCB60*$C$67</f>
        <v>0</v>
      </c>
      <c r="GCC67" s="956">
        <f t="shared" si="78"/>
        <v>0</v>
      </c>
      <c r="GCD67" s="956">
        <f t="shared" si="78"/>
        <v>0</v>
      </c>
      <c r="GCE67" s="956">
        <f t="shared" si="78"/>
        <v>0</v>
      </c>
      <c r="GCF67" s="956">
        <f t="shared" si="78"/>
        <v>0</v>
      </c>
      <c r="GCG67" s="956">
        <f t="shared" si="78"/>
        <v>0</v>
      </c>
      <c r="GCH67" s="956">
        <f t="shared" si="78"/>
        <v>0</v>
      </c>
      <c r="GCI67" s="956">
        <f t="shared" si="78"/>
        <v>0</v>
      </c>
      <c r="GCJ67" s="956">
        <f t="shared" si="78"/>
        <v>0</v>
      </c>
      <c r="GCK67" s="956">
        <f t="shared" si="78"/>
        <v>0</v>
      </c>
      <c r="GCL67" s="956">
        <f t="shared" si="78"/>
        <v>0</v>
      </c>
      <c r="GCM67" s="956">
        <f t="shared" si="78"/>
        <v>0</v>
      </c>
      <c r="GCN67" s="956">
        <f t="shared" si="78"/>
        <v>0</v>
      </c>
      <c r="GCO67" s="956">
        <f t="shared" si="78"/>
        <v>0</v>
      </c>
      <c r="GCP67" s="956">
        <f t="shared" si="78"/>
        <v>0</v>
      </c>
      <c r="GCQ67" s="956">
        <f t="shared" si="78"/>
        <v>0</v>
      </c>
      <c r="GCR67" s="956">
        <f t="shared" si="78"/>
        <v>0</v>
      </c>
      <c r="GCS67" s="956">
        <f t="shared" si="78"/>
        <v>0</v>
      </c>
      <c r="GCT67" s="956">
        <f t="shared" si="78"/>
        <v>0</v>
      </c>
      <c r="GCU67" s="956">
        <f t="shared" si="78"/>
        <v>0</v>
      </c>
      <c r="GCV67" s="956">
        <f t="shared" si="78"/>
        <v>0</v>
      </c>
      <c r="GCW67" s="956">
        <f t="shared" si="78"/>
        <v>0</v>
      </c>
      <c r="GCX67" s="956">
        <f t="shared" si="78"/>
        <v>0</v>
      </c>
      <c r="GCY67" s="956">
        <f t="shared" si="78"/>
        <v>0</v>
      </c>
      <c r="GCZ67" s="956">
        <f t="shared" si="78"/>
        <v>0</v>
      </c>
      <c r="GDA67" s="956">
        <f t="shared" si="78"/>
        <v>0</v>
      </c>
      <c r="GDB67" s="956">
        <f t="shared" si="78"/>
        <v>0</v>
      </c>
      <c r="GDC67" s="956">
        <f t="shared" si="78"/>
        <v>0</v>
      </c>
      <c r="GDD67" s="956">
        <f t="shared" si="78"/>
        <v>0</v>
      </c>
      <c r="GDE67" s="956">
        <f t="shared" si="78"/>
        <v>0</v>
      </c>
      <c r="GDF67" s="956">
        <f t="shared" si="78"/>
        <v>0</v>
      </c>
      <c r="GDG67" s="956">
        <f t="shared" si="78"/>
        <v>0</v>
      </c>
      <c r="GDH67" s="956">
        <f t="shared" si="78"/>
        <v>0</v>
      </c>
      <c r="GDI67" s="956">
        <f t="shared" si="78"/>
        <v>0</v>
      </c>
      <c r="GDJ67" s="956">
        <f t="shared" si="78"/>
        <v>0</v>
      </c>
      <c r="GDK67" s="956">
        <f t="shared" si="78"/>
        <v>0</v>
      </c>
      <c r="GDL67" s="956">
        <f t="shared" si="78"/>
        <v>0</v>
      </c>
      <c r="GDM67" s="956">
        <f t="shared" si="78"/>
        <v>0</v>
      </c>
      <c r="GDN67" s="956">
        <f t="shared" si="78"/>
        <v>0</v>
      </c>
      <c r="GDO67" s="956">
        <f t="shared" si="78"/>
        <v>0</v>
      </c>
      <c r="GDP67" s="956">
        <f t="shared" si="78"/>
        <v>0</v>
      </c>
      <c r="GDQ67" s="956">
        <f t="shared" si="78"/>
        <v>0</v>
      </c>
      <c r="GDR67" s="956">
        <f t="shared" si="78"/>
        <v>0</v>
      </c>
      <c r="GDS67" s="956">
        <f t="shared" si="78"/>
        <v>0</v>
      </c>
      <c r="GDT67" s="956">
        <f t="shared" si="78"/>
        <v>0</v>
      </c>
      <c r="GDU67" s="956">
        <f t="shared" si="78"/>
        <v>0</v>
      </c>
      <c r="GDV67" s="956">
        <f t="shared" si="78"/>
        <v>0</v>
      </c>
      <c r="GDW67" s="956">
        <f t="shared" si="78"/>
        <v>0</v>
      </c>
      <c r="GDX67" s="956">
        <f t="shared" si="78"/>
        <v>0</v>
      </c>
      <c r="GDY67" s="956">
        <f t="shared" si="78"/>
        <v>0</v>
      </c>
      <c r="GDZ67" s="956">
        <f t="shared" si="78"/>
        <v>0</v>
      </c>
      <c r="GEA67" s="956">
        <f t="shared" si="78"/>
        <v>0</v>
      </c>
      <c r="GEB67" s="956">
        <f t="shared" si="78"/>
        <v>0</v>
      </c>
      <c r="GEC67" s="956">
        <f t="shared" si="78"/>
        <v>0</v>
      </c>
      <c r="GED67" s="956">
        <f t="shared" si="78"/>
        <v>0</v>
      </c>
      <c r="GEE67" s="956">
        <f t="shared" si="78"/>
        <v>0</v>
      </c>
      <c r="GEF67" s="956">
        <f t="shared" si="78"/>
        <v>0</v>
      </c>
      <c r="GEG67" s="956">
        <f t="shared" si="78"/>
        <v>0</v>
      </c>
      <c r="GEH67" s="956">
        <f t="shared" si="78"/>
        <v>0</v>
      </c>
      <c r="GEI67" s="956">
        <f t="shared" si="78"/>
        <v>0</v>
      </c>
      <c r="GEJ67" s="956">
        <f t="shared" si="78"/>
        <v>0</v>
      </c>
      <c r="GEK67" s="956">
        <f t="shared" si="78"/>
        <v>0</v>
      </c>
      <c r="GEL67" s="956">
        <f t="shared" si="78"/>
        <v>0</v>
      </c>
      <c r="GEM67" s="956">
        <f t="shared" si="78"/>
        <v>0</v>
      </c>
      <c r="GEN67" s="956">
        <f t="shared" ref="GEN67:GGY67" si="79">GEN60*$C$67</f>
        <v>0</v>
      </c>
      <c r="GEO67" s="956">
        <f t="shared" si="79"/>
        <v>0</v>
      </c>
      <c r="GEP67" s="956">
        <f t="shared" si="79"/>
        <v>0</v>
      </c>
      <c r="GEQ67" s="956">
        <f t="shared" si="79"/>
        <v>0</v>
      </c>
      <c r="GER67" s="956">
        <f t="shared" si="79"/>
        <v>0</v>
      </c>
      <c r="GES67" s="956">
        <f t="shared" si="79"/>
        <v>0</v>
      </c>
      <c r="GET67" s="956">
        <f t="shared" si="79"/>
        <v>0</v>
      </c>
      <c r="GEU67" s="956">
        <f t="shared" si="79"/>
        <v>0</v>
      </c>
      <c r="GEV67" s="956">
        <f t="shared" si="79"/>
        <v>0</v>
      </c>
      <c r="GEW67" s="956">
        <f t="shared" si="79"/>
        <v>0</v>
      </c>
      <c r="GEX67" s="956">
        <f t="shared" si="79"/>
        <v>0</v>
      </c>
      <c r="GEY67" s="956">
        <f t="shared" si="79"/>
        <v>0</v>
      </c>
      <c r="GEZ67" s="956">
        <f t="shared" si="79"/>
        <v>0</v>
      </c>
      <c r="GFA67" s="956">
        <f t="shared" si="79"/>
        <v>0</v>
      </c>
      <c r="GFB67" s="956">
        <f t="shared" si="79"/>
        <v>0</v>
      </c>
      <c r="GFC67" s="956">
        <f t="shared" si="79"/>
        <v>0</v>
      </c>
      <c r="GFD67" s="956">
        <f t="shared" si="79"/>
        <v>0</v>
      </c>
      <c r="GFE67" s="956">
        <f t="shared" si="79"/>
        <v>0</v>
      </c>
      <c r="GFF67" s="956">
        <f t="shared" si="79"/>
        <v>0</v>
      </c>
      <c r="GFG67" s="956">
        <f t="shared" si="79"/>
        <v>0</v>
      </c>
      <c r="GFH67" s="956">
        <f t="shared" si="79"/>
        <v>0</v>
      </c>
      <c r="GFI67" s="956">
        <f t="shared" si="79"/>
        <v>0</v>
      </c>
      <c r="GFJ67" s="956">
        <f t="shared" si="79"/>
        <v>0</v>
      </c>
      <c r="GFK67" s="956">
        <f t="shared" si="79"/>
        <v>0</v>
      </c>
      <c r="GFL67" s="956">
        <f t="shared" si="79"/>
        <v>0</v>
      </c>
      <c r="GFM67" s="956">
        <f t="shared" si="79"/>
        <v>0</v>
      </c>
      <c r="GFN67" s="956">
        <f t="shared" si="79"/>
        <v>0</v>
      </c>
      <c r="GFO67" s="956">
        <f t="shared" si="79"/>
        <v>0</v>
      </c>
      <c r="GFP67" s="956">
        <f t="shared" si="79"/>
        <v>0</v>
      </c>
      <c r="GFQ67" s="956">
        <f t="shared" si="79"/>
        <v>0</v>
      </c>
      <c r="GFR67" s="956">
        <f t="shared" si="79"/>
        <v>0</v>
      </c>
      <c r="GFS67" s="956">
        <f t="shared" si="79"/>
        <v>0</v>
      </c>
      <c r="GFT67" s="956">
        <f t="shared" si="79"/>
        <v>0</v>
      </c>
      <c r="GFU67" s="956">
        <f t="shared" si="79"/>
        <v>0</v>
      </c>
      <c r="GFV67" s="956">
        <f t="shared" si="79"/>
        <v>0</v>
      </c>
      <c r="GFW67" s="956">
        <f t="shared" si="79"/>
        <v>0</v>
      </c>
      <c r="GFX67" s="956">
        <f t="shared" si="79"/>
        <v>0</v>
      </c>
      <c r="GFY67" s="956">
        <f t="shared" si="79"/>
        <v>0</v>
      </c>
      <c r="GFZ67" s="956">
        <f t="shared" si="79"/>
        <v>0</v>
      </c>
      <c r="GGA67" s="956">
        <f t="shared" si="79"/>
        <v>0</v>
      </c>
      <c r="GGB67" s="956">
        <f t="shared" si="79"/>
        <v>0</v>
      </c>
      <c r="GGC67" s="956">
        <f t="shared" si="79"/>
        <v>0</v>
      </c>
      <c r="GGD67" s="956">
        <f t="shared" si="79"/>
        <v>0</v>
      </c>
      <c r="GGE67" s="956">
        <f t="shared" si="79"/>
        <v>0</v>
      </c>
      <c r="GGF67" s="956">
        <f t="shared" si="79"/>
        <v>0</v>
      </c>
      <c r="GGG67" s="956">
        <f t="shared" si="79"/>
        <v>0</v>
      </c>
      <c r="GGH67" s="956">
        <f t="shared" si="79"/>
        <v>0</v>
      </c>
      <c r="GGI67" s="956">
        <f t="shared" si="79"/>
        <v>0</v>
      </c>
      <c r="GGJ67" s="956">
        <f t="shared" si="79"/>
        <v>0</v>
      </c>
      <c r="GGK67" s="956">
        <f t="shared" si="79"/>
        <v>0</v>
      </c>
      <c r="GGL67" s="956">
        <f t="shared" si="79"/>
        <v>0</v>
      </c>
      <c r="GGM67" s="956">
        <f t="shared" si="79"/>
        <v>0</v>
      </c>
      <c r="GGN67" s="956">
        <f t="shared" si="79"/>
        <v>0</v>
      </c>
      <c r="GGO67" s="956">
        <f t="shared" si="79"/>
        <v>0</v>
      </c>
      <c r="GGP67" s="956">
        <f t="shared" si="79"/>
        <v>0</v>
      </c>
      <c r="GGQ67" s="956">
        <f t="shared" si="79"/>
        <v>0</v>
      </c>
      <c r="GGR67" s="956">
        <f t="shared" si="79"/>
        <v>0</v>
      </c>
      <c r="GGS67" s="956">
        <f t="shared" si="79"/>
        <v>0</v>
      </c>
      <c r="GGT67" s="956">
        <f t="shared" si="79"/>
        <v>0</v>
      </c>
      <c r="GGU67" s="956">
        <f t="shared" si="79"/>
        <v>0</v>
      </c>
      <c r="GGV67" s="956">
        <f t="shared" si="79"/>
        <v>0</v>
      </c>
      <c r="GGW67" s="956">
        <f t="shared" si="79"/>
        <v>0</v>
      </c>
      <c r="GGX67" s="956">
        <f t="shared" si="79"/>
        <v>0</v>
      </c>
      <c r="GGY67" s="956">
        <f t="shared" si="79"/>
        <v>0</v>
      </c>
      <c r="GGZ67" s="956">
        <f t="shared" ref="GGZ67:GJK67" si="80">GGZ60*$C$67</f>
        <v>0</v>
      </c>
      <c r="GHA67" s="956">
        <f t="shared" si="80"/>
        <v>0</v>
      </c>
      <c r="GHB67" s="956">
        <f t="shared" si="80"/>
        <v>0</v>
      </c>
      <c r="GHC67" s="956">
        <f t="shared" si="80"/>
        <v>0</v>
      </c>
      <c r="GHD67" s="956">
        <f t="shared" si="80"/>
        <v>0</v>
      </c>
      <c r="GHE67" s="956">
        <f t="shared" si="80"/>
        <v>0</v>
      </c>
      <c r="GHF67" s="956">
        <f t="shared" si="80"/>
        <v>0</v>
      </c>
      <c r="GHG67" s="956">
        <f t="shared" si="80"/>
        <v>0</v>
      </c>
      <c r="GHH67" s="956">
        <f t="shared" si="80"/>
        <v>0</v>
      </c>
      <c r="GHI67" s="956">
        <f t="shared" si="80"/>
        <v>0</v>
      </c>
      <c r="GHJ67" s="956">
        <f t="shared" si="80"/>
        <v>0</v>
      </c>
      <c r="GHK67" s="956">
        <f t="shared" si="80"/>
        <v>0</v>
      </c>
      <c r="GHL67" s="956">
        <f t="shared" si="80"/>
        <v>0</v>
      </c>
      <c r="GHM67" s="956">
        <f t="shared" si="80"/>
        <v>0</v>
      </c>
      <c r="GHN67" s="956">
        <f t="shared" si="80"/>
        <v>0</v>
      </c>
      <c r="GHO67" s="956">
        <f t="shared" si="80"/>
        <v>0</v>
      </c>
      <c r="GHP67" s="956">
        <f t="shared" si="80"/>
        <v>0</v>
      </c>
      <c r="GHQ67" s="956">
        <f t="shared" si="80"/>
        <v>0</v>
      </c>
      <c r="GHR67" s="956">
        <f t="shared" si="80"/>
        <v>0</v>
      </c>
      <c r="GHS67" s="956">
        <f t="shared" si="80"/>
        <v>0</v>
      </c>
      <c r="GHT67" s="956">
        <f t="shared" si="80"/>
        <v>0</v>
      </c>
      <c r="GHU67" s="956">
        <f t="shared" si="80"/>
        <v>0</v>
      </c>
      <c r="GHV67" s="956">
        <f t="shared" si="80"/>
        <v>0</v>
      </c>
      <c r="GHW67" s="956">
        <f t="shared" si="80"/>
        <v>0</v>
      </c>
      <c r="GHX67" s="956">
        <f t="shared" si="80"/>
        <v>0</v>
      </c>
      <c r="GHY67" s="956">
        <f t="shared" si="80"/>
        <v>0</v>
      </c>
      <c r="GHZ67" s="956">
        <f t="shared" si="80"/>
        <v>0</v>
      </c>
      <c r="GIA67" s="956">
        <f t="shared" si="80"/>
        <v>0</v>
      </c>
      <c r="GIB67" s="956">
        <f t="shared" si="80"/>
        <v>0</v>
      </c>
      <c r="GIC67" s="956">
        <f t="shared" si="80"/>
        <v>0</v>
      </c>
      <c r="GID67" s="956">
        <f t="shared" si="80"/>
        <v>0</v>
      </c>
      <c r="GIE67" s="956">
        <f t="shared" si="80"/>
        <v>0</v>
      </c>
      <c r="GIF67" s="956">
        <f t="shared" si="80"/>
        <v>0</v>
      </c>
      <c r="GIG67" s="956">
        <f t="shared" si="80"/>
        <v>0</v>
      </c>
      <c r="GIH67" s="956">
        <f t="shared" si="80"/>
        <v>0</v>
      </c>
      <c r="GII67" s="956">
        <f t="shared" si="80"/>
        <v>0</v>
      </c>
      <c r="GIJ67" s="956">
        <f t="shared" si="80"/>
        <v>0</v>
      </c>
      <c r="GIK67" s="956">
        <f t="shared" si="80"/>
        <v>0</v>
      </c>
      <c r="GIL67" s="956">
        <f t="shared" si="80"/>
        <v>0</v>
      </c>
      <c r="GIM67" s="956">
        <f t="shared" si="80"/>
        <v>0</v>
      </c>
      <c r="GIN67" s="956">
        <f t="shared" si="80"/>
        <v>0</v>
      </c>
      <c r="GIO67" s="956">
        <f t="shared" si="80"/>
        <v>0</v>
      </c>
      <c r="GIP67" s="956">
        <f t="shared" si="80"/>
        <v>0</v>
      </c>
      <c r="GIQ67" s="956">
        <f t="shared" si="80"/>
        <v>0</v>
      </c>
      <c r="GIR67" s="956">
        <f t="shared" si="80"/>
        <v>0</v>
      </c>
      <c r="GIS67" s="956">
        <f t="shared" si="80"/>
        <v>0</v>
      </c>
      <c r="GIT67" s="956">
        <f t="shared" si="80"/>
        <v>0</v>
      </c>
      <c r="GIU67" s="956">
        <f t="shared" si="80"/>
        <v>0</v>
      </c>
      <c r="GIV67" s="956">
        <f t="shared" si="80"/>
        <v>0</v>
      </c>
      <c r="GIW67" s="956">
        <f t="shared" si="80"/>
        <v>0</v>
      </c>
      <c r="GIX67" s="956">
        <f t="shared" si="80"/>
        <v>0</v>
      </c>
      <c r="GIY67" s="956">
        <f t="shared" si="80"/>
        <v>0</v>
      </c>
      <c r="GIZ67" s="956">
        <f t="shared" si="80"/>
        <v>0</v>
      </c>
      <c r="GJA67" s="956">
        <f t="shared" si="80"/>
        <v>0</v>
      </c>
      <c r="GJB67" s="956">
        <f t="shared" si="80"/>
        <v>0</v>
      </c>
      <c r="GJC67" s="956">
        <f t="shared" si="80"/>
        <v>0</v>
      </c>
      <c r="GJD67" s="956">
        <f t="shared" si="80"/>
        <v>0</v>
      </c>
      <c r="GJE67" s="956">
        <f t="shared" si="80"/>
        <v>0</v>
      </c>
      <c r="GJF67" s="956">
        <f t="shared" si="80"/>
        <v>0</v>
      </c>
      <c r="GJG67" s="956">
        <f t="shared" si="80"/>
        <v>0</v>
      </c>
      <c r="GJH67" s="956">
        <f t="shared" si="80"/>
        <v>0</v>
      </c>
      <c r="GJI67" s="956">
        <f t="shared" si="80"/>
        <v>0</v>
      </c>
      <c r="GJJ67" s="956">
        <f t="shared" si="80"/>
        <v>0</v>
      </c>
      <c r="GJK67" s="956">
        <f t="shared" si="80"/>
        <v>0</v>
      </c>
      <c r="GJL67" s="956">
        <f t="shared" ref="GJL67:GLW67" si="81">GJL60*$C$67</f>
        <v>0</v>
      </c>
      <c r="GJM67" s="956">
        <f t="shared" si="81"/>
        <v>0</v>
      </c>
      <c r="GJN67" s="956">
        <f t="shared" si="81"/>
        <v>0</v>
      </c>
      <c r="GJO67" s="956">
        <f t="shared" si="81"/>
        <v>0</v>
      </c>
      <c r="GJP67" s="956">
        <f t="shared" si="81"/>
        <v>0</v>
      </c>
      <c r="GJQ67" s="956">
        <f t="shared" si="81"/>
        <v>0</v>
      </c>
      <c r="GJR67" s="956">
        <f t="shared" si="81"/>
        <v>0</v>
      </c>
      <c r="GJS67" s="956">
        <f t="shared" si="81"/>
        <v>0</v>
      </c>
      <c r="GJT67" s="956">
        <f t="shared" si="81"/>
        <v>0</v>
      </c>
      <c r="GJU67" s="956">
        <f t="shared" si="81"/>
        <v>0</v>
      </c>
      <c r="GJV67" s="956">
        <f t="shared" si="81"/>
        <v>0</v>
      </c>
      <c r="GJW67" s="956">
        <f t="shared" si="81"/>
        <v>0</v>
      </c>
      <c r="GJX67" s="956">
        <f t="shared" si="81"/>
        <v>0</v>
      </c>
      <c r="GJY67" s="956">
        <f t="shared" si="81"/>
        <v>0</v>
      </c>
      <c r="GJZ67" s="956">
        <f t="shared" si="81"/>
        <v>0</v>
      </c>
      <c r="GKA67" s="956">
        <f t="shared" si="81"/>
        <v>0</v>
      </c>
      <c r="GKB67" s="956">
        <f t="shared" si="81"/>
        <v>0</v>
      </c>
      <c r="GKC67" s="956">
        <f t="shared" si="81"/>
        <v>0</v>
      </c>
      <c r="GKD67" s="956">
        <f t="shared" si="81"/>
        <v>0</v>
      </c>
      <c r="GKE67" s="956">
        <f t="shared" si="81"/>
        <v>0</v>
      </c>
      <c r="GKF67" s="956">
        <f t="shared" si="81"/>
        <v>0</v>
      </c>
      <c r="GKG67" s="956">
        <f t="shared" si="81"/>
        <v>0</v>
      </c>
      <c r="GKH67" s="956">
        <f t="shared" si="81"/>
        <v>0</v>
      </c>
      <c r="GKI67" s="956">
        <f t="shared" si="81"/>
        <v>0</v>
      </c>
      <c r="GKJ67" s="956">
        <f t="shared" si="81"/>
        <v>0</v>
      </c>
      <c r="GKK67" s="956">
        <f t="shared" si="81"/>
        <v>0</v>
      </c>
      <c r="GKL67" s="956">
        <f t="shared" si="81"/>
        <v>0</v>
      </c>
      <c r="GKM67" s="956">
        <f t="shared" si="81"/>
        <v>0</v>
      </c>
      <c r="GKN67" s="956">
        <f t="shared" si="81"/>
        <v>0</v>
      </c>
      <c r="GKO67" s="956">
        <f t="shared" si="81"/>
        <v>0</v>
      </c>
      <c r="GKP67" s="956">
        <f t="shared" si="81"/>
        <v>0</v>
      </c>
      <c r="GKQ67" s="956">
        <f t="shared" si="81"/>
        <v>0</v>
      </c>
      <c r="GKR67" s="956">
        <f t="shared" si="81"/>
        <v>0</v>
      </c>
      <c r="GKS67" s="956">
        <f t="shared" si="81"/>
        <v>0</v>
      </c>
      <c r="GKT67" s="956">
        <f t="shared" si="81"/>
        <v>0</v>
      </c>
      <c r="GKU67" s="956">
        <f t="shared" si="81"/>
        <v>0</v>
      </c>
      <c r="GKV67" s="956">
        <f t="shared" si="81"/>
        <v>0</v>
      </c>
      <c r="GKW67" s="956">
        <f t="shared" si="81"/>
        <v>0</v>
      </c>
      <c r="GKX67" s="956">
        <f t="shared" si="81"/>
        <v>0</v>
      </c>
      <c r="GKY67" s="956">
        <f t="shared" si="81"/>
        <v>0</v>
      </c>
      <c r="GKZ67" s="956">
        <f t="shared" si="81"/>
        <v>0</v>
      </c>
      <c r="GLA67" s="956">
        <f t="shared" si="81"/>
        <v>0</v>
      </c>
      <c r="GLB67" s="956">
        <f t="shared" si="81"/>
        <v>0</v>
      </c>
      <c r="GLC67" s="956">
        <f t="shared" si="81"/>
        <v>0</v>
      </c>
      <c r="GLD67" s="956">
        <f t="shared" si="81"/>
        <v>0</v>
      </c>
      <c r="GLE67" s="956">
        <f t="shared" si="81"/>
        <v>0</v>
      </c>
      <c r="GLF67" s="956">
        <f t="shared" si="81"/>
        <v>0</v>
      </c>
      <c r="GLG67" s="956">
        <f t="shared" si="81"/>
        <v>0</v>
      </c>
      <c r="GLH67" s="956">
        <f t="shared" si="81"/>
        <v>0</v>
      </c>
      <c r="GLI67" s="956">
        <f t="shared" si="81"/>
        <v>0</v>
      </c>
      <c r="GLJ67" s="956">
        <f t="shared" si="81"/>
        <v>0</v>
      </c>
      <c r="GLK67" s="956">
        <f t="shared" si="81"/>
        <v>0</v>
      </c>
      <c r="GLL67" s="956">
        <f t="shared" si="81"/>
        <v>0</v>
      </c>
      <c r="GLM67" s="956">
        <f t="shared" si="81"/>
        <v>0</v>
      </c>
      <c r="GLN67" s="956">
        <f t="shared" si="81"/>
        <v>0</v>
      </c>
      <c r="GLO67" s="956">
        <f t="shared" si="81"/>
        <v>0</v>
      </c>
      <c r="GLP67" s="956">
        <f t="shared" si="81"/>
        <v>0</v>
      </c>
      <c r="GLQ67" s="956">
        <f t="shared" si="81"/>
        <v>0</v>
      </c>
      <c r="GLR67" s="956">
        <f t="shared" si="81"/>
        <v>0</v>
      </c>
      <c r="GLS67" s="956">
        <f t="shared" si="81"/>
        <v>0</v>
      </c>
      <c r="GLT67" s="956">
        <f t="shared" si="81"/>
        <v>0</v>
      </c>
      <c r="GLU67" s="956">
        <f t="shared" si="81"/>
        <v>0</v>
      </c>
      <c r="GLV67" s="956">
        <f t="shared" si="81"/>
        <v>0</v>
      </c>
      <c r="GLW67" s="956">
        <f t="shared" si="81"/>
        <v>0</v>
      </c>
      <c r="GLX67" s="956">
        <f t="shared" ref="GLX67:GOI67" si="82">GLX60*$C$67</f>
        <v>0</v>
      </c>
      <c r="GLY67" s="956">
        <f t="shared" si="82"/>
        <v>0</v>
      </c>
      <c r="GLZ67" s="956">
        <f t="shared" si="82"/>
        <v>0</v>
      </c>
      <c r="GMA67" s="956">
        <f t="shared" si="82"/>
        <v>0</v>
      </c>
      <c r="GMB67" s="956">
        <f t="shared" si="82"/>
        <v>0</v>
      </c>
      <c r="GMC67" s="956">
        <f t="shared" si="82"/>
        <v>0</v>
      </c>
      <c r="GMD67" s="956">
        <f t="shared" si="82"/>
        <v>0</v>
      </c>
      <c r="GME67" s="956">
        <f t="shared" si="82"/>
        <v>0</v>
      </c>
      <c r="GMF67" s="956">
        <f t="shared" si="82"/>
        <v>0</v>
      </c>
      <c r="GMG67" s="956">
        <f t="shared" si="82"/>
        <v>0</v>
      </c>
      <c r="GMH67" s="956">
        <f t="shared" si="82"/>
        <v>0</v>
      </c>
      <c r="GMI67" s="956">
        <f t="shared" si="82"/>
        <v>0</v>
      </c>
      <c r="GMJ67" s="956">
        <f t="shared" si="82"/>
        <v>0</v>
      </c>
      <c r="GMK67" s="956">
        <f t="shared" si="82"/>
        <v>0</v>
      </c>
      <c r="GML67" s="956">
        <f t="shared" si="82"/>
        <v>0</v>
      </c>
      <c r="GMM67" s="956">
        <f t="shared" si="82"/>
        <v>0</v>
      </c>
      <c r="GMN67" s="956">
        <f t="shared" si="82"/>
        <v>0</v>
      </c>
      <c r="GMO67" s="956">
        <f t="shared" si="82"/>
        <v>0</v>
      </c>
      <c r="GMP67" s="956">
        <f t="shared" si="82"/>
        <v>0</v>
      </c>
      <c r="GMQ67" s="956">
        <f t="shared" si="82"/>
        <v>0</v>
      </c>
      <c r="GMR67" s="956">
        <f t="shared" si="82"/>
        <v>0</v>
      </c>
      <c r="GMS67" s="956">
        <f t="shared" si="82"/>
        <v>0</v>
      </c>
      <c r="GMT67" s="956">
        <f t="shared" si="82"/>
        <v>0</v>
      </c>
      <c r="GMU67" s="956">
        <f t="shared" si="82"/>
        <v>0</v>
      </c>
      <c r="GMV67" s="956">
        <f t="shared" si="82"/>
        <v>0</v>
      </c>
      <c r="GMW67" s="956">
        <f t="shared" si="82"/>
        <v>0</v>
      </c>
      <c r="GMX67" s="956">
        <f t="shared" si="82"/>
        <v>0</v>
      </c>
      <c r="GMY67" s="956">
        <f t="shared" si="82"/>
        <v>0</v>
      </c>
      <c r="GMZ67" s="956">
        <f t="shared" si="82"/>
        <v>0</v>
      </c>
      <c r="GNA67" s="956">
        <f t="shared" si="82"/>
        <v>0</v>
      </c>
      <c r="GNB67" s="956">
        <f t="shared" si="82"/>
        <v>0</v>
      </c>
      <c r="GNC67" s="956">
        <f t="shared" si="82"/>
        <v>0</v>
      </c>
      <c r="GND67" s="956">
        <f t="shared" si="82"/>
        <v>0</v>
      </c>
      <c r="GNE67" s="956">
        <f t="shared" si="82"/>
        <v>0</v>
      </c>
      <c r="GNF67" s="956">
        <f t="shared" si="82"/>
        <v>0</v>
      </c>
      <c r="GNG67" s="956">
        <f t="shared" si="82"/>
        <v>0</v>
      </c>
      <c r="GNH67" s="956">
        <f t="shared" si="82"/>
        <v>0</v>
      </c>
      <c r="GNI67" s="956">
        <f t="shared" si="82"/>
        <v>0</v>
      </c>
      <c r="GNJ67" s="956">
        <f t="shared" si="82"/>
        <v>0</v>
      </c>
      <c r="GNK67" s="956">
        <f t="shared" si="82"/>
        <v>0</v>
      </c>
      <c r="GNL67" s="956">
        <f t="shared" si="82"/>
        <v>0</v>
      </c>
      <c r="GNM67" s="956">
        <f t="shared" si="82"/>
        <v>0</v>
      </c>
      <c r="GNN67" s="956">
        <f t="shared" si="82"/>
        <v>0</v>
      </c>
      <c r="GNO67" s="956">
        <f t="shared" si="82"/>
        <v>0</v>
      </c>
      <c r="GNP67" s="956">
        <f t="shared" si="82"/>
        <v>0</v>
      </c>
      <c r="GNQ67" s="956">
        <f t="shared" si="82"/>
        <v>0</v>
      </c>
      <c r="GNR67" s="956">
        <f t="shared" si="82"/>
        <v>0</v>
      </c>
      <c r="GNS67" s="956">
        <f t="shared" si="82"/>
        <v>0</v>
      </c>
      <c r="GNT67" s="956">
        <f t="shared" si="82"/>
        <v>0</v>
      </c>
      <c r="GNU67" s="956">
        <f t="shared" si="82"/>
        <v>0</v>
      </c>
      <c r="GNV67" s="956">
        <f t="shared" si="82"/>
        <v>0</v>
      </c>
      <c r="GNW67" s="956">
        <f t="shared" si="82"/>
        <v>0</v>
      </c>
      <c r="GNX67" s="956">
        <f t="shared" si="82"/>
        <v>0</v>
      </c>
      <c r="GNY67" s="956">
        <f t="shared" si="82"/>
        <v>0</v>
      </c>
      <c r="GNZ67" s="956">
        <f t="shared" si="82"/>
        <v>0</v>
      </c>
      <c r="GOA67" s="956">
        <f t="shared" si="82"/>
        <v>0</v>
      </c>
      <c r="GOB67" s="956">
        <f t="shared" si="82"/>
        <v>0</v>
      </c>
      <c r="GOC67" s="956">
        <f t="shared" si="82"/>
        <v>0</v>
      </c>
      <c r="GOD67" s="956">
        <f t="shared" si="82"/>
        <v>0</v>
      </c>
      <c r="GOE67" s="956">
        <f t="shared" si="82"/>
        <v>0</v>
      </c>
      <c r="GOF67" s="956">
        <f t="shared" si="82"/>
        <v>0</v>
      </c>
      <c r="GOG67" s="956">
        <f t="shared" si="82"/>
        <v>0</v>
      </c>
      <c r="GOH67" s="956">
        <f t="shared" si="82"/>
        <v>0</v>
      </c>
      <c r="GOI67" s="956">
        <f t="shared" si="82"/>
        <v>0</v>
      </c>
      <c r="GOJ67" s="956">
        <f t="shared" ref="GOJ67:GQU67" si="83">GOJ60*$C$67</f>
        <v>0</v>
      </c>
      <c r="GOK67" s="956">
        <f t="shared" si="83"/>
        <v>0</v>
      </c>
      <c r="GOL67" s="956">
        <f t="shared" si="83"/>
        <v>0</v>
      </c>
      <c r="GOM67" s="956">
        <f t="shared" si="83"/>
        <v>0</v>
      </c>
      <c r="GON67" s="956">
        <f t="shared" si="83"/>
        <v>0</v>
      </c>
      <c r="GOO67" s="956">
        <f t="shared" si="83"/>
        <v>0</v>
      </c>
      <c r="GOP67" s="956">
        <f t="shared" si="83"/>
        <v>0</v>
      </c>
      <c r="GOQ67" s="956">
        <f t="shared" si="83"/>
        <v>0</v>
      </c>
      <c r="GOR67" s="956">
        <f t="shared" si="83"/>
        <v>0</v>
      </c>
      <c r="GOS67" s="956">
        <f t="shared" si="83"/>
        <v>0</v>
      </c>
      <c r="GOT67" s="956">
        <f t="shared" si="83"/>
        <v>0</v>
      </c>
      <c r="GOU67" s="956">
        <f t="shared" si="83"/>
        <v>0</v>
      </c>
      <c r="GOV67" s="956">
        <f t="shared" si="83"/>
        <v>0</v>
      </c>
      <c r="GOW67" s="956">
        <f t="shared" si="83"/>
        <v>0</v>
      </c>
      <c r="GOX67" s="956">
        <f t="shared" si="83"/>
        <v>0</v>
      </c>
      <c r="GOY67" s="956">
        <f t="shared" si="83"/>
        <v>0</v>
      </c>
      <c r="GOZ67" s="956">
        <f t="shared" si="83"/>
        <v>0</v>
      </c>
      <c r="GPA67" s="956">
        <f t="shared" si="83"/>
        <v>0</v>
      </c>
      <c r="GPB67" s="956">
        <f t="shared" si="83"/>
        <v>0</v>
      </c>
      <c r="GPC67" s="956">
        <f t="shared" si="83"/>
        <v>0</v>
      </c>
      <c r="GPD67" s="956">
        <f t="shared" si="83"/>
        <v>0</v>
      </c>
      <c r="GPE67" s="956">
        <f t="shared" si="83"/>
        <v>0</v>
      </c>
      <c r="GPF67" s="956">
        <f t="shared" si="83"/>
        <v>0</v>
      </c>
      <c r="GPG67" s="956">
        <f t="shared" si="83"/>
        <v>0</v>
      </c>
      <c r="GPH67" s="956">
        <f t="shared" si="83"/>
        <v>0</v>
      </c>
      <c r="GPI67" s="956">
        <f t="shared" si="83"/>
        <v>0</v>
      </c>
      <c r="GPJ67" s="956">
        <f t="shared" si="83"/>
        <v>0</v>
      </c>
      <c r="GPK67" s="956">
        <f t="shared" si="83"/>
        <v>0</v>
      </c>
      <c r="GPL67" s="956">
        <f t="shared" si="83"/>
        <v>0</v>
      </c>
      <c r="GPM67" s="956">
        <f t="shared" si="83"/>
        <v>0</v>
      </c>
      <c r="GPN67" s="956">
        <f t="shared" si="83"/>
        <v>0</v>
      </c>
      <c r="GPO67" s="956">
        <f t="shared" si="83"/>
        <v>0</v>
      </c>
      <c r="GPP67" s="956">
        <f t="shared" si="83"/>
        <v>0</v>
      </c>
      <c r="GPQ67" s="956">
        <f t="shared" si="83"/>
        <v>0</v>
      </c>
      <c r="GPR67" s="956">
        <f t="shared" si="83"/>
        <v>0</v>
      </c>
      <c r="GPS67" s="956">
        <f t="shared" si="83"/>
        <v>0</v>
      </c>
      <c r="GPT67" s="956">
        <f t="shared" si="83"/>
        <v>0</v>
      </c>
      <c r="GPU67" s="956">
        <f t="shared" si="83"/>
        <v>0</v>
      </c>
      <c r="GPV67" s="956">
        <f t="shared" si="83"/>
        <v>0</v>
      </c>
      <c r="GPW67" s="956">
        <f t="shared" si="83"/>
        <v>0</v>
      </c>
      <c r="GPX67" s="956">
        <f t="shared" si="83"/>
        <v>0</v>
      </c>
      <c r="GPY67" s="956">
        <f t="shared" si="83"/>
        <v>0</v>
      </c>
      <c r="GPZ67" s="956">
        <f t="shared" si="83"/>
        <v>0</v>
      </c>
      <c r="GQA67" s="956">
        <f t="shared" si="83"/>
        <v>0</v>
      </c>
      <c r="GQB67" s="956">
        <f t="shared" si="83"/>
        <v>0</v>
      </c>
      <c r="GQC67" s="956">
        <f t="shared" si="83"/>
        <v>0</v>
      </c>
      <c r="GQD67" s="956">
        <f t="shared" si="83"/>
        <v>0</v>
      </c>
      <c r="GQE67" s="956">
        <f t="shared" si="83"/>
        <v>0</v>
      </c>
      <c r="GQF67" s="956">
        <f t="shared" si="83"/>
        <v>0</v>
      </c>
      <c r="GQG67" s="956">
        <f t="shared" si="83"/>
        <v>0</v>
      </c>
      <c r="GQH67" s="956">
        <f t="shared" si="83"/>
        <v>0</v>
      </c>
      <c r="GQI67" s="956">
        <f t="shared" si="83"/>
        <v>0</v>
      </c>
      <c r="GQJ67" s="956">
        <f t="shared" si="83"/>
        <v>0</v>
      </c>
      <c r="GQK67" s="956">
        <f t="shared" si="83"/>
        <v>0</v>
      </c>
      <c r="GQL67" s="956">
        <f t="shared" si="83"/>
        <v>0</v>
      </c>
      <c r="GQM67" s="956">
        <f t="shared" si="83"/>
        <v>0</v>
      </c>
      <c r="GQN67" s="956">
        <f t="shared" si="83"/>
        <v>0</v>
      </c>
      <c r="GQO67" s="956">
        <f t="shared" si="83"/>
        <v>0</v>
      </c>
      <c r="GQP67" s="956">
        <f t="shared" si="83"/>
        <v>0</v>
      </c>
      <c r="GQQ67" s="956">
        <f t="shared" si="83"/>
        <v>0</v>
      </c>
      <c r="GQR67" s="956">
        <f t="shared" si="83"/>
        <v>0</v>
      </c>
      <c r="GQS67" s="956">
        <f t="shared" si="83"/>
        <v>0</v>
      </c>
      <c r="GQT67" s="956">
        <f t="shared" si="83"/>
        <v>0</v>
      </c>
      <c r="GQU67" s="956">
        <f t="shared" si="83"/>
        <v>0</v>
      </c>
      <c r="GQV67" s="956">
        <f t="shared" ref="GQV67:GTG67" si="84">GQV60*$C$67</f>
        <v>0</v>
      </c>
      <c r="GQW67" s="956">
        <f t="shared" si="84"/>
        <v>0</v>
      </c>
      <c r="GQX67" s="956">
        <f t="shared" si="84"/>
        <v>0</v>
      </c>
      <c r="GQY67" s="956">
        <f t="shared" si="84"/>
        <v>0</v>
      </c>
      <c r="GQZ67" s="956">
        <f t="shared" si="84"/>
        <v>0</v>
      </c>
      <c r="GRA67" s="956">
        <f t="shared" si="84"/>
        <v>0</v>
      </c>
      <c r="GRB67" s="956">
        <f t="shared" si="84"/>
        <v>0</v>
      </c>
      <c r="GRC67" s="956">
        <f t="shared" si="84"/>
        <v>0</v>
      </c>
      <c r="GRD67" s="956">
        <f t="shared" si="84"/>
        <v>0</v>
      </c>
      <c r="GRE67" s="956">
        <f t="shared" si="84"/>
        <v>0</v>
      </c>
      <c r="GRF67" s="956">
        <f t="shared" si="84"/>
        <v>0</v>
      </c>
      <c r="GRG67" s="956">
        <f t="shared" si="84"/>
        <v>0</v>
      </c>
      <c r="GRH67" s="956">
        <f t="shared" si="84"/>
        <v>0</v>
      </c>
      <c r="GRI67" s="956">
        <f t="shared" si="84"/>
        <v>0</v>
      </c>
      <c r="GRJ67" s="956">
        <f t="shared" si="84"/>
        <v>0</v>
      </c>
      <c r="GRK67" s="956">
        <f t="shared" si="84"/>
        <v>0</v>
      </c>
      <c r="GRL67" s="956">
        <f t="shared" si="84"/>
        <v>0</v>
      </c>
      <c r="GRM67" s="956">
        <f t="shared" si="84"/>
        <v>0</v>
      </c>
      <c r="GRN67" s="956">
        <f t="shared" si="84"/>
        <v>0</v>
      </c>
      <c r="GRO67" s="956">
        <f t="shared" si="84"/>
        <v>0</v>
      </c>
      <c r="GRP67" s="956">
        <f t="shared" si="84"/>
        <v>0</v>
      </c>
      <c r="GRQ67" s="956">
        <f t="shared" si="84"/>
        <v>0</v>
      </c>
      <c r="GRR67" s="956">
        <f t="shared" si="84"/>
        <v>0</v>
      </c>
      <c r="GRS67" s="956">
        <f t="shared" si="84"/>
        <v>0</v>
      </c>
      <c r="GRT67" s="956">
        <f t="shared" si="84"/>
        <v>0</v>
      </c>
      <c r="GRU67" s="956">
        <f t="shared" si="84"/>
        <v>0</v>
      </c>
      <c r="GRV67" s="956">
        <f t="shared" si="84"/>
        <v>0</v>
      </c>
      <c r="GRW67" s="956">
        <f t="shared" si="84"/>
        <v>0</v>
      </c>
      <c r="GRX67" s="956">
        <f t="shared" si="84"/>
        <v>0</v>
      </c>
      <c r="GRY67" s="956">
        <f t="shared" si="84"/>
        <v>0</v>
      </c>
      <c r="GRZ67" s="956">
        <f t="shared" si="84"/>
        <v>0</v>
      </c>
      <c r="GSA67" s="956">
        <f t="shared" si="84"/>
        <v>0</v>
      </c>
      <c r="GSB67" s="956">
        <f t="shared" si="84"/>
        <v>0</v>
      </c>
      <c r="GSC67" s="956">
        <f t="shared" si="84"/>
        <v>0</v>
      </c>
      <c r="GSD67" s="956">
        <f t="shared" si="84"/>
        <v>0</v>
      </c>
      <c r="GSE67" s="956">
        <f t="shared" si="84"/>
        <v>0</v>
      </c>
      <c r="GSF67" s="956">
        <f t="shared" si="84"/>
        <v>0</v>
      </c>
      <c r="GSG67" s="956">
        <f t="shared" si="84"/>
        <v>0</v>
      </c>
      <c r="GSH67" s="956">
        <f t="shared" si="84"/>
        <v>0</v>
      </c>
      <c r="GSI67" s="956">
        <f t="shared" si="84"/>
        <v>0</v>
      </c>
      <c r="GSJ67" s="956">
        <f t="shared" si="84"/>
        <v>0</v>
      </c>
      <c r="GSK67" s="956">
        <f t="shared" si="84"/>
        <v>0</v>
      </c>
      <c r="GSL67" s="956">
        <f t="shared" si="84"/>
        <v>0</v>
      </c>
      <c r="GSM67" s="956">
        <f t="shared" si="84"/>
        <v>0</v>
      </c>
      <c r="GSN67" s="956">
        <f t="shared" si="84"/>
        <v>0</v>
      </c>
      <c r="GSO67" s="956">
        <f t="shared" si="84"/>
        <v>0</v>
      </c>
      <c r="GSP67" s="956">
        <f t="shared" si="84"/>
        <v>0</v>
      </c>
      <c r="GSQ67" s="956">
        <f t="shared" si="84"/>
        <v>0</v>
      </c>
      <c r="GSR67" s="956">
        <f t="shared" si="84"/>
        <v>0</v>
      </c>
      <c r="GSS67" s="956">
        <f t="shared" si="84"/>
        <v>0</v>
      </c>
      <c r="GST67" s="956">
        <f t="shared" si="84"/>
        <v>0</v>
      </c>
      <c r="GSU67" s="956">
        <f t="shared" si="84"/>
        <v>0</v>
      </c>
      <c r="GSV67" s="956">
        <f t="shared" si="84"/>
        <v>0</v>
      </c>
      <c r="GSW67" s="956">
        <f t="shared" si="84"/>
        <v>0</v>
      </c>
      <c r="GSX67" s="956">
        <f t="shared" si="84"/>
        <v>0</v>
      </c>
      <c r="GSY67" s="956">
        <f t="shared" si="84"/>
        <v>0</v>
      </c>
      <c r="GSZ67" s="956">
        <f t="shared" si="84"/>
        <v>0</v>
      </c>
      <c r="GTA67" s="956">
        <f t="shared" si="84"/>
        <v>0</v>
      </c>
      <c r="GTB67" s="956">
        <f t="shared" si="84"/>
        <v>0</v>
      </c>
      <c r="GTC67" s="956">
        <f t="shared" si="84"/>
        <v>0</v>
      </c>
      <c r="GTD67" s="956">
        <f t="shared" si="84"/>
        <v>0</v>
      </c>
      <c r="GTE67" s="956">
        <f t="shared" si="84"/>
        <v>0</v>
      </c>
      <c r="GTF67" s="956">
        <f t="shared" si="84"/>
        <v>0</v>
      </c>
      <c r="GTG67" s="956">
        <f t="shared" si="84"/>
        <v>0</v>
      </c>
      <c r="GTH67" s="956">
        <f t="shared" ref="GTH67:GVS67" si="85">GTH60*$C$67</f>
        <v>0</v>
      </c>
      <c r="GTI67" s="956">
        <f t="shared" si="85"/>
        <v>0</v>
      </c>
      <c r="GTJ67" s="956">
        <f t="shared" si="85"/>
        <v>0</v>
      </c>
      <c r="GTK67" s="956">
        <f t="shared" si="85"/>
        <v>0</v>
      </c>
      <c r="GTL67" s="956">
        <f t="shared" si="85"/>
        <v>0</v>
      </c>
      <c r="GTM67" s="956">
        <f t="shared" si="85"/>
        <v>0</v>
      </c>
      <c r="GTN67" s="956">
        <f t="shared" si="85"/>
        <v>0</v>
      </c>
      <c r="GTO67" s="956">
        <f t="shared" si="85"/>
        <v>0</v>
      </c>
      <c r="GTP67" s="956">
        <f t="shared" si="85"/>
        <v>0</v>
      </c>
      <c r="GTQ67" s="956">
        <f t="shared" si="85"/>
        <v>0</v>
      </c>
      <c r="GTR67" s="956">
        <f t="shared" si="85"/>
        <v>0</v>
      </c>
      <c r="GTS67" s="956">
        <f t="shared" si="85"/>
        <v>0</v>
      </c>
      <c r="GTT67" s="956">
        <f t="shared" si="85"/>
        <v>0</v>
      </c>
      <c r="GTU67" s="956">
        <f t="shared" si="85"/>
        <v>0</v>
      </c>
      <c r="GTV67" s="956">
        <f t="shared" si="85"/>
        <v>0</v>
      </c>
      <c r="GTW67" s="956">
        <f t="shared" si="85"/>
        <v>0</v>
      </c>
      <c r="GTX67" s="956">
        <f t="shared" si="85"/>
        <v>0</v>
      </c>
      <c r="GTY67" s="956">
        <f t="shared" si="85"/>
        <v>0</v>
      </c>
      <c r="GTZ67" s="956">
        <f t="shared" si="85"/>
        <v>0</v>
      </c>
      <c r="GUA67" s="956">
        <f t="shared" si="85"/>
        <v>0</v>
      </c>
      <c r="GUB67" s="956">
        <f t="shared" si="85"/>
        <v>0</v>
      </c>
      <c r="GUC67" s="956">
        <f t="shared" si="85"/>
        <v>0</v>
      </c>
      <c r="GUD67" s="956">
        <f t="shared" si="85"/>
        <v>0</v>
      </c>
      <c r="GUE67" s="956">
        <f t="shared" si="85"/>
        <v>0</v>
      </c>
      <c r="GUF67" s="956">
        <f t="shared" si="85"/>
        <v>0</v>
      </c>
      <c r="GUG67" s="956">
        <f t="shared" si="85"/>
        <v>0</v>
      </c>
      <c r="GUH67" s="956">
        <f t="shared" si="85"/>
        <v>0</v>
      </c>
      <c r="GUI67" s="956">
        <f t="shared" si="85"/>
        <v>0</v>
      </c>
      <c r="GUJ67" s="956">
        <f t="shared" si="85"/>
        <v>0</v>
      </c>
      <c r="GUK67" s="956">
        <f t="shared" si="85"/>
        <v>0</v>
      </c>
      <c r="GUL67" s="956">
        <f t="shared" si="85"/>
        <v>0</v>
      </c>
      <c r="GUM67" s="956">
        <f t="shared" si="85"/>
        <v>0</v>
      </c>
      <c r="GUN67" s="956">
        <f t="shared" si="85"/>
        <v>0</v>
      </c>
      <c r="GUO67" s="956">
        <f t="shared" si="85"/>
        <v>0</v>
      </c>
      <c r="GUP67" s="956">
        <f t="shared" si="85"/>
        <v>0</v>
      </c>
      <c r="GUQ67" s="956">
        <f t="shared" si="85"/>
        <v>0</v>
      </c>
      <c r="GUR67" s="956">
        <f t="shared" si="85"/>
        <v>0</v>
      </c>
      <c r="GUS67" s="956">
        <f t="shared" si="85"/>
        <v>0</v>
      </c>
      <c r="GUT67" s="956">
        <f t="shared" si="85"/>
        <v>0</v>
      </c>
      <c r="GUU67" s="956">
        <f t="shared" si="85"/>
        <v>0</v>
      </c>
      <c r="GUV67" s="956">
        <f t="shared" si="85"/>
        <v>0</v>
      </c>
      <c r="GUW67" s="956">
        <f t="shared" si="85"/>
        <v>0</v>
      </c>
      <c r="GUX67" s="956">
        <f t="shared" si="85"/>
        <v>0</v>
      </c>
      <c r="GUY67" s="956">
        <f t="shared" si="85"/>
        <v>0</v>
      </c>
      <c r="GUZ67" s="956">
        <f t="shared" si="85"/>
        <v>0</v>
      </c>
      <c r="GVA67" s="956">
        <f t="shared" si="85"/>
        <v>0</v>
      </c>
      <c r="GVB67" s="956">
        <f t="shared" si="85"/>
        <v>0</v>
      </c>
      <c r="GVC67" s="956">
        <f t="shared" si="85"/>
        <v>0</v>
      </c>
      <c r="GVD67" s="956">
        <f t="shared" si="85"/>
        <v>0</v>
      </c>
      <c r="GVE67" s="956">
        <f t="shared" si="85"/>
        <v>0</v>
      </c>
      <c r="GVF67" s="956">
        <f t="shared" si="85"/>
        <v>0</v>
      </c>
      <c r="GVG67" s="956">
        <f t="shared" si="85"/>
        <v>0</v>
      </c>
      <c r="GVH67" s="956">
        <f t="shared" si="85"/>
        <v>0</v>
      </c>
      <c r="GVI67" s="956">
        <f t="shared" si="85"/>
        <v>0</v>
      </c>
      <c r="GVJ67" s="956">
        <f t="shared" si="85"/>
        <v>0</v>
      </c>
      <c r="GVK67" s="956">
        <f t="shared" si="85"/>
        <v>0</v>
      </c>
      <c r="GVL67" s="956">
        <f t="shared" si="85"/>
        <v>0</v>
      </c>
      <c r="GVM67" s="956">
        <f t="shared" si="85"/>
        <v>0</v>
      </c>
      <c r="GVN67" s="956">
        <f t="shared" si="85"/>
        <v>0</v>
      </c>
      <c r="GVO67" s="956">
        <f t="shared" si="85"/>
        <v>0</v>
      </c>
      <c r="GVP67" s="956">
        <f t="shared" si="85"/>
        <v>0</v>
      </c>
      <c r="GVQ67" s="956">
        <f t="shared" si="85"/>
        <v>0</v>
      </c>
      <c r="GVR67" s="956">
        <f t="shared" si="85"/>
        <v>0</v>
      </c>
      <c r="GVS67" s="956">
        <f t="shared" si="85"/>
        <v>0</v>
      </c>
      <c r="GVT67" s="956">
        <f t="shared" ref="GVT67:GYE67" si="86">GVT60*$C$67</f>
        <v>0</v>
      </c>
      <c r="GVU67" s="956">
        <f t="shared" si="86"/>
        <v>0</v>
      </c>
      <c r="GVV67" s="956">
        <f t="shared" si="86"/>
        <v>0</v>
      </c>
      <c r="GVW67" s="956">
        <f t="shared" si="86"/>
        <v>0</v>
      </c>
      <c r="GVX67" s="956">
        <f t="shared" si="86"/>
        <v>0</v>
      </c>
      <c r="GVY67" s="956">
        <f t="shared" si="86"/>
        <v>0</v>
      </c>
      <c r="GVZ67" s="956">
        <f t="shared" si="86"/>
        <v>0</v>
      </c>
      <c r="GWA67" s="956">
        <f t="shared" si="86"/>
        <v>0</v>
      </c>
      <c r="GWB67" s="956">
        <f t="shared" si="86"/>
        <v>0</v>
      </c>
      <c r="GWC67" s="956">
        <f t="shared" si="86"/>
        <v>0</v>
      </c>
      <c r="GWD67" s="956">
        <f t="shared" si="86"/>
        <v>0</v>
      </c>
      <c r="GWE67" s="956">
        <f t="shared" si="86"/>
        <v>0</v>
      </c>
      <c r="GWF67" s="956">
        <f t="shared" si="86"/>
        <v>0</v>
      </c>
      <c r="GWG67" s="956">
        <f t="shared" si="86"/>
        <v>0</v>
      </c>
      <c r="GWH67" s="956">
        <f t="shared" si="86"/>
        <v>0</v>
      </c>
      <c r="GWI67" s="956">
        <f t="shared" si="86"/>
        <v>0</v>
      </c>
      <c r="GWJ67" s="956">
        <f t="shared" si="86"/>
        <v>0</v>
      </c>
      <c r="GWK67" s="956">
        <f t="shared" si="86"/>
        <v>0</v>
      </c>
      <c r="GWL67" s="956">
        <f t="shared" si="86"/>
        <v>0</v>
      </c>
      <c r="GWM67" s="956">
        <f t="shared" si="86"/>
        <v>0</v>
      </c>
      <c r="GWN67" s="956">
        <f t="shared" si="86"/>
        <v>0</v>
      </c>
      <c r="GWO67" s="956">
        <f t="shared" si="86"/>
        <v>0</v>
      </c>
      <c r="GWP67" s="956">
        <f t="shared" si="86"/>
        <v>0</v>
      </c>
      <c r="GWQ67" s="956">
        <f t="shared" si="86"/>
        <v>0</v>
      </c>
      <c r="GWR67" s="956">
        <f t="shared" si="86"/>
        <v>0</v>
      </c>
      <c r="GWS67" s="956">
        <f t="shared" si="86"/>
        <v>0</v>
      </c>
      <c r="GWT67" s="956">
        <f t="shared" si="86"/>
        <v>0</v>
      </c>
      <c r="GWU67" s="956">
        <f t="shared" si="86"/>
        <v>0</v>
      </c>
      <c r="GWV67" s="956">
        <f t="shared" si="86"/>
        <v>0</v>
      </c>
      <c r="GWW67" s="956">
        <f t="shared" si="86"/>
        <v>0</v>
      </c>
      <c r="GWX67" s="956">
        <f t="shared" si="86"/>
        <v>0</v>
      </c>
      <c r="GWY67" s="956">
        <f t="shared" si="86"/>
        <v>0</v>
      </c>
      <c r="GWZ67" s="956">
        <f t="shared" si="86"/>
        <v>0</v>
      </c>
      <c r="GXA67" s="956">
        <f t="shared" si="86"/>
        <v>0</v>
      </c>
      <c r="GXB67" s="956">
        <f t="shared" si="86"/>
        <v>0</v>
      </c>
      <c r="GXC67" s="956">
        <f t="shared" si="86"/>
        <v>0</v>
      </c>
      <c r="GXD67" s="956">
        <f t="shared" si="86"/>
        <v>0</v>
      </c>
      <c r="GXE67" s="956">
        <f t="shared" si="86"/>
        <v>0</v>
      </c>
      <c r="GXF67" s="956">
        <f t="shared" si="86"/>
        <v>0</v>
      </c>
      <c r="GXG67" s="956">
        <f t="shared" si="86"/>
        <v>0</v>
      </c>
      <c r="GXH67" s="956">
        <f t="shared" si="86"/>
        <v>0</v>
      </c>
      <c r="GXI67" s="956">
        <f t="shared" si="86"/>
        <v>0</v>
      </c>
      <c r="GXJ67" s="956">
        <f t="shared" si="86"/>
        <v>0</v>
      </c>
      <c r="GXK67" s="956">
        <f t="shared" si="86"/>
        <v>0</v>
      </c>
      <c r="GXL67" s="956">
        <f t="shared" si="86"/>
        <v>0</v>
      </c>
      <c r="GXM67" s="956">
        <f t="shared" si="86"/>
        <v>0</v>
      </c>
      <c r="GXN67" s="956">
        <f t="shared" si="86"/>
        <v>0</v>
      </c>
      <c r="GXO67" s="956">
        <f t="shared" si="86"/>
        <v>0</v>
      </c>
      <c r="GXP67" s="956">
        <f t="shared" si="86"/>
        <v>0</v>
      </c>
      <c r="GXQ67" s="956">
        <f t="shared" si="86"/>
        <v>0</v>
      </c>
      <c r="GXR67" s="956">
        <f t="shared" si="86"/>
        <v>0</v>
      </c>
      <c r="GXS67" s="956">
        <f t="shared" si="86"/>
        <v>0</v>
      </c>
      <c r="GXT67" s="956">
        <f t="shared" si="86"/>
        <v>0</v>
      </c>
      <c r="GXU67" s="956">
        <f t="shared" si="86"/>
        <v>0</v>
      </c>
      <c r="GXV67" s="956">
        <f t="shared" si="86"/>
        <v>0</v>
      </c>
      <c r="GXW67" s="956">
        <f t="shared" si="86"/>
        <v>0</v>
      </c>
      <c r="GXX67" s="956">
        <f t="shared" si="86"/>
        <v>0</v>
      </c>
      <c r="GXY67" s="956">
        <f t="shared" si="86"/>
        <v>0</v>
      </c>
      <c r="GXZ67" s="956">
        <f t="shared" si="86"/>
        <v>0</v>
      </c>
      <c r="GYA67" s="956">
        <f t="shared" si="86"/>
        <v>0</v>
      </c>
      <c r="GYB67" s="956">
        <f t="shared" si="86"/>
        <v>0</v>
      </c>
      <c r="GYC67" s="956">
        <f t="shared" si="86"/>
        <v>0</v>
      </c>
      <c r="GYD67" s="956">
        <f t="shared" si="86"/>
        <v>0</v>
      </c>
      <c r="GYE67" s="956">
        <f t="shared" si="86"/>
        <v>0</v>
      </c>
      <c r="GYF67" s="956">
        <f t="shared" ref="GYF67:HAQ67" si="87">GYF60*$C$67</f>
        <v>0</v>
      </c>
      <c r="GYG67" s="956">
        <f t="shared" si="87"/>
        <v>0</v>
      </c>
      <c r="GYH67" s="956">
        <f t="shared" si="87"/>
        <v>0</v>
      </c>
      <c r="GYI67" s="956">
        <f t="shared" si="87"/>
        <v>0</v>
      </c>
      <c r="GYJ67" s="956">
        <f t="shared" si="87"/>
        <v>0</v>
      </c>
      <c r="GYK67" s="956">
        <f t="shared" si="87"/>
        <v>0</v>
      </c>
      <c r="GYL67" s="956">
        <f t="shared" si="87"/>
        <v>0</v>
      </c>
      <c r="GYM67" s="956">
        <f t="shared" si="87"/>
        <v>0</v>
      </c>
      <c r="GYN67" s="956">
        <f t="shared" si="87"/>
        <v>0</v>
      </c>
      <c r="GYO67" s="956">
        <f t="shared" si="87"/>
        <v>0</v>
      </c>
      <c r="GYP67" s="956">
        <f t="shared" si="87"/>
        <v>0</v>
      </c>
      <c r="GYQ67" s="956">
        <f t="shared" si="87"/>
        <v>0</v>
      </c>
      <c r="GYR67" s="956">
        <f t="shared" si="87"/>
        <v>0</v>
      </c>
      <c r="GYS67" s="956">
        <f t="shared" si="87"/>
        <v>0</v>
      </c>
      <c r="GYT67" s="956">
        <f t="shared" si="87"/>
        <v>0</v>
      </c>
      <c r="GYU67" s="956">
        <f t="shared" si="87"/>
        <v>0</v>
      </c>
      <c r="GYV67" s="956">
        <f t="shared" si="87"/>
        <v>0</v>
      </c>
      <c r="GYW67" s="956">
        <f t="shared" si="87"/>
        <v>0</v>
      </c>
      <c r="GYX67" s="956">
        <f t="shared" si="87"/>
        <v>0</v>
      </c>
      <c r="GYY67" s="956">
        <f t="shared" si="87"/>
        <v>0</v>
      </c>
      <c r="GYZ67" s="956">
        <f t="shared" si="87"/>
        <v>0</v>
      </c>
      <c r="GZA67" s="956">
        <f t="shared" si="87"/>
        <v>0</v>
      </c>
      <c r="GZB67" s="956">
        <f t="shared" si="87"/>
        <v>0</v>
      </c>
      <c r="GZC67" s="956">
        <f t="shared" si="87"/>
        <v>0</v>
      </c>
      <c r="GZD67" s="956">
        <f t="shared" si="87"/>
        <v>0</v>
      </c>
      <c r="GZE67" s="956">
        <f t="shared" si="87"/>
        <v>0</v>
      </c>
      <c r="GZF67" s="956">
        <f t="shared" si="87"/>
        <v>0</v>
      </c>
      <c r="GZG67" s="956">
        <f t="shared" si="87"/>
        <v>0</v>
      </c>
      <c r="GZH67" s="956">
        <f t="shared" si="87"/>
        <v>0</v>
      </c>
      <c r="GZI67" s="956">
        <f t="shared" si="87"/>
        <v>0</v>
      </c>
      <c r="GZJ67" s="956">
        <f t="shared" si="87"/>
        <v>0</v>
      </c>
      <c r="GZK67" s="956">
        <f t="shared" si="87"/>
        <v>0</v>
      </c>
      <c r="GZL67" s="956">
        <f t="shared" si="87"/>
        <v>0</v>
      </c>
      <c r="GZM67" s="956">
        <f t="shared" si="87"/>
        <v>0</v>
      </c>
      <c r="GZN67" s="956">
        <f t="shared" si="87"/>
        <v>0</v>
      </c>
      <c r="GZO67" s="956">
        <f t="shared" si="87"/>
        <v>0</v>
      </c>
      <c r="GZP67" s="956">
        <f t="shared" si="87"/>
        <v>0</v>
      </c>
      <c r="GZQ67" s="956">
        <f t="shared" si="87"/>
        <v>0</v>
      </c>
      <c r="GZR67" s="956">
        <f t="shared" si="87"/>
        <v>0</v>
      </c>
      <c r="GZS67" s="956">
        <f t="shared" si="87"/>
        <v>0</v>
      </c>
      <c r="GZT67" s="956">
        <f t="shared" si="87"/>
        <v>0</v>
      </c>
      <c r="GZU67" s="956">
        <f t="shared" si="87"/>
        <v>0</v>
      </c>
      <c r="GZV67" s="956">
        <f t="shared" si="87"/>
        <v>0</v>
      </c>
      <c r="GZW67" s="956">
        <f t="shared" si="87"/>
        <v>0</v>
      </c>
      <c r="GZX67" s="956">
        <f t="shared" si="87"/>
        <v>0</v>
      </c>
      <c r="GZY67" s="956">
        <f t="shared" si="87"/>
        <v>0</v>
      </c>
      <c r="GZZ67" s="956">
        <f t="shared" si="87"/>
        <v>0</v>
      </c>
      <c r="HAA67" s="956">
        <f t="shared" si="87"/>
        <v>0</v>
      </c>
      <c r="HAB67" s="956">
        <f t="shared" si="87"/>
        <v>0</v>
      </c>
      <c r="HAC67" s="956">
        <f t="shared" si="87"/>
        <v>0</v>
      </c>
      <c r="HAD67" s="956">
        <f t="shared" si="87"/>
        <v>0</v>
      </c>
      <c r="HAE67" s="956">
        <f t="shared" si="87"/>
        <v>0</v>
      </c>
      <c r="HAF67" s="956">
        <f t="shared" si="87"/>
        <v>0</v>
      </c>
      <c r="HAG67" s="956">
        <f t="shared" si="87"/>
        <v>0</v>
      </c>
      <c r="HAH67" s="956">
        <f t="shared" si="87"/>
        <v>0</v>
      </c>
      <c r="HAI67" s="956">
        <f t="shared" si="87"/>
        <v>0</v>
      </c>
      <c r="HAJ67" s="956">
        <f t="shared" si="87"/>
        <v>0</v>
      </c>
      <c r="HAK67" s="956">
        <f t="shared" si="87"/>
        <v>0</v>
      </c>
      <c r="HAL67" s="956">
        <f t="shared" si="87"/>
        <v>0</v>
      </c>
      <c r="HAM67" s="956">
        <f t="shared" si="87"/>
        <v>0</v>
      </c>
      <c r="HAN67" s="956">
        <f t="shared" si="87"/>
        <v>0</v>
      </c>
      <c r="HAO67" s="956">
        <f t="shared" si="87"/>
        <v>0</v>
      </c>
      <c r="HAP67" s="956">
        <f t="shared" si="87"/>
        <v>0</v>
      </c>
      <c r="HAQ67" s="956">
        <f t="shared" si="87"/>
        <v>0</v>
      </c>
      <c r="HAR67" s="956">
        <f t="shared" ref="HAR67:HDC67" si="88">HAR60*$C$67</f>
        <v>0</v>
      </c>
      <c r="HAS67" s="956">
        <f t="shared" si="88"/>
        <v>0</v>
      </c>
      <c r="HAT67" s="956">
        <f t="shared" si="88"/>
        <v>0</v>
      </c>
      <c r="HAU67" s="956">
        <f t="shared" si="88"/>
        <v>0</v>
      </c>
      <c r="HAV67" s="956">
        <f t="shared" si="88"/>
        <v>0</v>
      </c>
      <c r="HAW67" s="956">
        <f t="shared" si="88"/>
        <v>0</v>
      </c>
      <c r="HAX67" s="956">
        <f t="shared" si="88"/>
        <v>0</v>
      </c>
      <c r="HAY67" s="956">
        <f t="shared" si="88"/>
        <v>0</v>
      </c>
      <c r="HAZ67" s="956">
        <f t="shared" si="88"/>
        <v>0</v>
      </c>
      <c r="HBA67" s="956">
        <f t="shared" si="88"/>
        <v>0</v>
      </c>
      <c r="HBB67" s="956">
        <f t="shared" si="88"/>
        <v>0</v>
      </c>
      <c r="HBC67" s="956">
        <f t="shared" si="88"/>
        <v>0</v>
      </c>
      <c r="HBD67" s="956">
        <f t="shared" si="88"/>
        <v>0</v>
      </c>
      <c r="HBE67" s="956">
        <f t="shared" si="88"/>
        <v>0</v>
      </c>
      <c r="HBF67" s="956">
        <f t="shared" si="88"/>
        <v>0</v>
      </c>
      <c r="HBG67" s="956">
        <f t="shared" si="88"/>
        <v>0</v>
      </c>
      <c r="HBH67" s="956">
        <f t="shared" si="88"/>
        <v>0</v>
      </c>
      <c r="HBI67" s="956">
        <f t="shared" si="88"/>
        <v>0</v>
      </c>
      <c r="HBJ67" s="956">
        <f t="shared" si="88"/>
        <v>0</v>
      </c>
      <c r="HBK67" s="956">
        <f t="shared" si="88"/>
        <v>0</v>
      </c>
      <c r="HBL67" s="956">
        <f t="shared" si="88"/>
        <v>0</v>
      </c>
      <c r="HBM67" s="956">
        <f t="shared" si="88"/>
        <v>0</v>
      </c>
      <c r="HBN67" s="956">
        <f t="shared" si="88"/>
        <v>0</v>
      </c>
      <c r="HBO67" s="956">
        <f t="shared" si="88"/>
        <v>0</v>
      </c>
      <c r="HBP67" s="956">
        <f t="shared" si="88"/>
        <v>0</v>
      </c>
      <c r="HBQ67" s="956">
        <f t="shared" si="88"/>
        <v>0</v>
      </c>
      <c r="HBR67" s="956">
        <f t="shared" si="88"/>
        <v>0</v>
      </c>
      <c r="HBS67" s="956">
        <f t="shared" si="88"/>
        <v>0</v>
      </c>
      <c r="HBT67" s="956">
        <f t="shared" si="88"/>
        <v>0</v>
      </c>
      <c r="HBU67" s="956">
        <f t="shared" si="88"/>
        <v>0</v>
      </c>
      <c r="HBV67" s="956">
        <f t="shared" si="88"/>
        <v>0</v>
      </c>
      <c r="HBW67" s="956">
        <f t="shared" si="88"/>
        <v>0</v>
      </c>
      <c r="HBX67" s="956">
        <f t="shared" si="88"/>
        <v>0</v>
      </c>
      <c r="HBY67" s="956">
        <f t="shared" si="88"/>
        <v>0</v>
      </c>
      <c r="HBZ67" s="956">
        <f t="shared" si="88"/>
        <v>0</v>
      </c>
      <c r="HCA67" s="956">
        <f t="shared" si="88"/>
        <v>0</v>
      </c>
      <c r="HCB67" s="956">
        <f t="shared" si="88"/>
        <v>0</v>
      </c>
      <c r="HCC67" s="956">
        <f t="shared" si="88"/>
        <v>0</v>
      </c>
      <c r="HCD67" s="956">
        <f t="shared" si="88"/>
        <v>0</v>
      </c>
      <c r="HCE67" s="956">
        <f t="shared" si="88"/>
        <v>0</v>
      </c>
      <c r="HCF67" s="956">
        <f t="shared" si="88"/>
        <v>0</v>
      </c>
      <c r="HCG67" s="956">
        <f t="shared" si="88"/>
        <v>0</v>
      </c>
      <c r="HCH67" s="956">
        <f t="shared" si="88"/>
        <v>0</v>
      </c>
      <c r="HCI67" s="956">
        <f t="shared" si="88"/>
        <v>0</v>
      </c>
      <c r="HCJ67" s="956">
        <f t="shared" si="88"/>
        <v>0</v>
      </c>
      <c r="HCK67" s="956">
        <f t="shared" si="88"/>
        <v>0</v>
      </c>
      <c r="HCL67" s="956">
        <f t="shared" si="88"/>
        <v>0</v>
      </c>
      <c r="HCM67" s="956">
        <f t="shared" si="88"/>
        <v>0</v>
      </c>
      <c r="HCN67" s="956">
        <f t="shared" si="88"/>
        <v>0</v>
      </c>
      <c r="HCO67" s="956">
        <f t="shared" si="88"/>
        <v>0</v>
      </c>
      <c r="HCP67" s="956">
        <f t="shared" si="88"/>
        <v>0</v>
      </c>
      <c r="HCQ67" s="956">
        <f t="shared" si="88"/>
        <v>0</v>
      </c>
      <c r="HCR67" s="956">
        <f t="shared" si="88"/>
        <v>0</v>
      </c>
      <c r="HCS67" s="956">
        <f t="shared" si="88"/>
        <v>0</v>
      </c>
      <c r="HCT67" s="956">
        <f t="shared" si="88"/>
        <v>0</v>
      </c>
      <c r="HCU67" s="956">
        <f t="shared" si="88"/>
        <v>0</v>
      </c>
      <c r="HCV67" s="956">
        <f t="shared" si="88"/>
        <v>0</v>
      </c>
      <c r="HCW67" s="956">
        <f t="shared" si="88"/>
        <v>0</v>
      </c>
      <c r="HCX67" s="956">
        <f t="shared" si="88"/>
        <v>0</v>
      </c>
      <c r="HCY67" s="956">
        <f t="shared" si="88"/>
        <v>0</v>
      </c>
      <c r="HCZ67" s="956">
        <f t="shared" si="88"/>
        <v>0</v>
      </c>
      <c r="HDA67" s="956">
        <f t="shared" si="88"/>
        <v>0</v>
      </c>
      <c r="HDB67" s="956">
        <f t="shared" si="88"/>
        <v>0</v>
      </c>
      <c r="HDC67" s="956">
        <f t="shared" si="88"/>
        <v>0</v>
      </c>
      <c r="HDD67" s="956">
        <f t="shared" ref="HDD67:HFO67" si="89">HDD60*$C$67</f>
        <v>0</v>
      </c>
      <c r="HDE67" s="956">
        <f t="shared" si="89"/>
        <v>0</v>
      </c>
      <c r="HDF67" s="956">
        <f t="shared" si="89"/>
        <v>0</v>
      </c>
      <c r="HDG67" s="956">
        <f t="shared" si="89"/>
        <v>0</v>
      </c>
      <c r="HDH67" s="956">
        <f t="shared" si="89"/>
        <v>0</v>
      </c>
      <c r="HDI67" s="956">
        <f t="shared" si="89"/>
        <v>0</v>
      </c>
      <c r="HDJ67" s="956">
        <f t="shared" si="89"/>
        <v>0</v>
      </c>
      <c r="HDK67" s="956">
        <f t="shared" si="89"/>
        <v>0</v>
      </c>
      <c r="HDL67" s="956">
        <f t="shared" si="89"/>
        <v>0</v>
      </c>
      <c r="HDM67" s="956">
        <f t="shared" si="89"/>
        <v>0</v>
      </c>
      <c r="HDN67" s="956">
        <f t="shared" si="89"/>
        <v>0</v>
      </c>
      <c r="HDO67" s="956">
        <f t="shared" si="89"/>
        <v>0</v>
      </c>
      <c r="HDP67" s="956">
        <f t="shared" si="89"/>
        <v>0</v>
      </c>
      <c r="HDQ67" s="956">
        <f t="shared" si="89"/>
        <v>0</v>
      </c>
      <c r="HDR67" s="956">
        <f t="shared" si="89"/>
        <v>0</v>
      </c>
      <c r="HDS67" s="956">
        <f t="shared" si="89"/>
        <v>0</v>
      </c>
      <c r="HDT67" s="956">
        <f t="shared" si="89"/>
        <v>0</v>
      </c>
      <c r="HDU67" s="956">
        <f t="shared" si="89"/>
        <v>0</v>
      </c>
      <c r="HDV67" s="956">
        <f t="shared" si="89"/>
        <v>0</v>
      </c>
      <c r="HDW67" s="956">
        <f t="shared" si="89"/>
        <v>0</v>
      </c>
      <c r="HDX67" s="956">
        <f t="shared" si="89"/>
        <v>0</v>
      </c>
      <c r="HDY67" s="956">
        <f t="shared" si="89"/>
        <v>0</v>
      </c>
      <c r="HDZ67" s="956">
        <f t="shared" si="89"/>
        <v>0</v>
      </c>
      <c r="HEA67" s="956">
        <f t="shared" si="89"/>
        <v>0</v>
      </c>
      <c r="HEB67" s="956">
        <f t="shared" si="89"/>
        <v>0</v>
      </c>
      <c r="HEC67" s="956">
        <f t="shared" si="89"/>
        <v>0</v>
      </c>
      <c r="HED67" s="956">
        <f t="shared" si="89"/>
        <v>0</v>
      </c>
      <c r="HEE67" s="956">
        <f t="shared" si="89"/>
        <v>0</v>
      </c>
      <c r="HEF67" s="956">
        <f t="shared" si="89"/>
        <v>0</v>
      </c>
      <c r="HEG67" s="956">
        <f t="shared" si="89"/>
        <v>0</v>
      </c>
      <c r="HEH67" s="956">
        <f t="shared" si="89"/>
        <v>0</v>
      </c>
      <c r="HEI67" s="956">
        <f t="shared" si="89"/>
        <v>0</v>
      </c>
      <c r="HEJ67" s="956">
        <f t="shared" si="89"/>
        <v>0</v>
      </c>
      <c r="HEK67" s="956">
        <f t="shared" si="89"/>
        <v>0</v>
      </c>
      <c r="HEL67" s="956">
        <f t="shared" si="89"/>
        <v>0</v>
      </c>
      <c r="HEM67" s="956">
        <f t="shared" si="89"/>
        <v>0</v>
      </c>
      <c r="HEN67" s="956">
        <f t="shared" si="89"/>
        <v>0</v>
      </c>
      <c r="HEO67" s="956">
        <f t="shared" si="89"/>
        <v>0</v>
      </c>
      <c r="HEP67" s="956">
        <f t="shared" si="89"/>
        <v>0</v>
      </c>
      <c r="HEQ67" s="956">
        <f t="shared" si="89"/>
        <v>0</v>
      </c>
      <c r="HER67" s="956">
        <f t="shared" si="89"/>
        <v>0</v>
      </c>
      <c r="HES67" s="956">
        <f t="shared" si="89"/>
        <v>0</v>
      </c>
      <c r="HET67" s="956">
        <f t="shared" si="89"/>
        <v>0</v>
      </c>
      <c r="HEU67" s="956">
        <f t="shared" si="89"/>
        <v>0</v>
      </c>
      <c r="HEV67" s="956">
        <f t="shared" si="89"/>
        <v>0</v>
      </c>
      <c r="HEW67" s="956">
        <f t="shared" si="89"/>
        <v>0</v>
      </c>
      <c r="HEX67" s="956">
        <f t="shared" si="89"/>
        <v>0</v>
      </c>
      <c r="HEY67" s="956">
        <f t="shared" si="89"/>
        <v>0</v>
      </c>
      <c r="HEZ67" s="956">
        <f t="shared" si="89"/>
        <v>0</v>
      </c>
      <c r="HFA67" s="956">
        <f t="shared" si="89"/>
        <v>0</v>
      </c>
      <c r="HFB67" s="956">
        <f t="shared" si="89"/>
        <v>0</v>
      </c>
      <c r="HFC67" s="956">
        <f t="shared" si="89"/>
        <v>0</v>
      </c>
      <c r="HFD67" s="956">
        <f t="shared" si="89"/>
        <v>0</v>
      </c>
      <c r="HFE67" s="956">
        <f t="shared" si="89"/>
        <v>0</v>
      </c>
      <c r="HFF67" s="956">
        <f t="shared" si="89"/>
        <v>0</v>
      </c>
      <c r="HFG67" s="956">
        <f t="shared" si="89"/>
        <v>0</v>
      </c>
      <c r="HFH67" s="956">
        <f t="shared" si="89"/>
        <v>0</v>
      </c>
      <c r="HFI67" s="956">
        <f t="shared" si="89"/>
        <v>0</v>
      </c>
      <c r="HFJ67" s="956">
        <f t="shared" si="89"/>
        <v>0</v>
      </c>
      <c r="HFK67" s="956">
        <f t="shared" si="89"/>
        <v>0</v>
      </c>
      <c r="HFL67" s="956">
        <f t="shared" si="89"/>
        <v>0</v>
      </c>
      <c r="HFM67" s="956">
        <f t="shared" si="89"/>
        <v>0</v>
      </c>
      <c r="HFN67" s="956">
        <f t="shared" si="89"/>
        <v>0</v>
      </c>
      <c r="HFO67" s="956">
        <f t="shared" si="89"/>
        <v>0</v>
      </c>
      <c r="HFP67" s="956">
        <f t="shared" ref="HFP67:HIA67" si="90">HFP60*$C$67</f>
        <v>0</v>
      </c>
      <c r="HFQ67" s="956">
        <f t="shared" si="90"/>
        <v>0</v>
      </c>
      <c r="HFR67" s="956">
        <f t="shared" si="90"/>
        <v>0</v>
      </c>
      <c r="HFS67" s="956">
        <f t="shared" si="90"/>
        <v>0</v>
      </c>
      <c r="HFT67" s="956">
        <f t="shared" si="90"/>
        <v>0</v>
      </c>
      <c r="HFU67" s="956">
        <f t="shared" si="90"/>
        <v>0</v>
      </c>
      <c r="HFV67" s="956">
        <f t="shared" si="90"/>
        <v>0</v>
      </c>
      <c r="HFW67" s="956">
        <f t="shared" si="90"/>
        <v>0</v>
      </c>
      <c r="HFX67" s="956">
        <f t="shared" si="90"/>
        <v>0</v>
      </c>
      <c r="HFY67" s="956">
        <f t="shared" si="90"/>
        <v>0</v>
      </c>
      <c r="HFZ67" s="956">
        <f t="shared" si="90"/>
        <v>0</v>
      </c>
      <c r="HGA67" s="956">
        <f t="shared" si="90"/>
        <v>0</v>
      </c>
      <c r="HGB67" s="956">
        <f t="shared" si="90"/>
        <v>0</v>
      </c>
      <c r="HGC67" s="956">
        <f t="shared" si="90"/>
        <v>0</v>
      </c>
      <c r="HGD67" s="956">
        <f t="shared" si="90"/>
        <v>0</v>
      </c>
      <c r="HGE67" s="956">
        <f t="shared" si="90"/>
        <v>0</v>
      </c>
      <c r="HGF67" s="956">
        <f t="shared" si="90"/>
        <v>0</v>
      </c>
      <c r="HGG67" s="956">
        <f t="shared" si="90"/>
        <v>0</v>
      </c>
      <c r="HGH67" s="956">
        <f t="shared" si="90"/>
        <v>0</v>
      </c>
      <c r="HGI67" s="956">
        <f t="shared" si="90"/>
        <v>0</v>
      </c>
      <c r="HGJ67" s="956">
        <f t="shared" si="90"/>
        <v>0</v>
      </c>
      <c r="HGK67" s="956">
        <f t="shared" si="90"/>
        <v>0</v>
      </c>
      <c r="HGL67" s="956">
        <f t="shared" si="90"/>
        <v>0</v>
      </c>
      <c r="HGM67" s="956">
        <f t="shared" si="90"/>
        <v>0</v>
      </c>
      <c r="HGN67" s="956">
        <f t="shared" si="90"/>
        <v>0</v>
      </c>
      <c r="HGO67" s="956">
        <f t="shared" si="90"/>
        <v>0</v>
      </c>
      <c r="HGP67" s="956">
        <f t="shared" si="90"/>
        <v>0</v>
      </c>
      <c r="HGQ67" s="956">
        <f t="shared" si="90"/>
        <v>0</v>
      </c>
      <c r="HGR67" s="956">
        <f t="shared" si="90"/>
        <v>0</v>
      </c>
      <c r="HGS67" s="956">
        <f t="shared" si="90"/>
        <v>0</v>
      </c>
      <c r="HGT67" s="956">
        <f t="shared" si="90"/>
        <v>0</v>
      </c>
      <c r="HGU67" s="956">
        <f t="shared" si="90"/>
        <v>0</v>
      </c>
      <c r="HGV67" s="956">
        <f t="shared" si="90"/>
        <v>0</v>
      </c>
      <c r="HGW67" s="956">
        <f t="shared" si="90"/>
        <v>0</v>
      </c>
      <c r="HGX67" s="956">
        <f t="shared" si="90"/>
        <v>0</v>
      </c>
      <c r="HGY67" s="956">
        <f t="shared" si="90"/>
        <v>0</v>
      </c>
      <c r="HGZ67" s="956">
        <f t="shared" si="90"/>
        <v>0</v>
      </c>
      <c r="HHA67" s="956">
        <f t="shared" si="90"/>
        <v>0</v>
      </c>
      <c r="HHB67" s="956">
        <f t="shared" si="90"/>
        <v>0</v>
      </c>
      <c r="HHC67" s="956">
        <f t="shared" si="90"/>
        <v>0</v>
      </c>
      <c r="HHD67" s="956">
        <f t="shared" si="90"/>
        <v>0</v>
      </c>
      <c r="HHE67" s="956">
        <f t="shared" si="90"/>
        <v>0</v>
      </c>
      <c r="HHF67" s="956">
        <f t="shared" si="90"/>
        <v>0</v>
      </c>
      <c r="HHG67" s="956">
        <f t="shared" si="90"/>
        <v>0</v>
      </c>
      <c r="HHH67" s="956">
        <f t="shared" si="90"/>
        <v>0</v>
      </c>
      <c r="HHI67" s="956">
        <f t="shared" si="90"/>
        <v>0</v>
      </c>
      <c r="HHJ67" s="956">
        <f t="shared" si="90"/>
        <v>0</v>
      </c>
      <c r="HHK67" s="956">
        <f t="shared" si="90"/>
        <v>0</v>
      </c>
      <c r="HHL67" s="956">
        <f t="shared" si="90"/>
        <v>0</v>
      </c>
      <c r="HHM67" s="956">
        <f t="shared" si="90"/>
        <v>0</v>
      </c>
      <c r="HHN67" s="956">
        <f t="shared" si="90"/>
        <v>0</v>
      </c>
      <c r="HHO67" s="956">
        <f t="shared" si="90"/>
        <v>0</v>
      </c>
      <c r="HHP67" s="956">
        <f t="shared" si="90"/>
        <v>0</v>
      </c>
      <c r="HHQ67" s="956">
        <f t="shared" si="90"/>
        <v>0</v>
      </c>
      <c r="HHR67" s="956">
        <f t="shared" si="90"/>
        <v>0</v>
      </c>
      <c r="HHS67" s="956">
        <f t="shared" si="90"/>
        <v>0</v>
      </c>
      <c r="HHT67" s="956">
        <f t="shared" si="90"/>
        <v>0</v>
      </c>
      <c r="HHU67" s="956">
        <f t="shared" si="90"/>
        <v>0</v>
      </c>
      <c r="HHV67" s="956">
        <f t="shared" si="90"/>
        <v>0</v>
      </c>
      <c r="HHW67" s="956">
        <f t="shared" si="90"/>
        <v>0</v>
      </c>
      <c r="HHX67" s="956">
        <f t="shared" si="90"/>
        <v>0</v>
      </c>
      <c r="HHY67" s="956">
        <f t="shared" si="90"/>
        <v>0</v>
      </c>
      <c r="HHZ67" s="956">
        <f t="shared" si="90"/>
        <v>0</v>
      </c>
      <c r="HIA67" s="956">
        <f t="shared" si="90"/>
        <v>0</v>
      </c>
      <c r="HIB67" s="956">
        <f t="shared" ref="HIB67:HKM67" si="91">HIB60*$C$67</f>
        <v>0</v>
      </c>
      <c r="HIC67" s="956">
        <f t="shared" si="91"/>
        <v>0</v>
      </c>
      <c r="HID67" s="956">
        <f t="shared" si="91"/>
        <v>0</v>
      </c>
      <c r="HIE67" s="956">
        <f t="shared" si="91"/>
        <v>0</v>
      </c>
      <c r="HIF67" s="956">
        <f t="shared" si="91"/>
        <v>0</v>
      </c>
      <c r="HIG67" s="956">
        <f t="shared" si="91"/>
        <v>0</v>
      </c>
      <c r="HIH67" s="956">
        <f t="shared" si="91"/>
        <v>0</v>
      </c>
      <c r="HII67" s="956">
        <f t="shared" si="91"/>
        <v>0</v>
      </c>
      <c r="HIJ67" s="956">
        <f t="shared" si="91"/>
        <v>0</v>
      </c>
      <c r="HIK67" s="956">
        <f t="shared" si="91"/>
        <v>0</v>
      </c>
      <c r="HIL67" s="956">
        <f t="shared" si="91"/>
        <v>0</v>
      </c>
      <c r="HIM67" s="956">
        <f t="shared" si="91"/>
        <v>0</v>
      </c>
      <c r="HIN67" s="956">
        <f t="shared" si="91"/>
        <v>0</v>
      </c>
      <c r="HIO67" s="956">
        <f t="shared" si="91"/>
        <v>0</v>
      </c>
      <c r="HIP67" s="956">
        <f t="shared" si="91"/>
        <v>0</v>
      </c>
      <c r="HIQ67" s="956">
        <f t="shared" si="91"/>
        <v>0</v>
      </c>
      <c r="HIR67" s="956">
        <f t="shared" si="91"/>
        <v>0</v>
      </c>
      <c r="HIS67" s="956">
        <f t="shared" si="91"/>
        <v>0</v>
      </c>
      <c r="HIT67" s="956">
        <f t="shared" si="91"/>
        <v>0</v>
      </c>
      <c r="HIU67" s="956">
        <f t="shared" si="91"/>
        <v>0</v>
      </c>
      <c r="HIV67" s="956">
        <f t="shared" si="91"/>
        <v>0</v>
      </c>
      <c r="HIW67" s="956">
        <f t="shared" si="91"/>
        <v>0</v>
      </c>
      <c r="HIX67" s="956">
        <f t="shared" si="91"/>
        <v>0</v>
      </c>
      <c r="HIY67" s="956">
        <f t="shared" si="91"/>
        <v>0</v>
      </c>
      <c r="HIZ67" s="956">
        <f t="shared" si="91"/>
        <v>0</v>
      </c>
      <c r="HJA67" s="956">
        <f t="shared" si="91"/>
        <v>0</v>
      </c>
      <c r="HJB67" s="956">
        <f t="shared" si="91"/>
        <v>0</v>
      </c>
      <c r="HJC67" s="956">
        <f t="shared" si="91"/>
        <v>0</v>
      </c>
      <c r="HJD67" s="956">
        <f t="shared" si="91"/>
        <v>0</v>
      </c>
      <c r="HJE67" s="956">
        <f t="shared" si="91"/>
        <v>0</v>
      </c>
      <c r="HJF67" s="956">
        <f t="shared" si="91"/>
        <v>0</v>
      </c>
      <c r="HJG67" s="956">
        <f t="shared" si="91"/>
        <v>0</v>
      </c>
      <c r="HJH67" s="956">
        <f t="shared" si="91"/>
        <v>0</v>
      </c>
      <c r="HJI67" s="956">
        <f t="shared" si="91"/>
        <v>0</v>
      </c>
      <c r="HJJ67" s="956">
        <f t="shared" si="91"/>
        <v>0</v>
      </c>
      <c r="HJK67" s="956">
        <f t="shared" si="91"/>
        <v>0</v>
      </c>
      <c r="HJL67" s="956">
        <f t="shared" si="91"/>
        <v>0</v>
      </c>
      <c r="HJM67" s="956">
        <f t="shared" si="91"/>
        <v>0</v>
      </c>
      <c r="HJN67" s="956">
        <f t="shared" si="91"/>
        <v>0</v>
      </c>
      <c r="HJO67" s="956">
        <f t="shared" si="91"/>
        <v>0</v>
      </c>
      <c r="HJP67" s="956">
        <f t="shared" si="91"/>
        <v>0</v>
      </c>
      <c r="HJQ67" s="956">
        <f t="shared" si="91"/>
        <v>0</v>
      </c>
      <c r="HJR67" s="956">
        <f t="shared" si="91"/>
        <v>0</v>
      </c>
      <c r="HJS67" s="956">
        <f t="shared" si="91"/>
        <v>0</v>
      </c>
      <c r="HJT67" s="956">
        <f t="shared" si="91"/>
        <v>0</v>
      </c>
      <c r="HJU67" s="956">
        <f t="shared" si="91"/>
        <v>0</v>
      </c>
      <c r="HJV67" s="956">
        <f t="shared" si="91"/>
        <v>0</v>
      </c>
      <c r="HJW67" s="956">
        <f t="shared" si="91"/>
        <v>0</v>
      </c>
      <c r="HJX67" s="956">
        <f t="shared" si="91"/>
        <v>0</v>
      </c>
      <c r="HJY67" s="956">
        <f t="shared" si="91"/>
        <v>0</v>
      </c>
      <c r="HJZ67" s="956">
        <f t="shared" si="91"/>
        <v>0</v>
      </c>
      <c r="HKA67" s="956">
        <f t="shared" si="91"/>
        <v>0</v>
      </c>
      <c r="HKB67" s="956">
        <f t="shared" si="91"/>
        <v>0</v>
      </c>
      <c r="HKC67" s="956">
        <f t="shared" si="91"/>
        <v>0</v>
      </c>
      <c r="HKD67" s="956">
        <f t="shared" si="91"/>
        <v>0</v>
      </c>
      <c r="HKE67" s="956">
        <f t="shared" si="91"/>
        <v>0</v>
      </c>
      <c r="HKF67" s="956">
        <f t="shared" si="91"/>
        <v>0</v>
      </c>
      <c r="HKG67" s="956">
        <f t="shared" si="91"/>
        <v>0</v>
      </c>
      <c r="HKH67" s="956">
        <f t="shared" si="91"/>
        <v>0</v>
      </c>
      <c r="HKI67" s="956">
        <f t="shared" si="91"/>
        <v>0</v>
      </c>
      <c r="HKJ67" s="956">
        <f t="shared" si="91"/>
        <v>0</v>
      </c>
      <c r="HKK67" s="956">
        <f t="shared" si="91"/>
        <v>0</v>
      </c>
      <c r="HKL67" s="956">
        <f t="shared" si="91"/>
        <v>0</v>
      </c>
      <c r="HKM67" s="956">
        <f t="shared" si="91"/>
        <v>0</v>
      </c>
      <c r="HKN67" s="956">
        <f t="shared" ref="HKN67:HMY67" si="92">HKN60*$C$67</f>
        <v>0</v>
      </c>
      <c r="HKO67" s="956">
        <f t="shared" si="92"/>
        <v>0</v>
      </c>
      <c r="HKP67" s="956">
        <f t="shared" si="92"/>
        <v>0</v>
      </c>
      <c r="HKQ67" s="956">
        <f t="shared" si="92"/>
        <v>0</v>
      </c>
      <c r="HKR67" s="956">
        <f t="shared" si="92"/>
        <v>0</v>
      </c>
      <c r="HKS67" s="956">
        <f t="shared" si="92"/>
        <v>0</v>
      </c>
      <c r="HKT67" s="956">
        <f t="shared" si="92"/>
        <v>0</v>
      </c>
      <c r="HKU67" s="956">
        <f t="shared" si="92"/>
        <v>0</v>
      </c>
      <c r="HKV67" s="956">
        <f t="shared" si="92"/>
        <v>0</v>
      </c>
      <c r="HKW67" s="956">
        <f t="shared" si="92"/>
        <v>0</v>
      </c>
      <c r="HKX67" s="956">
        <f t="shared" si="92"/>
        <v>0</v>
      </c>
      <c r="HKY67" s="956">
        <f t="shared" si="92"/>
        <v>0</v>
      </c>
      <c r="HKZ67" s="956">
        <f t="shared" si="92"/>
        <v>0</v>
      </c>
      <c r="HLA67" s="956">
        <f t="shared" si="92"/>
        <v>0</v>
      </c>
      <c r="HLB67" s="956">
        <f t="shared" si="92"/>
        <v>0</v>
      </c>
      <c r="HLC67" s="956">
        <f t="shared" si="92"/>
        <v>0</v>
      </c>
      <c r="HLD67" s="956">
        <f t="shared" si="92"/>
        <v>0</v>
      </c>
      <c r="HLE67" s="956">
        <f t="shared" si="92"/>
        <v>0</v>
      </c>
      <c r="HLF67" s="956">
        <f t="shared" si="92"/>
        <v>0</v>
      </c>
      <c r="HLG67" s="956">
        <f t="shared" si="92"/>
        <v>0</v>
      </c>
      <c r="HLH67" s="956">
        <f t="shared" si="92"/>
        <v>0</v>
      </c>
      <c r="HLI67" s="956">
        <f t="shared" si="92"/>
        <v>0</v>
      </c>
      <c r="HLJ67" s="956">
        <f t="shared" si="92"/>
        <v>0</v>
      </c>
      <c r="HLK67" s="956">
        <f t="shared" si="92"/>
        <v>0</v>
      </c>
      <c r="HLL67" s="956">
        <f t="shared" si="92"/>
        <v>0</v>
      </c>
      <c r="HLM67" s="956">
        <f t="shared" si="92"/>
        <v>0</v>
      </c>
      <c r="HLN67" s="956">
        <f t="shared" si="92"/>
        <v>0</v>
      </c>
      <c r="HLO67" s="956">
        <f t="shared" si="92"/>
        <v>0</v>
      </c>
      <c r="HLP67" s="956">
        <f t="shared" si="92"/>
        <v>0</v>
      </c>
      <c r="HLQ67" s="956">
        <f t="shared" si="92"/>
        <v>0</v>
      </c>
      <c r="HLR67" s="956">
        <f t="shared" si="92"/>
        <v>0</v>
      </c>
      <c r="HLS67" s="956">
        <f t="shared" si="92"/>
        <v>0</v>
      </c>
      <c r="HLT67" s="956">
        <f t="shared" si="92"/>
        <v>0</v>
      </c>
      <c r="HLU67" s="956">
        <f t="shared" si="92"/>
        <v>0</v>
      </c>
      <c r="HLV67" s="956">
        <f t="shared" si="92"/>
        <v>0</v>
      </c>
      <c r="HLW67" s="956">
        <f t="shared" si="92"/>
        <v>0</v>
      </c>
      <c r="HLX67" s="956">
        <f t="shared" si="92"/>
        <v>0</v>
      </c>
      <c r="HLY67" s="956">
        <f t="shared" si="92"/>
        <v>0</v>
      </c>
      <c r="HLZ67" s="956">
        <f t="shared" si="92"/>
        <v>0</v>
      </c>
      <c r="HMA67" s="956">
        <f t="shared" si="92"/>
        <v>0</v>
      </c>
      <c r="HMB67" s="956">
        <f t="shared" si="92"/>
        <v>0</v>
      </c>
      <c r="HMC67" s="956">
        <f t="shared" si="92"/>
        <v>0</v>
      </c>
      <c r="HMD67" s="956">
        <f t="shared" si="92"/>
        <v>0</v>
      </c>
      <c r="HME67" s="956">
        <f t="shared" si="92"/>
        <v>0</v>
      </c>
      <c r="HMF67" s="956">
        <f t="shared" si="92"/>
        <v>0</v>
      </c>
      <c r="HMG67" s="956">
        <f t="shared" si="92"/>
        <v>0</v>
      </c>
      <c r="HMH67" s="956">
        <f t="shared" si="92"/>
        <v>0</v>
      </c>
      <c r="HMI67" s="956">
        <f t="shared" si="92"/>
        <v>0</v>
      </c>
      <c r="HMJ67" s="956">
        <f t="shared" si="92"/>
        <v>0</v>
      </c>
      <c r="HMK67" s="956">
        <f t="shared" si="92"/>
        <v>0</v>
      </c>
      <c r="HML67" s="956">
        <f t="shared" si="92"/>
        <v>0</v>
      </c>
      <c r="HMM67" s="956">
        <f t="shared" si="92"/>
        <v>0</v>
      </c>
      <c r="HMN67" s="956">
        <f t="shared" si="92"/>
        <v>0</v>
      </c>
      <c r="HMO67" s="956">
        <f t="shared" si="92"/>
        <v>0</v>
      </c>
      <c r="HMP67" s="956">
        <f t="shared" si="92"/>
        <v>0</v>
      </c>
      <c r="HMQ67" s="956">
        <f t="shared" si="92"/>
        <v>0</v>
      </c>
      <c r="HMR67" s="956">
        <f t="shared" si="92"/>
        <v>0</v>
      </c>
      <c r="HMS67" s="956">
        <f t="shared" si="92"/>
        <v>0</v>
      </c>
      <c r="HMT67" s="956">
        <f t="shared" si="92"/>
        <v>0</v>
      </c>
      <c r="HMU67" s="956">
        <f t="shared" si="92"/>
        <v>0</v>
      </c>
      <c r="HMV67" s="956">
        <f t="shared" si="92"/>
        <v>0</v>
      </c>
      <c r="HMW67" s="956">
        <f t="shared" si="92"/>
        <v>0</v>
      </c>
      <c r="HMX67" s="956">
        <f t="shared" si="92"/>
        <v>0</v>
      </c>
      <c r="HMY67" s="956">
        <f t="shared" si="92"/>
        <v>0</v>
      </c>
      <c r="HMZ67" s="956">
        <f t="shared" ref="HMZ67:HPK67" si="93">HMZ60*$C$67</f>
        <v>0</v>
      </c>
      <c r="HNA67" s="956">
        <f t="shared" si="93"/>
        <v>0</v>
      </c>
      <c r="HNB67" s="956">
        <f t="shared" si="93"/>
        <v>0</v>
      </c>
      <c r="HNC67" s="956">
        <f t="shared" si="93"/>
        <v>0</v>
      </c>
      <c r="HND67" s="956">
        <f t="shared" si="93"/>
        <v>0</v>
      </c>
      <c r="HNE67" s="956">
        <f t="shared" si="93"/>
        <v>0</v>
      </c>
      <c r="HNF67" s="956">
        <f t="shared" si="93"/>
        <v>0</v>
      </c>
      <c r="HNG67" s="956">
        <f t="shared" si="93"/>
        <v>0</v>
      </c>
      <c r="HNH67" s="956">
        <f t="shared" si="93"/>
        <v>0</v>
      </c>
      <c r="HNI67" s="956">
        <f t="shared" si="93"/>
        <v>0</v>
      </c>
      <c r="HNJ67" s="956">
        <f t="shared" si="93"/>
        <v>0</v>
      </c>
      <c r="HNK67" s="956">
        <f t="shared" si="93"/>
        <v>0</v>
      </c>
      <c r="HNL67" s="956">
        <f t="shared" si="93"/>
        <v>0</v>
      </c>
      <c r="HNM67" s="956">
        <f t="shared" si="93"/>
        <v>0</v>
      </c>
      <c r="HNN67" s="956">
        <f t="shared" si="93"/>
        <v>0</v>
      </c>
      <c r="HNO67" s="956">
        <f t="shared" si="93"/>
        <v>0</v>
      </c>
      <c r="HNP67" s="956">
        <f t="shared" si="93"/>
        <v>0</v>
      </c>
      <c r="HNQ67" s="956">
        <f t="shared" si="93"/>
        <v>0</v>
      </c>
      <c r="HNR67" s="956">
        <f t="shared" si="93"/>
        <v>0</v>
      </c>
      <c r="HNS67" s="956">
        <f t="shared" si="93"/>
        <v>0</v>
      </c>
      <c r="HNT67" s="956">
        <f t="shared" si="93"/>
        <v>0</v>
      </c>
      <c r="HNU67" s="956">
        <f t="shared" si="93"/>
        <v>0</v>
      </c>
      <c r="HNV67" s="956">
        <f t="shared" si="93"/>
        <v>0</v>
      </c>
      <c r="HNW67" s="956">
        <f t="shared" si="93"/>
        <v>0</v>
      </c>
      <c r="HNX67" s="956">
        <f t="shared" si="93"/>
        <v>0</v>
      </c>
      <c r="HNY67" s="956">
        <f t="shared" si="93"/>
        <v>0</v>
      </c>
      <c r="HNZ67" s="956">
        <f t="shared" si="93"/>
        <v>0</v>
      </c>
      <c r="HOA67" s="956">
        <f t="shared" si="93"/>
        <v>0</v>
      </c>
      <c r="HOB67" s="956">
        <f t="shared" si="93"/>
        <v>0</v>
      </c>
      <c r="HOC67" s="956">
        <f t="shared" si="93"/>
        <v>0</v>
      </c>
      <c r="HOD67" s="956">
        <f t="shared" si="93"/>
        <v>0</v>
      </c>
      <c r="HOE67" s="956">
        <f t="shared" si="93"/>
        <v>0</v>
      </c>
      <c r="HOF67" s="956">
        <f t="shared" si="93"/>
        <v>0</v>
      </c>
      <c r="HOG67" s="956">
        <f t="shared" si="93"/>
        <v>0</v>
      </c>
      <c r="HOH67" s="956">
        <f t="shared" si="93"/>
        <v>0</v>
      </c>
      <c r="HOI67" s="956">
        <f t="shared" si="93"/>
        <v>0</v>
      </c>
      <c r="HOJ67" s="956">
        <f t="shared" si="93"/>
        <v>0</v>
      </c>
      <c r="HOK67" s="956">
        <f t="shared" si="93"/>
        <v>0</v>
      </c>
      <c r="HOL67" s="956">
        <f t="shared" si="93"/>
        <v>0</v>
      </c>
      <c r="HOM67" s="956">
        <f t="shared" si="93"/>
        <v>0</v>
      </c>
      <c r="HON67" s="956">
        <f t="shared" si="93"/>
        <v>0</v>
      </c>
      <c r="HOO67" s="956">
        <f t="shared" si="93"/>
        <v>0</v>
      </c>
      <c r="HOP67" s="956">
        <f t="shared" si="93"/>
        <v>0</v>
      </c>
      <c r="HOQ67" s="956">
        <f t="shared" si="93"/>
        <v>0</v>
      </c>
      <c r="HOR67" s="956">
        <f t="shared" si="93"/>
        <v>0</v>
      </c>
      <c r="HOS67" s="956">
        <f t="shared" si="93"/>
        <v>0</v>
      </c>
      <c r="HOT67" s="956">
        <f t="shared" si="93"/>
        <v>0</v>
      </c>
      <c r="HOU67" s="956">
        <f t="shared" si="93"/>
        <v>0</v>
      </c>
      <c r="HOV67" s="956">
        <f t="shared" si="93"/>
        <v>0</v>
      </c>
      <c r="HOW67" s="956">
        <f t="shared" si="93"/>
        <v>0</v>
      </c>
      <c r="HOX67" s="956">
        <f t="shared" si="93"/>
        <v>0</v>
      </c>
      <c r="HOY67" s="956">
        <f t="shared" si="93"/>
        <v>0</v>
      </c>
      <c r="HOZ67" s="956">
        <f t="shared" si="93"/>
        <v>0</v>
      </c>
      <c r="HPA67" s="956">
        <f t="shared" si="93"/>
        <v>0</v>
      </c>
      <c r="HPB67" s="956">
        <f t="shared" si="93"/>
        <v>0</v>
      </c>
      <c r="HPC67" s="956">
        <f t="shared" si="93"/>
        <v>0</v>
      </c>
      <c r="HPD67" s="956">
        <f t="shared" si="93"/>
        <v>0</v>
      </c>
      <c r="HPE67" s="956">
        <f t="shared" si="93"/>
        <v>0</v>
      </c>
      <c r="HPF67" s="956">
        <f t="shared" si="93"/>
        <v>0</v>
      </c>
      <c r="HPG67" s="956">
        <f t="shared" si="93"/>
        <v>0</v>
      </c>
      <c r="HPH67" s="956">
        <f t="shared" si="93"/>
        <v>0</v>
      </c>
      <c r="HPI67" s="956">
        <f t="shared" si="93"/>
        <v>0</v>
      </c>
      <c r="HPJ67" s="956">
        <f t="shared" si="93"/>
        <v>0</v>
      </c>
      <c r="HPK67" s="956">
        <f t="shared" si="93"/>
        <v>0</v>
      </c>
      <c r="HPL67" s="956">
        <f t="shared" ref="HPL67:HRW67" si="94">HPL60*$C$67</f>
        <v>0</v>
      </c>
      <c r="HPM67" s="956">
        <f t="shared" si="94"/>
        <v>0</v>
      </c>
      <c r="HPN67" s="956">
        <f t="shared" si="94"/>
        <v>0</v>
      </c>
      <c r="HPO67" s="956">
        <f t="shared" si="94"/>
        <v>0</v>
      </c>
      <c r="HPP67" s="956">
        <f t="shared" si="94"/>
        <v>0</v>
      </c>
      <c r="HPQ67" s="956">
        <f t="shared" si="94"/>
        <v>0</v>
      </c>
      <c r="HPR67" s="956">
        <f t="shared" si="94"/>
        <v>0</v>
      </c>
      <c r="HPS67" s="956">
        <f t="shared" si="94"/>
        <v>0</v>
      </c>
      <c r="HPT67" s="956">
        <f t="shared" si="94"/>
        <v>0</v>
      </c>
      <c r="HPU67" s="956">
        <f t="shared" si="94"/>
        <v>0</v>
      </c>
      <c r="HPV67" s="956">
        <f t="shared" si="94"/>
        <v>0</v>
      </c>
      <c r="HPW67" s="956">
        <f t="shared" si="94"/>
        <v>0</v>
      </c>
      <c r="HPX67" s="956">
        <f t="shared" si="94"/>
        <v>0</v>
      </c>
      <c r="HPY67" s="956">
        <f t="shared" si="94"/>
        <v>0</v>
      </c>
      <c r="HPZ67" s="956">
        <f t="shared" si="94"/>
        <v>0</v>
      </c>
      <c r="HQA67" s="956">
        <f t="shared" si="94"/>
        <v>0</v>
      </c>
      <c r="HQB67" s="956">
        <f t="shared" si="94"/>
        <v>0</v>
      </c>
      <c r="HQC67" s="956">
        <f t="shared" si="94"/>
        <v>0</v>
      </c>
      <c r="HQD67" s="956">
        <f t="shared" si="94"/>
        <v>0</v>
      </c>
      <c r="HQE67" s="956">
        <f t="shared" si="94"/>
        <v>0</v>
      </c>
      <c r="HQF67" s="956">
        <f t="shared" si="94"/>
        <v>0</v>
      </c>
      <c r="HQG67" s="956">
        <f t="shared" si="94"/>
        <v>0</v>
      </c>
      <c r="HQH67" s="956">
        <f t="shared" si="94"/>
        <v>0</v>
      </c>
      <c r="HQI67" s="956">
        <f t="shared" si="94"/>
        <v>0</v>
      </c>
      <c r="HQJ67" s="956">
        <f t="shared" si="94"/>
        <v>0</v>
      </c>
      <c r="HQK67" s="956">
        <f t="shared" si="94"/>
        <v>0</v>
      </c>
      <c r="HQL67" s="956">
        <f t="shared" si="94"/>
        <v>0</v>
      </c>
      <c r="HQM67" s="956">
        <f t="shared" si="94"/>
        <v>0</v>
      </c>
      <c r="HQN67" s="956">
        <f t="shared" si="94"/>
        <v>0</v>
      </c>
      <c r="HQO67" s="956">
        <f t="shared" si="94"/>
        <v>0</v>
      </c>
      <c r="HQP67" s="956">
        <f t="shared" si="94"/>
        <v>0</v>
      </c>
      <c r="HQQ67" s="956">
        <f t="shared" si="94"/>
        <v>0</v>
      </c>
      <c r="HQR67" s="956">
        <f t="shared" si="94"/>
        <v>0</v>
      </c>
      <c r="HQS67" s="956">
        <f t="shared" si="94"/>
        <v>0</v>
      </c>
      <c r="HQT67" s="956">
        <f t="shared" si="94"/>
        <v>0</v>
      </c>
      <c r="HQU67" s="956">
        <f t="shared" si="94"/>
        <v>0</v>
      </c>
      <c r="HQV67" s="956">
        <f t="shared" si="94"/>
        <v>0</v>
      </c>
      <c r="HQW67" s="956">
        <f t="shared" si="94"/>
        <v>0</v>
      </c>
      <c r="HQX67" s="956">
        <f t="shared" si="94"/>
        <v>0</v>
      </c>
      <c r="HQY67" s="956">
        <f t="shared" si="94"/>
        <v>0</v>
      </c>
      <c r="HQZ67" s="956">
        <f t="shared" si="94"/>
        <v>0</v>
      </c>
      <c r="HRA67" s="956">
        <f t="shared" si="94"/>
        <v>0</v>
      </c>
      <c r="HRB67" s="956">
        <f t="shared" si="94"/>
        <v>0</v>
      </c>
      <c r="HRC67" s="956">
        <f t="shared" si="94"/>
        <v>0</v>
      </c>
      <c r="HRD67" s="956">
        <f t="shared" si="94"/>
        <v>0</v>
      </c>
      <c r="HRE67" s="956">
        <f t="shared" si="94"/>
        <v>0</v>
      </c>
      <c r="HRF67" s="956">
        <f t="shared" si="94"/>
        <v>0</v>
      </c>
      <c r="HRG67" s="956">
        <f t="shared" si="94"/>
        <v>0</v>
      </c>
      <c r="HRH67" s="956">
        <f t="shared" si="94"/>
        <v>0</v>
      </c>
      <c r="HRI67" s="956">
        <f t="shared" si="94"/>
        <v>0</v>
      </c>
      <c r="HRJ67" s="956">
        <f t="shared" si="94"/>
        <v>0</v>
      </c>
      <c r="HRK67" s="956">
        <f t="shared" si="94"/>
        <v>0</v>
      </c>
      <c r="HRL67" s="956">
        <f t="shared" si="94"/>
        <v>0</v>
      </c>
      <c r="HRM67" s="956">
        <f t="shared" si="94"/>
        <v>0</v>
      </c>
      <c r="HRN67" s="956">
        <f t="shared" si="94"/>
        <v>0</v>
      </c>
      <c r="HRO67" s="956">
        <f t="shared" si="94"/>
        <v>0</v>
      </c>
      <c r="HRP67" s="956">
        <f t="shared" si="94"/>
        <v>0</v>
      </c>
      <c r="HRQ67" s="956">
        <f t="shared" si="94"/>
        <v>0</v>
      </c>
      <c r="HRR67" s="956">
        <f t="shared" si="94"/>
        <v>0</v>
      </c>
      <c r="HRS67" s="956">
        <f t="shared" si="94"/>
        <v>0</v>
      </c>
      <c r="HRT67" s="956">
        <f t="shared" si="94"/>
        <v>0</v>
      </c>
      <c r="HRU67" s="956">
        <f t="shared" si="94"/>
        <v>0</v>
      </c>
      <c r="HRV67" s="956">
        <f t="shared" si="94"/>
        <v>0</v>
      </c>
      <c r="HRW67" s="956">
        <f t="shared" si="94"/>
        <v>0</v>
      </c>
      <c r="HRX67" s="956">
        <f t="shared" ref="HRX67:HUI67" si="95">HRX60*$C$67</f>
        <v>0</v>
      </c>
      <c r="HRY67" s="956">
        <f t="shared" si="95"/>
        <v>0</v>
      </c>
      <c r="HRZ67" s="956">
        <f t="shared" si="95"/>
        <v>0</v>
      </c>
      <c r="HSA67" s="956">
        <f t="shared" si="95"/>
        <v>0</v>
      </c>
      <c r="HSB67" s="956">
        <f t="shared" si="95"/>
        <v>0</v>
      </c>
      <c r="HSC67" s="956">
        <f t="shared" si="95"/>
        <v>0</v>
      </c>
      <c r="HSD67" s="956">
        <f t="shared" si="95"/>
        <v>0</v>
      </c>
      <c r="HSE67" s="956">
        <f t="shared" si="95"/>
        <v>0</v>
      </c>
      <c r="HSF67" s="956">
        <f t="shared" si="95"/>
        <v>0</v>
      </c>
      <c r="HSG67" s="956">
        <f t="shared" si="95"/>
        <v>0</v>
      </c>
      <c r="HSH67" s="956">
        <f t="shared" si="95"/>
        <v>0</v>
      </c>
      <c r="HSI67" s="956">
        <f t="shared" si="95"/>
        <v>0</v>
      </c>
      <c r="HSJ67" s="956">
        <f t="shared" si="95"/>
        <v>0</v>
      </c>
      <c r="HSK67" s="956">
        <f t="shared" si="95"/>
        <v>0</v>
      </c>
      <c r="HSL67" s="956">
        <f t="shared" si="95"/>
        <v>0</v>
      </c>
      <c r="HSM67" s="956">
        <f t="shared" si="95"/>
        <v>0</v>
      </c>
      <c r="HSN67" s="956">
        <f t="shared" si="95"/>
        <v>0</v>
      </c>
      <c r="HSO67" s="956">
        <f t="shared" si="95"/>
        <v>0</v>
      </c>
      <c r="HSP67" s="956">
        <f t="shared" si="95"/>
        <v>0</v>
      </c>
      <c r="HSQ67" s="956">
        <f t="shared" si="95"/>
        <v>0</v>
      </c>
      <c r="HSR67" s="956">
        <f t="shared" si="95"/>
        <v>0</v>
      </c>
      <c r="HSS67" s="956">
        <f t="shared" si="95"/>
        <v>0</v>
      </c>
      <c r="HST67" s="956">
        <f t="shared" si="95"/>
        <v>0</v>
      </c>
      <c r="HSU67" s="956">
        <f t="shared" si="95"/>
        <v>0</v>
      </c>
      <c r="HSV67" s="956">
        <f t="shared" si="95"/>
        <v>0</v>
      </c>
      <c r="HSW67" s="956">
        <f t="shared" si="95"/>
        <v>0</v>
      </c>
      <c r="HSX67" s="956">
        <f t="shared" si="95"/>
        <v>0</v>
      </c>
      <c r="HSY67" s="956">
        <f t="shared" si="95"/>
        <v>0</v>
      </c>
      <c r="HSZ67" s="956">
        <f t="shared" si="95"/>
        <v>0</v>
      </c>
      <c r="HTA67" s="956">
        <f t="shared" si="95"/>
        <v>0</v>
      </c>
      <c r="HTB67" s="956">
        <f t="shared" si="95"/>
        <v>0</v>
      </c>
      <c r="HTC67" s="956">
        <f t="shared" si="95"/>
        <v>0</v>
      </c>
      <c r="HTD67" s="956">
        <f t="shared" si="95"/>
        <v>0</v>
      </c>
      <c r="HTE67" s="956">
        <f t="shared" si="95"/>
        <v>0</v>
      </c>
      <c r="HTF67" s="956">
        <f t="shared" si="95"/>
        <v>0</v>
      </c>
      <c r="HTG67" s="956">
        <f t="shared" si="95"/>
        <v>0</v>
      </c>
      <c r="HTH67" s="956">
        <f t="shared" si="95"/>
        <v>0</v>
      </c>
      <c r="HTI67" s="956">
        <f t="shared" si="95"/>
        <v>0</v>
      </c>
      <c r="HTJ67" s="956">
        <f t="shared" si="95"/>
        <v>0</v>
      </c>
      <c r="HTK67" s="956">
        <f t="shared" si="95"/>
        <v>0</v>
      </c>
      <c r="HTL67" s="956">
        <f t="shared" si="95"/>
        <v>0</v>
      </c>
      <c r="HTM67" s="956">
        <f t="shared" si="95"/>
        <v>0</v>
      </c>
      <c r="HTN67" s="956">
        <f t="shared" si="95"/>
        <v>0</v>
      </c>
      <c r="HTO67" s="956">
        <f t="shared" si="95"/>
        <v>0</v>
      </c>
      <c r="HTP67" s="956">
        <f t="shared" si="95"/>
        <v>0</v>
      </c>
      <c r="HTQ67" s="956">
        <f t="shared" si="95"/>
        <v>0</v>
      </c>
      <c r="HTR67" s="956">
        <f t="shared" si="95"/>
        <v>0</v>
      </c>
      <c r="HTS67" s="956">
        <f t="shared" si="95"/>
        <v>0</v>
      </c>
      <c r="HTT67" s="956">
        <f t="shared" si="95"/>
        <v>0</v>
      </c>
      <c r="HTU67" s="956">
        <f t="shared" si="95"/>
        <v>0</v>
      </c>
      <c r="HTV67" s="956">
        <f t="shared" si="95"/>
        <v>0</v>
      </c>
      <c r="HTW67" s="956">
        <f t="shared" si="95"/>
        <v>0</v>
      </c>
      <c r="HTX67" s="956">
        <f t="shared" si="95"/>
        <v>0</v>
      </c>
      <c r="HTY67" s="956">
        <f t="shared" si="95"/>
        <v>0</v>
      </c>
      <c r="HTZ67" s="956">
        <f t="shared" si="95"/>
        <v>0</v>
      </c>
      <c r="HUA67" s="956">
        <f t="shared" si="95"/>
        <v>0</v>
      </c>
      <c r="HUB67" s="956">
        <f t="shared" si="95"/>
        <v>0</v>
      </c>
      <c r="HUC67" s="956">
        <f t="shared" si="95"/>
        <v>0</v>
      </c>
      <c r="HUD67" s="956">
        <f t="shared" si="95"/>
        <v>0</v>
      </c>
      <c r="HUE67" s="956">
        <f t="shared" si="95"/>
        <v>0</v>
      </c>
      <c r="HUF67" s="956">
        <f t="shared" si="95"/>
        <v>0</v>
      </c>
      <c r="HUG67" s="956">
        <f t="shared" si="95"/>
        <v>0</v>
      </c>
      <c r="HUH67" s="956">
        <f t="shared" si="95"/>
        <v>0</v>
      </c>
      <c r="HUI67" s="956">
        <f t="shared" si="95"/>
        <v>0</v>
      </c>
      <c r="HUJ67" s="956">
        <f t="shared" ref="HUJ67:HWU67" si="96">HUJ60*$C$67</f>
        <v>0</v>
      </c>
      <c r="HUK67" s="956">
        <f t="shared" si="96"/>
        <v>0</v>
      </c>
      <c r="HUL67" s="956">
        <f t="shared" si="96"/>
        <v>0</v>
      </c>
      <c r="HUM67" s="956">
        <f t="shared" si="96"/>
        <v>0</v>
      </c>
      <c r="HUN67" s="956">
        <f t="shared" si="96"/>
        <v>0</v>
      </c>
      <c r="HUO67" s="956">
        <f t="shared" si="96"/>
        <v>0</v>
      </c>
      <c r="HUP67" s="956">
        <f t="shared" si="96"/>
        <v>0</v>
      </c>
      <c r="HUQ67" s="956">
        <f t="shared" si="96"/>
        <v>0</v>
      </c>
      <c r="HUR67" s="956">
        <f t="shared" si="96"/>
        <v>0</v>
      </c>
      <c r="HUS67" s="956">
        <f t="shared" si="96"/>
        <v>0</v>
      </c>
      <c r="HUT67" s="956">
        <f t="shared" si="96"/>
        <v>0</v>
      </c>
      <c r="HUU67" s="956">
        <f t="shared" si="96"/>
        <v>0</v>
      </c>
      <c r="HUV67" s="956">
        <f t="shared" si="96"/>
        <v>0</v>
      </c>
      <c r="HUW67" s="956">
        <f t="shared" si="96"/>
        <v>0</v>
      </c>
      <c r="HUX67" s="956">
        <f t="shared" si="96"/>
        <v>0</v>
      </c>
      <c r="HUY67" s="956">
        <f t="shared" si="96"/>
        <v>0</v>
      </c>
      <c r="HUZ67" s="956">
        <f t="shared" si="96"/>
        <v>0</v>
      </c>
      <c r="HVA67" s="956">
        <f t="shared" si="96"/>
        <v>0</v>
      </c>
      <c r="HVB67" s="956">
        <f t="shared" si="96"/>
        <v>0</v>
      </c>
      <c r="HVC67" s="956">
        <f t="shared" si="96"/>
        <v>0</v>
      </c>
      <c r="HVD67" s="956">
        <f t="shared" si="96"/>
        <v>0</v>
      </c>
      <c r="HVE67" s="956">
        <f t="shared" si="96"/>
        <v>0</v>
      </c>
      <c r="HVF67" s="956">
        <f t="shared" si="96"/>
        <v>0</v>
      </c>
      <c r="HVG67" s="956">
        <f t="shared" si="96"/>
        <v>0</v>
      </c>
      <c r="HVH67" s="956">
        <f t="shared" si="96"/>
        <v>0</v>
      </c>
      <c r="HVI67" s="956">
        <f t="shared" si="96"/>
        <v>0</v>
      </c>
      <c r="HVJ67" s="956">
        <f t="shared" si="96"/>
        <v>0</v>
      </c>
      <c r="HVK67" s="956">
        <f t="shared" si="96"/>
        <v>0</v>
      </c>
      <c r="HVL67" s="956">
        <f t="shared" si="96"/>
        <v>0</v>
      </c>
      <c r="HVM67" s="956">
        <f t="shared" si="96"/>
        <v>0</v>
      </c>
      <c r="HVN67" s="956">
        <f t="shared" si="96"/>
        <v>0</v>
      </c>
      <c r="HVO67" s="956">
        <f t="shared" si="96"/>
        <v>0</v>
      </c>
      <c r="HVP67" s="956">
        <f t="shared" si="96"/>
        <v>0</v>
      </c>
      <c r="HVQ67" s="956">
        <f t="shared" si="96"/>
        <v>0</v>
      </c>
      <c r="HVR67" s="956">
        <f t="shared" si="96"/>
        <v>0</v>
      </c>
      <c r="HVS67" s="956">
        <f t="shared" si="96"/>
        <v>0</v>
      </c>
      <c r="HVT67" s="956">
        <f t="shared" si="96"/>
        <v>0</v>
      </c>
      <c r="HVU67" s="956">
        <f t="shared" si="96"/>
        <v>0</v>
      </c>
      <c r="HVV67" s="956">
        <f t="shared" si="96"/>
        <v>0</v>
      </c>
      <c r="HVW67" s="956">
        <f t="shared" si="96"/>
        <v>0</v>
      </c>
      <c r="HVX67" s="956">
        <f t="shared" si="96"/>
        <v>0</v>
      </c>
      <c r="HVY67" s="956">
        <f t="shared" si="96"/>
        <v>0</v>
      </c>
      <c r="HVZ67" s="956">
        <f t="shared" si="96"/>
        <v>0</v>
      </c>
      <c r="HWA67" s="956">
        <f t="shared" si="96"/>
        <v>0</v>
      </c>
      <c r="HWB67" s="956">
        <f t="shared" si="96"/>
        <v>0</v>
      </c>
      <c r="HWC67" s="956">
        <f t="shared" si="96"/>
        <v>0</v>
      </c>
      <c r="HWD67" s="956">
        <f t="shared" si="96"/>
        <v>0</v>
      </c>
      <c r="HWE67" s="956">
        <f t="shared" si="96"/>
        <v>0</v>
      </c>
      <c r="HWF67" s="956">
        <f t="shared" si="96"/>
        <v>0</v>
      </c>
      <c r="HWG67" s="956">
        <f t="shared" si="96"/>
        <v>0</v>
      </c>
      <c r="HWH67" s="956">
        <f t="shared" si="96"/>
        <v>0</v>
      </c>
      <c r="HWI67" s="956">
        <f t="shared" si="96"/>
        <v>0</v>
      </c>
      <c r="HWJ67" s="956">
        <f t="shared" si="96"/>
        <v>0</v>
      </c>
      <c r="HWK67" s="956">
        <f t="shared" si="96"/>
        <v>0</v>
      </c>
      <c r="HWL67" s="956">
        <f t="shared" si="96"/>
        <v>0</v>
      </c>
      <c r="HWM67" s="956">
        <f t="shared" si="96"/>
        <v>0</v>
      </c>
      <c r="HWN67" s="956">
        <f t="shared" si="96"/>
        <v>0</v>
      </c>
      <c r="HWO67" s="956">
        <f t="shared" si="96"/>
        <v>0</v>
      </c>
      <c r="HWP67" s="956">
        <f t="shared" si="96"/>
        <v>0</v>
      </c>
      <c r="HWQ67" s="956">
        <f t="shared" si="96"/>
        <v>0</v>
      </c>
      <c r="HWR67" s="956">
        <f t="shared" si="96"/>
        <v>0</v>
      </c>
      <c r="HWS67" s="956">
        <f t="shared" si="96"/>
        <v>0</v>
      </c>
      <c r="HWT67" s="956">
        <f t="shared" si="96"/>
        <v>0</v>
      </c>
      <c r="HWU67" s="956">
        <f t="shared" si="96"/>
        <v>0</v>
      </c>
      <c r="HWV67" s="956">
        <f t="shared" ref="HWV67:HZG67" si="97">HWV60*$C$67</f>
        <v>0</v>
      </c>
      <c r="HWW67" s="956">
        <f t="shared" si="97"/>
        <v>0</v>
      </c>
      <c r="HWX67" s="956">
        <f t="shared" si="97"/>
        <v>0</v>
      </c>
      <c r="HWY67" s="956">
        <f t="shared" si="97"/>
        <v>0</v>
      </c>
      <c r="HWZ67" s="956">
        <f t="shared" si="97"/>
        <v>0</v>
      </c>
      <c r="HXA67" s="956">
        <f t="shared" si="97"/>
        <v>0</v>
      </c>
      <c r="HXB67" s="956">
        <f t="shared" si="97"/>
        <v>0</v>
      </c>
      <c r="HXC67" s="956">
        <f t="shared" si="97"/>
        <v>0</v>
      </c>
      <c r="HXD67" s="956">
        <f t="shared" si="97"/>
        <v>0</v>
      </c>
      <c r="HXE67" s="956">
        <f t="shared" si="97"/>
        <v>0</v>
      </c>
      <c r="HXF67" s="956">
        <f t="shared" si="97"/>
        <v>0</v>
      </c>
      <c r="HXG67" s="956">
        <f t="shared" si="97"/>
        <v>0</v>
      </c>
      <c r="HXH67" s="956">
        <f t="shared" si="97"/>
        <v>0</v>
      </c>
      <c r="HXI67" s="956">
        <f t="shared" si="97"/>
        <v>0</v>
      </c>
      <c r="HXJ67" s="956">
        <f t="shared" si="97"/>
        <v>0</v>
      </c>
      <c r="HXK67" s="956">
        <f t="shared" si="97"/>
        <v>0</v>
      </c>
      <c r="HXL67" s="956">
        <f t="shared" si="97"/>
        <v>0</v>
      </c>
      <c r="HXM67" s="956">
        <f t="shared" si="97"/>
        <v>0</v>
      </c>
      <c r="HXN67" s="956">
        <f t="shared" si="97"/>
        <v>0</v>
      </c>
      <c r="HXO67" s="956">
        <f t="shared" si="97"/>
        <v>0</v>
      </c>
      <c r="HXP67" s="956">
        <f t="shared" si="97"/>
        <v>0</v>
      </c>
      <c r="HXQ67" s="956">
        <f t="shared" si="97"/>
        <v>0</v>
      </c>
      <c r="HXR67" s="956">
        <f t="shared" si="97"/>
        <v>0</v>
      </c>
      <c r="HXS67" s="956">
        <f t="shared" si="97"/>
        <v>0</v>
      </c>
      <c r="HXT67" s="956">
        <f t="shared" si="97"/>
        <v>0</v>
      </c>
      <c r="HXU67" s="956">
        <f t="shared" si="97"/>
        <v>0</v>
      </c>
      <c r="HXV67" s="956">
        <f t="shared" si="97"/>
        <v>0</v>
      </c>
      <c r="HXW67" s="956">
        <f t="shared" si="97"/>
        <v>0</v>
      </c>
      <c r="HXX67" s="956">
        <f t="shared" si="97"/>
        <v>0</v>
      </c>
      <c r="HXY67" s="956">
        <f t="shared" si="97"/>
        <v>0</v>
      </c>
      <c r="HXZ67" s="956">
        <f t="shared" si="97"/>
        <v>0</v>
      </c>
      <c r="HYA67" s="956">
        <f t="shared" si="97"/>
        <v>0</v>
      </c>
      <c r="HYB67" s="956">
        <f t="shared" si="97"/>
        <v>0</v>
      </c>
      <c r="HYC67" s="956">
        <f t="shared" si="97"/>
        <v>0</v>
      </c>
      <c r="HYD67" s="956">
        <f t="shared" si="97"/>
        <v>0</v>
      </c>
      <c r="HYE67" s="956">
        <f t="shared" si="97"/>
        <v>0</v>
      </c>
      <c r="HYF67" s="956">
        <f t="shared" si="97"/>
        <v>0</v>
      </c>
      <c r="HYG67" s="956">
        <f t="shared" si="97"/>
        <v>0</v>
      </c>
      <c r="HYH67" s="956">
        <f t="shared" si="97"/>
        <v>0</v>
      </c>
      <c r="HYI67" s="956">
        <f t="shared" si="97"/>
        <v>0</v>
      </c>
      <c r="HYJ67" s="956">
        <f t="shared" si="97"/>
        <v>0</v>
      </c>
      <c r="HYK67" s="956">
        <f t="shared" si="97"/>
        <v>0</v>
      </c>
      <c r="HYL67" s="956">
        <f t="shared" si="97"/>
        <v>0</v>
      </c>
      <c r="HYM67" s="956">
        <f t="shared" si="97"/>
        <v>0</v>
      </c>
      <c r="HYN67" s="956">
        <f t="shared" si="97"/>
        <v>0</v>
      </c>
      <c r="HYO67" s="956">
        <f t="shared" si="97"/>
        <v>0</v>
      </c>
      <c r="HYP67" s="956">
        <f t="shared" si="97"/>
        <v>0</v>
      </c>
      <c r="HYQ67" s="956">
        <f t="shared" si="97"/>
        <v>0</v>
      </c>
      <c r="HYR67" s="956">
        <f t="shared" si="97"/>
        <v>0</v>
      </c>
      <c r="HYS67" s="956">
        <f t="shared" si="97"/>
        <v>0</v>
      </c>
      <c r="HYT67" s="956">
        <f t="shared" si="97"/>
        <v>0</v>
      </c>
      <c r="HYU67" s="956">
        <f t="shared" si="97"/>
        <v>0</v>
      </c>
      <c r="HYV67" s="956">
        <f t="shared" si="97"/>
        <v>0</v>
      </c>
      <c r="HYW67" s="956">
        <f t="shared" si="97"/>
        <v>0</v>
      </c>
      <c r="HYX67" s="956">
        <f t="shared" si="97"/>
        <v>0</v>
      </c>
      <c r="HYY67" s="956">
        <f t="shared" si="97"/>
        <v>0</v>
      </c>
      <c r="HYZ67" s="956">
        <f t="shared" si="97"/>
        <v>0</v>
      </c>
      <c r="HZA67" s="956">
        <f t="shared" si="97"/>
        <v>0</v>
      </c>
      <c r="HZB67" s="956">
        <f t="shared" si="97"/>
        <v>0</v>
      </c>
      <c r="HZC67" s="956">
        <f t="shared" si="97"/>
        <v>0</v>
      </c>
      <c r="HZD67" s="956">
        <f t="shared" si="97"/>
        <v>0</v>
      </c>
      <c r="HZE67" s="956">
        <f t="shared" si="97"/>
        <v>0</v>
      </c>
      <c r="HZF67" s="956">
        <f t="shared" si="97"/>
        <v>0</v>
      </c>
      <c r="HZG67" s="956">
        <f t="shared" si="97"/>
        <v>0</v>
      </c>
      <c r="HZH67" s="956">
        <f t="shared" ref="HZH67:IBS67" si="98">HZH60*$C$67</f>
        <v>0</v>
      </c>
      <c r="HZI67" s="956">
        <f t="shared" si="98"/>
        <v>0</v>
      </c>
      <c r="HZJ67" s="956">
        <f t="shared" si="98"/>
        <v>0</v>
      </c>
      <c r="HZK67" s="956">
        <f t="shared" si="98"/>
        <v>0</v>
      </c>
      <c r="HZL67" s="956">
        <f t="shared" si="98"/>
        <v>0</v>
      </c>
      <c r="HZM67" s="956">
        <f t="shared" si="98"/>
        <v>0</v>
      </c>
      <c r="HZN67" s="956">
        <f t="shared" si="98"/>
        <v>0</v>
      </c>
      <c r="HZO67" s="956">
        <f t="shared" si="98"/>
        <v>0</v>
      </c>
      <c r="HZP67" s="956">
        <f t="shared" si="98"/>
        <v>0</v>
      </c>
      <c r="HZQ67" s="956">
        <f t="shared" si="98"/>
        <v>0</v>
      </c>
      <c r="HZR67" s="956">
        <f t="shared" si="98"/>
        <v>0</v>
      </c>
      <c r="HZS67" s="956">
        <f t="shared" si="98"/>
        <v>0</v>
      </c>
      <c r="HZT67" s="956">
        <f t="shared" si="98"/>
        <v>0</v>
      </c>
      <c r="HZU67" s="956">
        <f t="shared" si="98"/>
        <v>0</v>
      </c>
      <c r="HZV67" s="956">
        <f t="shared" si="98"/>
        <v>0</v>
      </c>
      <c r="HZW67" s="956">
        <f t="shared" si="98"/>
        <v>0</v>
      </c>
      <c r="HZX67" s="956">
        <f t="shared" si="98"/>
        <v>0</v>
      </c>
      <c r="HZY67" s="956">
        <f t="shared" si="98"/>
        <v>0</v>
      </c>
      <c r="HZZ67" s="956">
        <f t="shared" si="98"/>
        <v>0</v>
      </c>
      <c r="IAA67" s="956">
        <f t="shared" si="98"/>
        <v>0</v>
      </c>
      <c r="IAB67" s="956">
        <f t="shared" si="98"/>
        <v>0</v>
      </c>
      <c r="IAC67" s="956">
        <f t="shared" si="98"/>
        <v>0</v>
      </c>
      <c r="IAD67" s="956">
        <f t="shared" si="98"/>
        <v>0</v>
      </c>
      <c r="IAE67" s="956">
        <f t="shared" si="98"/>
        <v>0</v>
      </c>
      <c r="IAF67" s="956">
        <f t="shared" si="98"/>
        <v>0</v>
      </c>
      <c r="IAG67" s="956">
        <f t="shared" si="98"/>
        <v>0</v>
      </c>
      <c r="IAH67" s="956">
        <f t="shared" si="98"/>
        <v>0</v>
      </c>
      <c r="IAI67" s="956">
        <f t="shared" si="98"/>
        <v>0</v>
      </c>
      <c r="IAJ67" s="956">
        <f t="shared" si="98"/>
        <v>0</v>
      </c>
      <c r="IAK67" s="956">
        <f t="shared" si="98"/>
        <v>0</v>
      </c>
      <c r="IAL67" s="956">
        <f t="shared" si="98"/>
        <v>0</v>
      </c>
      <c r="IAM67" s="956">
        <f t="shared" si="98"/>
        <v>0</v>
      </c>
      <c r="IAN67" s="956">
        <f t="shared" si="98"/>
        <v>0</v>
      </c>
      <c r="IAO67" s="956">
        <f t="shared" si="98"/>
        <v>0</v>
      </c>
      <c r="IAP67" s="956">
        <f t="shared" si="98"/>
        <v>0</v>
      </c>
      <c r="IAQ67" s="956">
        <f t="shared" si="98"/>
        <v>0</v>
      </c>
      <c r="IAR67" s="956">
        <f t="shared" si="98"/>
        <v>0</v>
      </c>
      <c r="IAS67" s="956">
        <f t="shared" si="98"/>
        <v>0</v>
      </c>
      <c r="IAT67" s="956">
        <f t="shared" si="98"/>
        <v>0</v>
      </c>
      <c r="IAU67" s="956">
        <f t="shared" si="98"/>
        <v>0</v>
      </c>
      <c r="IAV67" s="956">
        <f t="shared" si="98"/>
        <v>0</v>
      </c>
      <c r="IAW67" s="956">
        <f t="shared" si="98"/>
        <v>0</v>
      </c>
      <c r="IAX67" s="956">
        <f t="shared" si="98"/>
        <v>0</v>
      </c>
      <c r="IAY67" s="956">
        <f t="shared" si="98"/>
        <v>0</v>
      </c>
      <c r="IAZ67" s="956">
        <f t="shared" si="98"/>
        <v>0</v>
      </c>
      <c r="IBA67" s="956">
        <f t="shared" si="98"/>
        <v>0</v>
      </c>
      <c r="IBB67" s="956">
        <f t="shared" si="98"/>
        <v>0</v>
      </c>
      <c r="IBC67" s="956">
        <f t="shared" si="98"/>
        <v>0</v>
      </c>
      <c r="IBD67" s="956">
        <f t="shared" si="98"/>
        <v>0</v>
      </c>
      <c r="IBE67" s="956">
        <f t="shared" si="98"/>
        <v>0</v>
      </c>
      <c r="IBF67" s="956">
        <f t="shared" si="98"/>
        <v>0</v>
      </c>
      <c r="IBG67" s="956">
        <f t="shared" si="98"/>
        <v>0</v>
      </c>
      <c r="IBH67" s="956">
        <f t="shared" si="98"/>
        <v>0</v>
      </c>
      <c r="IBI67" s="956">
        <f t="shared" si="98"/>
        <v>0</v>
      </c>
      <c r="IBJ67" s="956">
        <f t="shared" si="98"/>
        <v>0</v>
      </c>
      <c r="IBK67" s="956">
        <f t="shared" si="98"/>
        <v>0</v>
      </c>
      <c r="IBL67" s="956">
        <f t="shared" si="98"/>
        <v>0</v>
      </c>
      <c r="IBM67" s="956">
        <f t="shared" si="98"/>
        <v>0</v>
      </c>
      <c r="IBN67" s="956">
        <f t="shared" si="98"/>
        <v>0</v>
      </c>
      <c r="IBO67" s="956">
        <f t="shared" si="98"/>
        <v>0</v>
      </c>
      <c r="IBP67" s="956">
        <f t="shared" si="98"/>
        <v>0</v>
      </c>
      <c r="IBQ67" s="956">
        <f t="shared" si="98"/>
        <v>0</v>
      </c>
      <c r="IBR67" s="956">
        <f t="shared" si="98"/>
        <v>0</v>
      </c>
      <c r="IBS67" s="956">
        <f t="shared" si="98"/>
        <v>0</v>
      </c>
      <c r="IBT67" s="956">
        <f t="shared" ref="IBT67:IEE67" si="99">IBT60*$C$67</f>
        <v>0</v>
      </c>
      <c r="IBU67" s="956">
        <f t="shared" si="99"/>
        <v>0</v>
      </c>
      <c r="IBV67" s="956">
        <f t="shared" si="99"/>
        <v>0</v>
      </c>
      <c r="IBW67" s="956">
        <f t="shared" si="99"/>
        <v>0</v>
      </c>
      <c r="IBX67" s="956">
        <f t="shared" si="99"/>
        <v>0</v>
      </c>
      <c r="IBY67" s="956">
        <f t="shared" si="99"/>
        <v>0</v>
      </c>
      <c r="IBZ67" s="956">
        <f t="shared" si="99"/>
        <v>0</v>
      </c>
      <c r="ICA67" s="956">
        <f t="shared" si="99"/>
        <v>0</v>
      </c>
      <c r="ICB67" s="956">
        <f t="shared" si="99"/>
        <v>0</v>
      </c>
      <c r="ICC67" s="956">
        <f t="shared" si="99"/>
        <v>0</v>
      </c>
      <c r="ICD67" s="956">
        <f t="shared" si="99"/>
        <v>0</v>
      </c>
      <c r="ICE67" s="956">
        <f t="shared" si="99"/>
        <v>0</v>
      </c>
      <c r="ICF67" s="956">
        <f t="shared" si="99"/>
        <v>0</v>
      </c>
      <c r="ICG67" s="956">
        <f t="shared" si="99"/>
        <v>0</v>
      </c>
      <c r="ICH67" s="956">
        <f t="shared" si="99"/>
        <v>0</v>
      </c>
      <c r="ICI67" s="956">
        <f t="shared" si="99"/>
        <v>0</v>
      </c>
      <c r="ICJ67" s="956">
        <f t="shared" si="99"/>
        <v>0</v>
      </c>
      <c r="ICK67" s="956">
        <f t="shared" si="99"/>
        <v>0</v>
      </c>
      <c r="ICL67" s="956">
        <f t="shared" si="99"/>
        <v>0</v>
      </c>
      <c r="ICM67" s="956">
        <f t="shared" si="99"/>
        <v>0</v>
      </c>
      <c r="ICN67" s="956">
        <f t="shared" si="99"/>
        <v>0</v>
      </c>
      <c r="ICO67" s="956">
        <f t="shared" si="99"/>
        <v>0</v>
      </c>
      <c r="ICP67" s="956">
        <f t="shared" si="99"/>
        <v>0</v>
      </c>
      <c r="ICQ67" s="956">
        <f t="shared" si="99"/>
        <v>0</v>
      </c>
      <c r="ICR67" s="956">
        <f t="shared" si="99"/>
        <v>0</v>
      </c>
      <c r="ICS67" s="956">
        <f t="shared" si="99"/>
        <v>0</v>
      </c>
      <c r="ICT67" s="956">
        <f t="shared" si="99"/>
        <v>0</v>
      </c>
      <c r="ICU67" s="956">
        <f t="shared" si="99"/>
        <v>0</v>
      </c>
      <c r="ICV67" s="956">
        <f t="shared" si="99"/>
        <v>0</v>
      </c>
      <c r="ICW67" s="956">
        <f t="shared" si="99"/>
        <v>0</v>
      </c>
      <c r="ICX67" s="956">
        <f t="shared" si="99"/>
        <v>0</v>
      </c>
      <c r="ICY67" s="956">
        <f t="shared" si="99"/>
        <v>0</v>
      </c>
      <c r="ICZ67" s="956">
        <f t="shared" si="99"/>
        <v>0</v>
      </c>
      <c r="IDA67" s="956">
        <f t="shared" si="99"/>
        <v>0</v>
      </c>
      <c r="IDB67" s="956">
        <f t="shared" si="99"/>
        <v>0</v>
      </c>
      <c r="IDC67" s="956">
        <f t="shared" si="99"/>
        <v>0</v>
      </c>
      <c r="IDD67" s="956">
        <f t="shared" si="99"/>
        <v>0</v>
      </c>
      <c r="IDE67" s="956">
        <f t="shared" si="99"/>
        <v>0</v>
      </c>
      <c r="IDF67" s="956">
        <f t="shared" si="99"/>
        <v>0</v>
      </c>
      <c r="IDG67" s="956">
        <f t="shared" si="99"/>
        <v>0</v>
      </c>
      <c r="IDH67" s="956">
        <f t="shared" si="99"/>
        <v>0</v>
      </c>
      <c r="IDI67" s="956">
        <f t="shared" si="99"/>
        <v>0</v>
      </c>
      <c r="IDJ67" s="956">
        <f t="shared" si="99"/>
        <v>0</v>
      </c>
      <c r="IDK67" s="956">
        <f t="shared" si="99"/>
        <v>0</v>
      </c>
      <c r="IDL67" s="956">
        <f t="shared" si="99"/>
        <v>0</v>
      </c>
      <c r="IDM67" s="956">
        <f t="shared" si="99"/>
        <v>0</v>
      </c>
      <c r="IDN67" s="956">
        <f t="shared" si="99"/>
        <v>0</v>
      </c>
      <c r="IDO67" s="956">
        <f t="shared" si="99"/>
        <v>0</v>
      </c>
      <c r="IDP67" s="956">
        <f t="shared" si="99"/>
        <v>0</v>
      </c>
      <c r="IDQ67" s="956">
        <f t="shared" si="99"/>
        <v>0</v>
      </c>
      <c r="IDR67" s="956">
        <f t="shared" si="99"/>
        <v>0</v>
      </c>
      <c r="IDS67" s="956">
        <f t="shared" si="99"/>
        <v>0</v>
      </c>
      <c r="IDT67" s="956">
        <f t="shared" si="99"/>
        <v>0</v>
      </c>
      <c r="IDU67" s="956">
        <f t="shared" si="99"/>
        <v>0</v>
      </c>
      <c r="IDV67" s="956">
        <f t="shared" si="99"/>
        <v>0</v>
      </c>
      <c r="IDW67" s="956">
        <f t="shared" si="99"/>
        <v>0</v>
      </c>
      <c r="IDX67" s="956">
        <f t="shared" si="99"/>
        <v>0</v>
      </c>
      <c r="IDY67" s="956">
        <f t="shared" si="99"/>
        <v>0</v>
      </c>
      <c r="IDZ67" s="956">
        <f t="shared" si="99"/>
        <v>0</v>
      </c>
      <c r="IEA67" s="956">
        <f t="shared" si="99"/>
        <v>0</v>
      </c>
      <c r="IEB67" s="956">
        <f t="shared" si="99"/>
        <v>0</v>
      </c>
      <c r="IEC67" s="956">
        <f t="shared" si="99"/>
        <v>0</v>
      </c>
      <c r="IED67" s="956">
        <f t="shared" si="99"/>
        <v>0</v>
      </c>
      <c r="IEE67" s="956">
        <f t="shared" si="99"/>
        <v>0</v>
      </c>
      <c r="IEF67" s="956">
        <f t="shared" ref="IEF67:IGQ67" si="100">IEF60*$C$67</f>
        <v>0</v>
      </c>
      <c r="IEG67" s="956">
        <f t="shared" si="100"/>
        <v>0</v>
      </c>
      <c r="IEH67" s="956">
        <f t="shared" si="100"/>
        <v>0</v>
      </c>
      <c r="IEI67" s="956">
        <f t="shared" si="100"/>
        <v>0</v>
      </c>
      <c r="IEJ67" s="956">
        <f t="shared" si="100"/>
        <v>0</v>
      </c>
      <c r="IEK67" s="956">
        <f t="shared" si="100"/>
        <v>0</v>
      </c>
      <c r="IEL67" s="956">
        <f t="shared" si="100"/>
        <v>0</v>
      </c>
      <c r="IEM67" s="956">
        <f t="shared" si="100"/>
        <v>0</v>
      </c>
      <c r="IEN67" s="956">
        <f t="shared" si="100"/>
        <v>0</v>
      </c>
      <c r="IEO67" s="956">
        <f t="shared" si="100"/>
        <v>0</v>
      </c>
      <c r="IEP67" s="956">
        <f t="shared" si="100"/>
        <v>0</v>
      </c>
      <c r="IEQ67" s="956">
        <f t="shared" si="100"/>
        <v>0</v>
      </c>
      <c r="IER67" s="956">
        <f t="shared" si="100"/>
        <v>0</v>
      </c>
      <c r="IES67" s="956">
        <f t="shared" si="100"/>
        <v>0</v>
      </c>
      <c r="IET67" s="956">
        <f t="shared" si="100"/>
        <v>0</v>
      </c>
      <c r="IEU67" s="956">
        <f t="shared" si="100"/>
        <v>0</v>
      </c>
      <c r="IEV67" s="956">
        <f t="shared" si="100"/>
        <v>0</v>
      </c>
      <c r="IEW67" s="956">
        <f t="shared" si="100"/>
        <v>0</v>
      </c>
      <c r="IEX67" s="956">
        <f t="shared" si="100"/>
        <v>0</v>
      </c>
      <c r="IEY67" s="956">
        <f t="shared" si="100"/>
        <v>0</v>
      </c>
      <c r="IEZ67" s="956">
        <f t="shared" si="100"/>
        <v>0</v>
      </c>
      <c r="IFA67" s="956">
        <f t="shared" si="100"/>
        <v>0</v>
      </c>
      <c r="IFB67" s="956">
        <f t="shared" si="100"/>
        <v>0</v>
      </c>
      <c r="IFC67" s="956">
        <f t="shared" si="100"/>
        <v>0</v>
      </c>
      <c r="IFD67" s="956">
        <f t="shared" si="100"/>
        <v>0</v>
      </c>
      <c r="IFE67" s="956">
        <f t="shared" si="100"/>
        <v>0</v>
      </c>
      <c r="IFF67" s="956">
        <f t="shared" si="100"/>
        <v>0</v>
      </c>
      <c r="IFG67" s="956">
        <f t="shared" si="100"/>
        <v>0</v>
      </c>
      <c r="IFH67" s="956">
        <f t="shared" si="100"/>
        <v>0</v>
      </c>
      <c r="IFI67" s="956">
        <f t="shared" si="100"/>
        <v>0</v>
      </c>
      <c r="IFJ67" s="956">
        <f t="shared" si="100"/>
        <v>0</v>
      </c>
      <c r="IFK67" s="956">
        <f t="shared" si="100"/>
        <v>0</v>
      </c>
      <c r="IFL67" s="956">
        <f t="shared" si="100"/>
        <v>0</v>
      </c>
      <c r="IFM67" s="956">
        <f t="shared" si="100"/>
        <v>0</v>
      </c>
      <c r="IFN67" s="956">
        <f t="shared" si="100"/>
        <v>0</v>
      </c>
      <c r="IFO67" s="956">
        <f t="shared" si="100"/>
        <v>0</v>
      </c>
      <c r="IFP67" s="956">
        <f t="shared" si="100"/>
        <v>0</v>
      </c>
      <c r="IFQ67" s="956">
        <f t="shared" si="100"/>
        <v>0</v>
      </c>
      <c r="IFR67" s="956">
        <f t="shared" si="100"/>
        <v>0</v>
      </c>
      <c r="IFS67" s="956">
        <f t="shared" si="100"/>
        <v>0</v>
      </c>
      <c r="IFT67" s="956">
        <f t="shared" si="100"/>
        <v>0</v>
      </c>
      <c r="IFU67" s="956">
        <f t="shared" si="100"/>
        <v>0</v>
      </c>
      <c r="IFV67" s="956">
        <f t="shared" si="100"/>
        <v>0</v>
      </c>
      <c r="IFW67" s="956">
        <f t="shared" si="100"/>
        <v>0</v>
      </c>
      <c r="IFX67" s="956">
        <f t="shared" si="100"/>
        <v>0</v>
      </c>
      <c r="IFY67" s="956">
        <f t="shared" si="100"/>
        <v>0</v>
      </c>
      <c r="IFZ67" s="956">
        <f t="shared" si="100"/>
        <v>0</v>
      </c>
      <c r="IGA67" s="956">
        <f t="shared" si="100"/>
        <v>0</v>
      </c>
      <c r="IGB67" s="956">
        <f t="shared" si="100"/>
        <v>0</v>
      </c>
      <c r="IGC67" s="956">
        <f t="shared" si="100"/>
        <v>0</v>
      </c>
      <c r="IGD67" s="956">
        <f t="shared" si="100"/>
        <v>0</v>
      </c>
      <c r="IGE67" s="956">
        <f t="shared" si="100"/>
        <v>0</v>
      </c>
      <c r="IGF67" s="956">
        <f t="shared" si="100"/>
        <v>0</v>
      </c>
      <c r="IGG67" s="956">
        <f t="shared" si="100"/>
        <v>0</v>
      </c>
      <c r="IGH67" s="956">
        <f t="shared" si="100"/>
        <v>0</v>
      </c>
      <c r="IGI67" s="956">
        <f t="shared" si="100"/>
        <v>0</v>
      </c>
      <c r="IGJ67" s="956">
        <f t="shared" si="100"/>
        <v>0</v>
      </c>
      <c r="IGK67" s="956">
        <f t="shared" si="100"/>
        <v>0</v>
      </c>
      <c r="IGL67" s="956">
        <f t="shared" si="100"/>
        <v>0</v>
      </c>
      <c r="IGM67" s="956">
        <f t="shared" si="100"/>
        <v>0</v>
      </c>
      <c r="IGN67" s="956">
        <f t="shared" si="100"/>
        <v>0</v>
      </c>
      <c r="IGO67" s="956">
        <f t="shared" si="100"/>
        <v>0</v>
      </c>
      <c r="IGP67" s="956">
        <f t="shared" si="100"/>
        <v>0</v>
      </c>
      <c r="IGQ67" s="956">
        <f t="shared" si="100"/>
        <v>0</v>
      </c>
      <c r="IGR67" s="956">
        <f t="shared" ref="IGR67:IJC67" si="101">IGR60*$C$67</f>
        <v>0</v>
      </c>
      <c r="IGS67" s="956">
        <f t="shared" si="101"/>
        <v>0</v>
      </c>
      <c r="IGT67" s="956">
        <f t="shared" si="101"/>
        <v>0</v>
      </c>
      <c r="IGU67" s="956">
        <f t="shared" si="101"/>
        <v>0</v>
      </c>
      <c r="IGV67" s="956">
        <f t="shared" si="101"/>
        <v>0</v>
      </c>
      <c r="IGW67" s="956">
        <f t="shared" si="101"/>
        <v>0</v>
      </c>
      <c r="IGX67" s="956">
        <f t="shared" si="101"/>
        <v>0</v>
      </c>
      <c r="IGY67" s="956">
        <f t="shared" si="101"/>
        <v>0</v>
      </c>
      <c r="IGZ67" s="956">
        <f t="shared" si="101"/>
        <v>0</v>
      </c>
      <c r="IHA67" s="956">
        <f t="shared" si="101"/>
        <v>0</v>
      </c>
      <c r="IHB67" s="956">
        <f t="shared" si="101"/>
        <v>0</v>
      </c>
      <c r="IHC67" s="956">
        <f t="shared" si="101"/>
        <v>0</v>
      </c>
      <c r="IHD67" s="956">
        <f t="shared" si="101"/>
        <v>0</v>
      </c>
      <c r="IHE67" s="956">
        <f t="shared" si="101"/>
        <v>0</v>
      </c>
      <c r="IHF67" s="956">
        <f t="shared" si="101"/>
        <v>0</v>
      </c>
      <c r="IHG67" s="956">
        <f t="shared" si="101"/>
        <v>0</v>
      </c>
      <c r="IHH67" s="956">
        <f t="shared" si="101"/>
        <v>0</v>
      </c>
      <c r="IHI67" s="956">
        <f t="shared" si="101"/>
        <v>0</v>
      </c>
      <c r="IHJ67" s="956">
        <f t="shared" si="101"/>
        <v>0</v>
      </c>
      <c r="IHK67" s="956">
        <f t="shared" si="101"/>
        <v>0</v>
      </c>
      <c r="IHL67" s="956">
        <f t="shared" si="101"/>
        <v>0</v>
      </c>
      <c r="IHM67" s="956">
        <f t="shared" si="101"/>
        <v>0</v>
      </c>
      <c r="IHN67" s="956">
        <f t="shared" si="101"/>
        <v>0</v>
      </c>
      <c r="IHO67" s="956">
        <f t="shared" si="101"/>
        <v>0</v>
      </c>
      <c r="IHP67" s="956">
        <f t="shared" si="101"/>
        <v>0</v>
      </c>
      <c r="IHQ67" s="956">
        <f t="shared" si="101"/>
        <v>0</v>
      </c>
      <c r="IHR67" s="956">
        <f t="shared" si="101"/>
        <v>0</v>
      </c>
      <c r="IHS67" s="956">
        <f t="shared" si="101"/>
        <v>0</v>
      </c>
      <c r="IHT67" s="956">
        <f t="shared" si="101"/>
        <v>0</v>
      </c>
      <c r="IHU67" s="956">
        <f t="shared" si="101"/>
        <v>0</v>
      </c>
      <c r="IHV67" s="956">
        <f t="shared" si="101"/>
        <v>0</v>
      </c>
      <c r="IHW67" s="956">
        <f t="shared" si="101"/>
        <v>0</v>
      </c>
      <c r="IHX67" s="956">
        <f t="shared" si="101"/>
        <v>0</v>
      </c>
      <c r="IHY67" s="956">
        <f t="shared" si="101"/>
        <v>0</v>
      </c>
      <c r="IHZ67" s="956">
        <f t="shared" si="101"/>
        <v>0</v>
      </c>
      <c r="IIA67" s="956">
        <f t="shared" si="101"/>
        <v>0</v>
      </c>
      <c r="IIB67" s="956">
        <f t="shared" si="101"/>
        <v>0</v>
      </c>
      <c r="IIC67" s="956">
        <f t="shared" si="101"/>
        <v>0</v>
      </c>
      <c r="IID67" s="956">
        <f t="shared" si="101"/>
        <v>0</v>
      </c>
      <c r="IIE67" s="956">
        <f t="shared" si="101"/>
        <v>0</v>
      </c>
      <c r="IIF67" s="956">
        <f t="shared" si="101"/>
        <v>0</v>
      </c>
      <c r="IIG67" s="956">
        <f t="shared" si="101"/>
        <v>0</v>
      </c>
      <c r="IIH67" s="956">
        <f t="shared" si="101"/>
        <v>0</v>
      </c>
      <c r="III67" s="956">
        <f t="shared" si="101"/>
        <v>0</v>
      </c>
      <c r="IIJ67" s="956">
        <f t="shared" si="101"/>
        <v>0</v>
      </c>
      <c r="IIK67" s="956">
        <f t="shared" si="101"/>
        <v>0</v>
      </c>
      <c r="IIL67" s="956">
        <f t="shared" si="101"/>
        <v>0</v>
      </c>
      <c r="IIM67" s="956">
        <f t="shared" si="101"/>
        <v>0</v>
      </c>
      <c r="IIN67" s="956">
        <f t="shared" si="101"/>
        <v>0</v>
      </c>
      <c r="IIO67" s="956">
        <f t="shared" si="101"/>
        <v>0</v>
      </c>
      <c r="IIP67" s="956">
        <f t="shared" si="101"/>
        <v>0</v>
      </c>
      <c r="IIQ67" s="956">
        <f t="shared" si="101"/>
        <v>0</v>
      </c>
      <c r="IIR67" s="956">
        <f t="shared" si="101"/>
        <v>0</v>
      </c>
      <c r="IIS67" s="956">
        <f t="shared" si="101"/>
        <v>0</v>
      </c>
      <c r="IIT67" s="956">
        <f t="shared" si="101"/>
        <v>0</v>
      </c>
      <c r="IIU67" s="956">
        <f t="shared" si="101"/>
        <v>0</v>
      </c>
      <c r="IIV67" s="956">
        <f t="shared" si="101"/>
        <v>0</v>
      </c>
      <c r="IIW67" s="956">
        <f t="shared" si="101"/>
        <v>0</v>
      </c>
      <c r="IIX67" s="956">
        <f t="shared" si="101"/>
        <v>0</v>
      </c>
      <c r="IIY67" s="956">
        <f t="shared" si="101"/>
        <v>0</v>
      </c>
      <c r="IIZ67" s="956">
        <f t="shared" si="101"/>
        <v>0</v>
      </c>
      <c r="IJA67" s="956">
        <f t="shared" si="101"/>
        <v>0</v>
      </c>
      <c r="IJB67" s="956">
        <f t="shared" si="101"/>
        <v>0</v>
      </c>
      <c r="IJC67" s="956">
        <f t="shared" si="101"/>
        <v>0</v>
      </c>
      <c r="IJD67" s="956">
        <f t="shared" ref="IJD67:ILO67" si="102">IJD60*$C$67</f>
        <v>0</v>
      </c>
      <c r="IJE67" s="956">
        <f t="shared" si="102"/>
        <v>0</v>
      </c>
      <c r="IJF67" s="956">
        <f t="shared" si="102"/>
        <v>0</v>
      </c>
      <c r="IJG67" s="956">
        <f t="shared" si="102"/>
        <v>0</v>
      </c>
      <c r="IJH67" s="956">
        <f t="shared" si="102"/>
        <v>0</v>
      </c>
      <c r="IJI67" s="956">
        <f t="shared" si="102"/>
        <v>0</v>
      </c>
      <c r="IJJ67" s="956">
        <f t="shared" si="102"/>
        <v>0</v>
      </c>
      <c r="IJK67" s="956">
        <f t="shared" si="102"/>
        <v>0</v>
      </c>
      <c r="IJL67" s="956">
        <f t="shared" si="102"/>
        <v>0</v>
      </c>
      <c r="IJM67" s="956">
        <f t="shared" si="102"/>
        <v>0</v>
      </c>
      <c r="IJN67" s="956">
        <f t="shared" si="102"/>
        <v>0</v>
      </c>
      <c r="IJO67" s="956">
        <f t="shared" si="102"/>
        <v>0</v>
      </c>
      <c r="IJP67" s="956">
        <f t="shared" si="102"/>
        <v>0</v>
      </c>
      <c r="IJQ67" s="956">
        <f t="shared" si="102"/>
        <v>0</v>
      </c>
      <c r="IJR67" s="956">
        <f t="shared" si="102"/>
        <v>0</v>
      </c>
      <c r="IJS67" s="956">
        <f t="shared" si="102"/>
        <v>0</v>
      </c>
      <c r="IJT67" s="956">
        <f t="shared" si="102"/>
        <v>0</v>
      </c>
      <c r="IJU67" s="956">
        <f t="shared" si="102"/>
        <v>0</v>
      </c>
      <c r="IJV67" s="956">
        <f t="shared" si="102"/>
        <v>0</v>
      </c>
      <c r="IJW67" s="956">
        <f t="shared" si="102"/>
        <v>0</v>
      </c>
      <c r="IJX67" s="956">
        <f t="shared" si="102"/>
        <v>0</v>
      </c>
      <c r="IJY67" s="956">
        <f t="shared" si="102"/>
        <v>0</v>
      </c>
      <c r="IJZ67" s="956">
        <f t="shared" si="102"/>
        <v>0</v>
      </c>
      <c r="IKA67" s="956">
        <f t="shared" si="102"/>
        <v>0</v>
      </c>
      <c r="IKB67" s="956">
        <f t="shared" si="102"/>
        <v>0</v>
      </c>
      <c r="IKC67" s="956">
        <f t="shared" si="102"/>
        <v>0</v>
      </c>
      <c r="IKD67" s="956">
        <f t="shared" si="102"/>
        <v>0</v>
      </c>
      <c r="IKE67" s="956">
        <f t="shared" si="102"/>
        <v>0</v>
      </c>
      <c r="IKF67" s="956">
        <f t="shared" si="102"/>
        <v>0</v>
      </c>
      <c r="IKG67" s="956">
        <f t="shared" si="102"/>
        <v>0</v>
      </c>
      <c r="IKH67" s="956">
        <f t="shared" si="102"/>
        <v>0</v>
      </c>
      <c r="IKI67" s="956">
        <f t="shared" si="102"/>
        <v>0</v>
      </c>
      <c r="IKJ67" s="956">
        <f t="shared" si="102"/>
        <v>0</v>
      </c>
      <c r="IKK67" s="956">
        <f t="shared" si="102"/>
        <v>0</v>
      </c>
      <c r="IKL67" s="956">
        <f t="shared" si="102"/>
        <v>0</v>
      </c>
      <c r="IKM67" s="956">
        <f t="shared" si="102"/>
        <v>0</v>
      </c>
      <c r="IKN67" s="956">
        <f t="shared" si="102"/>
        <v>0</v>
      </c>
      <c r="IKO67" s="956">
        <f t="shared" si="102"/>
        <v>0</v>
      </c>
      <c r="IKP67" s="956">
        <f t="shared" si="102"/>
        <v>0</v>
      </c>
      <c r="IKQ67" s="956">
        <f t="shared" si="102"/>
        <v>0</v>
      </c>
      <c r="IKR67" s="956">
        <f t="shared" si="102"/>
        <v>0</v>
      </c>
      <c r="IKS67" s="956">
        <f t="shared" si="102"/>
        <v>0</v>
      </c>
      <c r="IKT67" s="956">
        <f t="shared" si="102"/>
        <v>0</v>
      </c>
      <c r="IKU67" s="956">
        <f t="shared" si="102"/>
        <v>0</v>
      </c>
      <c r="IKV67" s="956">
        <f t="shared" si="102"/>
        <v>0</v>
      </c>
      <c r="IKW67" s="956">
        <f t="shared" si="102"/>
        <v>0</v>
      </c>
      <c r="IKX67" s="956">
        <f t="shared" si="102"/>
        <v>0</v>
      </c>
      <c r="IKY67" s="956">
        <f t="shared" si="102"/>
        <v>0</v>
      </c>
      <c r="IKZ67" s="956">
        <f t="shared" si="102"/>
        <v>0</v>
      </c>
      <c r="ILA67" s="956">
        <f t="shared" si="102"/>
        <v>0</v>
      </c>
      <c r="ILB67" s="956">
        <f t="shared" si="102"/>
        <v>0</v>
      </c>
      <c r="ILC67" s="956">
        <f t="shared" si="102"/>
        <v>0</v>
      </c>
      <c r="ILD67" s="956">
        <f t="shared" si="102"/>
        <v>0</v>
      </c>
      <c r="ILE67" s="956">
        <f t="shared" si="102"/>
        <v>0</v>
      </c>
      <c r="ILF67" s="956">
        <f t="shared" si="102"/>
        <v>0</v>
      </c>
      <c r="ILG67" s="956">
        <f t="shared" si="102"/>
        <v>0</v>
      </c>
      <c r="ILH67" s="956">
        <f t="shared" si="102"/>
        <v>0</v>
      </c>
      <c r="ILI67" s="956">
        <f t="shared" si="102"/>
        <v>0</v>
      </c>
      <c r="ILJ67" s="956">
        <f t="shared" si="102"/>
        <v>0</v>
      </c>
      <c r="ILK67" s="956">
        <f t="shared" si="102"/>
        <v>0</v>
      </c>
      <c r="ILL67" s="956">
        <f t="shared" si="102"/>
        <v>0</v>
      </c>
      <c r="ILM67" s="956">
        <f t="shared" si="102"/>
        <v>0</v>
      </c>
      <c r="ILN67" s="956">
        <f t="shared" si="102"/>
        <v>0</v>
      </c>
      <c r="ILO67" s="956">
        <f t="shared" si="102"/>
        <v>0</v>
      </c>
      <c r="ILP67" s="956">
        <f t="shared" ref="ILP67:IOA67" si="103">ILP60*$C$67</f>
        <v>0</v>
      </c>
      <c r="ILQ67" s="956">
        <f t="shared" si="103"/>
        <v>0</v>
      </c>
      <c r="ILR67" s="956">
        <f t="shared" si="103"/>
        <v>0</v>
      </c>
      <c r="ILS67" s="956">
        <f t="shared" si="103"/>
        <v>0</v>
      </c>
      <c r="ILT67" s="956">
        <f t="shared" si="103"/>
        <v>0</v>
      </c>
      <c r="ILU67" s="956">
        <f t="shared" si="103"/>
        <v>0</v>
      </c>
      <c r="ILV67" s="956">
        <f t="shared" si="103"/>
        <v>0</v>
      </c>
      <c r="ILW67" s="956">
        <f t="shared" si="103"/>
        <v>0</v>
      </c>
      <c r="ILX67" s="956">
        <f t="shared" si="103"/>
        <v>0</v>
      </c>
      <c r="ILY67" s="956">
        <f t="shared" si="103"/>
        <v>0</v>
      </c>
      <c r="ILZ67" s="956">
        <f t="shared" si="103"/>
        <v>0</v>
      </c>
      <c r="IMA67" s="956">
        <f t="shared" si="103"/>
        <v>0</v>
      </c>
      <c r="IMB67" s="956">
        <f t="shared" si="103"/>
        <v>0</v>
      </c>
      <c r="IMC67" s="956">
        <f t="shared" si="103"/>
        <v>0</v>
      </c>
      <c r="IMD67" s="956">
        <f t="shared" si="103"/>
        <v>0</v>
      </c>
      <c r="IME67" s="956">
        <f t="shared" si="103"/>
        <v>0</v>
      </c>
      <c r="IMF67" s="956">
        <f t="shared" si="103"/>
        <v>0</v>
      </c>
      <c r="IMG67" s="956">
        <f t="shared" si="103"/>
        <v>0</v>
      </c>
      <c r="IMH67" s="956">
        <f t="shared" si="103"/>
        <v>0</v>
      </c>
      <c r="IMI67" s="956">
        <f t="shared" si="103"/>
        <v>0</v>
      </c>
      <c r="IMJ67" s="956">
        <f t="shared" si="103"/>
        <v>0</v>
      </c>
      <c r="IMK67" s="956">
        <f t="shared" si="103"/>
        <v>0</v>
      </c>
      <c r="IML67" s="956">
        <f t="shared" si="103"/>
        <v>0</v>
      </c>
      <c r="IMM67" s="956">
        <f t="shared" si="103"/>
        <v>0</v>
      </c>
      <c r="IMN67" s="956">
        <f t="shared" si="103"/>
        <v>0</v>
      </c>
      <c r="IMO67" s="956">
        <f t="shared" si="103"/>
        <v>0</v>
      </c>
      <c r="IMP67" s="956">
        <f t="shared" si="103"/>
        <v>0</v>
      </c>
      <c r="IMQ67" s="956">
        <f t="shared" si="103"/>
        <v>0</v>
      </c>
      <c r="IMR67" s="956">
        <f t="shared" si="103"/>
        <v>0</v>
      </c>
      <c r="IMS67" s="956">
        <f t="shared" si="103"/>
        <v>0</v>
      </c>
      <c r="IMT67" s="956">
        <f t="shared" si="103"/>
        <v>0</v>
      </c>
      <c r="IMU67" s="956">
        <f t="shared" si="103"/>
        <v>0</v>
      </c>
      <c r="IMV67" s="956">
        <f t="shared" si="103"/>
        <v>0</v>
      </c>
      <c r="IMW67" s="956">
        <f t="shared" si="103"/>
        <v>0</v>
      </c>
      <c r="IMX67" s="956">
        <f t="shared" si="103"/>
        <v>0</v>
      </c>
      <c r="IMY67" s="956">
        <f t="shared" si="103"/>
        <v>0</v>
      </c>
      <c r="IMZ67" s="956">
        <f t="shared" si="103"/>
        <v>0</v>
      </c>
      <c r="INA67" s="956">
        <f t="shared" si="103"/>
        <v>0</v>
      </c>
      <c r="INB67" s="956">
        <f t="shared" si="103"/>
        <v>0</v>
      </c>
      <c r="INC67" s="956">
        <f t="shared" si="103"/>
        <v>0</v>
      </c>
      <c r="IND67" s="956">
        <f t="shared" si="103"/>
        <v>0</v>
      </c>
      <c r="INE67" s="956">
        <f t="shared" si="103"/>
        <v>0</v>
      </c>
      <c r="INF67" s="956">
        <f t="shared" si="103"/>
        <v>0</v>
      </c>
      <c r="ING67" s="956">
        <f t="shared" si="103"/>
        <v>0</v>
      </c>
      <c r="INH67" s="956">
        <f t="shared" si="103"/>
        <v>0</v>
      </c>
      <c r="INI67" s="956">
        <f t="shared" si="103"/>
        <v>0</v>
      </c>
      <c r="INJ67" s="956">
        <f t="shared" si="103"/>
        <v>0</v>
      </c>
      <c r="INK67" s="956">
        <f t="shared" si="103"/>
        <v>0</v>
      </c>
      <c r="INL67" s="956">
        <f t="shared" si="103"/>
        <v>0</v>
      </c>
      <c r="INM67" s="956">
        <f t="shared" si="103"/>
        <v>0</v>
      </c>
      <c r="INN67" s="956">
        <f t="shared" si="103"/>
        <v>0</v>
      </c>
      <c r="INO67" s="956">
        <f t="shared" si="103"/>
        <v>0</v>
      </c>
      <c r="INP67" s="956">
        <f t="shared" si="103"/>
        <v>0</v>
      </c>
      <c r="INQ67" s="956">
        <f t="shared" si="103"/>
        <v>0</v>
      </c>
      <c r="INR67" s="956">
        <f t="shared" si="103"/>
        <v>0</v>
      </c>
      <c r="INS67" s="956">
        <f t="shared" si="103"/>
        <v>0</v>
      </c>
      <c r="INT67" s="956">
        <f t="shared" si="103"/>
        <v>0</v>
      </c>
      <c r="INU67" s="956">
        <f t="shared" si="103"/>
        <v>0</v>
      </c>
      <c r="INV67" s="956">
        <f t="shared" si="103"/>
        <v>0</v>
      </c>
      <c r="INW67" s="956">
        <f t="shared" si="103"/>
        <v>0</v>
      </c>
      <c r="INX67" s="956">
        <f t="shared" si="103"/>
        <v>0</v>
      </c>
      <c r="INY67" s="956">
        <f t="shared" si="103"/>
        <v>0</v>
      </c>
      <c r="INZ67" s="956">
        <f t="shared" si="103"/>
        <v>0</v>
      </c>
      <c r="IOA67" s="956">
        <f t="shared" si="103"/>
        <v>0</v>
      </c>
      <c r="IOB67" s="956">
        <f t="shared" ref="IOB67:IQM67" si="104">IOB60*$C$67</f>
        <v>0</v>
      </c>
      <c r="IOC67" s="956">
        <f t="shared" si="104"/>
        <v>0</v>
      </c>
      <c r="IOD67" s="956">
        <f t="shared" si="104"/>
        <v>0</v>
      </c>
      <c r="IOE67" s="956">
        <f t="shared" si="104"/>
        <v>0</v>
      </c>
      <c r="IOF67" s="956">
        <f t="shared" si="104"/>
        <v>0</v>
      </c>
      <c r="IOG67" s="956">
        <f t="shared" si="104"/>
        <v>0</v>
      </c>
      <c r="IOH67" s="956">
        <f t="shared" si="104"/>
        <v>0</v>
      </c>
      <c r="IOI67" s="956">
        <f t="shared" si="104"/>
        <v>0</v>
      </c>
      <c r="IOJ67" s="956">
        <f t="shared" si="104"/>
        <v>0</v>
      </c>
      <c r="IOK67" s="956">
        <f t="shared" si="104"/>
        <v>0</v>
      </c>
      <c r="IOL67" s="956">
        <f t="shared" si="104"/>
        <v>0</v>
      </c>
      <c r="IOM67" s="956">
        <f t="shared" si="104"/>
        <v>0</v>
      </c>
      <c r="ION67" s="956">
        <f t="shared" si="104"/>
        <v>0</v>
      </c>
      <c r="IOO67" s="956">
        <f t="shared" si="104"/>
        <v>0</v>
      </c>
      <c r="IOP67" s="956">
        <f t="shared" si="104"/>
        <v>0</v>
      </c>
      <c r="IOQ67" s="956">
        <f t="shared" si="104"/>
        <v>0</v>
      </c>
      <c r="IOR67" s="956">
        <f t="shared" si="104"/>
        <v>0</v>
      </c>
      <c r="IOS67" s="956">
        <f t="shared" si="104"/>
        <v>0</v>
      </c>
      <c r="IOT67" s="956">
        <f t="shared" si="104"/>
        <v>0</v>
      </c>
      <c r="IOU67" s="956">
        <f t="shared" si="104"/>
        <v>0</v>
      </c>
      <c r="IOV67" s="956">
        <f t="shared" si="104"/>
        <v>0</v>
      </c>
      <c r="IOW67" s="956">
        <f t="shared" si="104"/>
        <v>0</v>
      </c>
      <c r="IOX67" s="956">
        <f t="shared" si="104"/>
        <v>0</v>
      </c>
      <c r="IOY67" s="956">
        <f t="shared" si="104"/>
        <v>0</v>
      </c>
      <c r="IOZ67" s="956">
        <f t="shared" si="104"/>
        <v>0</v>
      </c>
      <c r="IPA67" s="956">
        <f t="shared" si="104"/>
        <v>0</v>
      </c>
      <c r="IPB67" s="956">
        <f t="shared" si="104"/>
        <v>0</v>
      </c>
      <c r="IPC67" s="956">
        <f t="shared" si="104"/>
        <v>0</v>
      </c>
      <c r="IPD67" s="956">
        <f t="shared" si="104"/>
        <v>0</v>
      </c>
      <c r="IPE67" s="956">
        <f t="shared" si="104"/>
        <v>0</v>
      </c>
      <c r="IPF67" s="956">
        <f t="shared" si="104"/>
        <v>0</v>
      </c>
      <c r="IPG67" s="956">
        <f t="shared" si="104"/>
        <v>0</v>
      </c>
      <c r="IPH67" s="956">
        <f t="shared" si="104"/>
        <v>0</v>
      </c>
      <c r="IPI67" s="956">
        <f t="shared" si="104"/>
        <v>0</v>
      </c>
      <c r="IPJ67" s="956">
        <f t="shared" si="104"/>
        <v>0</v>
      </c>
      <c r="IPK67" s="956">
        <f t="shared" si="104"/>
        <v>0</v>
      </c>
      <c r="IPL67" s="956">
        <f t="shared" si="104"/>
        <v>0</v>
      </c>
      <c r="IPM67" s="956">
        <f t="shared" si="104"/>
        <v>0</v>
      </c>
      <c r="IPN67" s="956">
        <f t="shared" si="104"/>
        <v>0</v>
      </c>
      <c r="IPO67" s="956">
        <f t="shared" si="104"/>
        <v>0</v>
      </c>
      <c r="IPP67" s="956">
        <f t="shared" si="104"/>
        <v>0</v>
      </c>
      <c r="IPQ67" s="956">
        <f t="shared" si="104"/>
        <v>0</v>
      </c>
      <c r="IPR67" s="956">
        <f t="shared" si="104"/>
        <v>0</v>
      </c>
      <c r="IPS67" s="956">
        <f t="shared" si="104"/>
        <v>0</v>
      </c>
      <c r="IPT67" s="956">
        <f t="shared" si="104"/>
        <v>0</v>
      </c>
      <c r="IPU67" s="956">
        <f t="shared" si="104"/>
        <v>0</v>
      </c>
      <c r="IPV67" s="956">
        <f t="shared" si="104"/>
        <v>0</v>
      </c>
      <c r="IPW67" s="956">
        <f t="shared" si="104"/>
        <v>0</v>
      </c>
      <c r="IPX67" s="956">
        <f t="shared" si="104"/>
        <v>0</v>
      </c>
      <c r="IPY67" s="956">
        <f t="shared" si="104"/>
        <v>0</v>
      </c>
      <c r="IPZ67" s="956">
        <f t="shared" si="104"/>
        <v>0</v>
      </c>
      <c r="IQA67" s="956">
        <f t="shared" si="104"/>
        <v>0</v>
      </c>
      <c r="IQB67" s="956">
        <f t="shared" si="104"/>
        <v>0</v>
      </c>
      <c r="IQC67" s="956">
        <f t="shared" si="104"/>
        <v>0</v>
      </c>
      <c r="IQD67" s="956">
        <f t="shared" si="104"/>
        <v>0</v>
      </c>
      <c r="IQE67" s="956">
        <f t="shared" si="104"/>
        <v>0</v>
      </c>
      <c r="IQF67" s="956">
        <f t="shared" si="104"/>
        <v>0</v>
      </c>
      <c r="IQG67" s="956">
        <f t="shared" si="104"/>
        <v>0</v>
      </c>
      <c r="IQH67" s="956">
        <f t="shared" si="104"/>
        <v>0</v>
      </c>
      <c r="IQI67" s="956">
        <f t="shared" si="104"/>
        <v>0</v>
      </c>
      <c r="IQJ67" s="956">
        <f t="shared" si="104"/>
        <v>0</v>
      </c>
      <c r="IQK67" s="956">
        <f t="shared" si="104"/>
        <v>0</v>
      </c>
      <c r="IQL67" s="956">
        <f t="shared" si="104"/>
        <v>0</v>
      </c>
      <c r="IQM67" s="956">
        <f t="shared" si="104"/>
        <v>0</v>
      </c>
      <c r="IQN67" s="956">
        <f t="shared" ref="IQN67:ISY67" si="105">IQN60*$C$67</f>
        <v>0</v>
      </c>
      <c r="IQO67" s="956">
        <f t="shared" si="105"/>
        <v>0</v>
      </c>
      <c r="IQP67" s="956">
        <f t="shared" si="105"/>
        <v>0</v>
      </c>
      <c r="IQQ67" s="956">
        <f t="shared" si="105"/>
        <v>0</v>
      </c>
      <c r="IQR67" s="956">
        <f t="shared" si="105"/>
        <v>0</v>
      </c>
      <c r="IQS67" s="956">
        <f t="shared" si="105"/>
        <v>0</v>
      </c>
      <c r="IQT67" s="956">
        <f t="shared" si="105"/>
        <v>0</v>
      </c>
      <c r="IQU67" s="956">
        <f t="shared" si="105"/>
        <v>0</v>
      </c>
      <c r="IQV67" s="956">
        <f t="shared" si="105"/>
        <v>0</v>
      </c>
      <c r="IQW67" s="956">
        <f t="shared" si="105"/>
        <v>0</v>
      </c>
      <c r="IQX67" s="956">
        <f t="shared" si="105"/>
        <v>0</v>
      </c>
      <c r="IQY67" s="956">
        <f t="shared" si="105"/>
        <v>0</v>
      </c>
      <c r="IQZ67" s="956">
        <f t="shared" si="105"/>
        <v>0</v>
      </c>
      <c r="IRA67" s="956">
        <f t="shared" si="105"/>
        <v>0</v>
      </c>
      <c r="IRB67" s="956">
        <f t="shared" si="105"/>
        <v>0</v>
      </c>
      <c r="IRC67" s="956">
        <f t="shared" si="105"/>
        <v>0</v>
      </c>
      <c r="IRD67" s="956">
        <f t="shared" si="105"/>
        <v>0</v>
      </c>
      <c r="IRE67" s="956">
        <f t="shared" si="105"/>
        <v>0</v>
      </c>
      <c r="IRF67" s="956">
        <f t="shared" si="105"/>
        <v>0</v>
      </c>
      <c r="IRG67" s="956">
        <f t="shared" si="105"/>
        <v>0</v>
      </c>
      <c r="IRH67" s="956">
        <f t="shared" si="105"/>
        <v>0</v>
      </c>
      <c r="IRI67" s="956">
        <f t="shared" si="105"/>
        <v>0</v>
      </c>
      <c r="IRJ67" s="956">
        <f t="shared" si="105"/>
        <v>0</v>
      </c>
      <c r="IRK67" s="956">
        <f t="shared" si="105"/>
        <v>0</v>
      </c>
      <c r="IRL67" s="956">
        <f t="shared" si="105"/>
        <v>0</v>
      </c>
      <c r="IRM67" s="956">
        <f t="shared" si="105"/>
        <v>0</v>
      </c>
      <c r="IRN67" s="956">
        <f t="shared" si="105"/>
        <v>0</v>
      </c>
      <c r="IRO67" s="956">
        <f t="shared" si="105"/>
        <v>0</v>
      </c>
      <c r="IRP67" s="956">
        <f t="shared" si="105"/>
        <v>0</v>
      </c>
      <c r="IRQ67" s="956">
        <f t="shared" si="105"/>
        <v>0</v>
      </c>
      <c r="IRR67" s="956">
        <f t="shared" si="105"/>
        <v>0</v>
      </c>
      <c r="IRS67" s="956">
        <f t="shared" si="105"/>
        <v>0</v>
      </c>
      <c r="IRT67" s="956">
        <f t="shared" si="105"/>
        <v>0</v>
      </c>
      <c r="IRU67" s="956">
        <f t="shared" si="105"/>
        <v>0</v>
      </c>
      <c r="IRV67" s="956">
        <f t="shared" si="105"/>
        <v>0</v>
      </c>
      <c r="IRW67" s="956">
        <f t="shared" si="105"/>
        <v>0</v>
      </c>
      <c r="IRX67" s="956">
        <f t="shared" si="105"/>
        <v>0</v>
      </c>
      <c r="IRY67" s="956">
        <f t="shared" si="105"/>
        <v>0</v>
      </c>
      <c r="IRZ67" s="956">
        <f t="shared" si="105"/>
        <v>0</v>
      </c>
      <c r="ISA67" s="956">
        <f t="shared" si="105"/>
        <v>0</v>
      </c>
      <c r="ISB67" s="956">
        <f t="shared" si="105"/>
        <v>0</v>
      </c>
      <c r="ISC67" s="956">
        <f t="shared" si="105"/>
        <v>0</v>
      </c>
      <c r="ISD67" s="956">
        <f t="shared" si="105"/>
        <v>0</v>
      </c>
      <c r="ISE67" s="956">
        <f t="shared" si="105"/>
        <v>0</v>
      </c>
      <c r="ISF67" s="956">
        <f t="shared" si="105"/>
        <v>0</v>
      </c>
      <c r="ISG67" s="956">
        <f t="shared" si="105"/>
        <v>0</v>
      </c>
      <c r="ISH67" s="956">
        <f t="shared" si="105"/>
        <v>0</v>
      </c>
      <c r="ISI67" s="956">
        <f t="shared" si="105"/>
        <v>0</v>
      </c>
      <c r="ISJ67" s="956">
        <f t="shared" si="105"/>
        <v>0</v>
      </c>
      <c r="ISK67" s="956">
        <f t="shared" si="105"/>
        <v>0</v>
      </c>
      <c r="ISL67" s="956">
        <f t="shared" si="105"/>
        <v>0</v>
      </c>
      <c r="ISM67" s="956">
        <f t="shared" si="105"/>
        <v>0</v>
      </c>
      <c r="ISN67" s="956">
        <f t="shared" si="105"/>
        <v>0</v>
      </c>
      <c r="ISO67" s="956">
        <f t="shared" si="105"/>
        <v>0</v>
      </c>
      <c r="ISP67" s="956">
        <f t="shared" si="105"/>
        <v>0</v>
      </c>
      <c r="ISQ67" s="956">
        <f t="shared" si="105"/>
        <v>0</v>
      </c>
      <c r="ISR67" s="956">
        <f t="shared" si="105"/>
        <v>0</v>
      </c>
      <c r="ISS67" s="956">
        <f t="shared" si="105"/>
        <v>0</v>
      </c>
      <c r="IST67" s="956">
        <f t="shared" si="105"/>
        <v>0</v>
      </c>
      <c r="ISU67" s="956">
        <f t="shared" si="105"/>
        <v>0</v>
      </c>
      <c r="ISV67" s="956">
        <f t="shared" si="105"/>
        <v>0</v>
      </c>
      <c r="ISW67" s="956">
        <f t="shared" si="105"/>
        <v>0</v>
      </c>
      <c r="ISX67" s="956">
        <f t="shared" si="105"/>
        <v>0</v>
      </c>
      <c r="ISY67" s="956">
        <f t="shared" si="105"/>
        <v>0</v>
      </c>
      <c r="ISZ67" s="956">
        <f t="shared" ref="ISZ67:IVK67" si="106">ISZ60*$C$67</f>
        <v>0</v>
      </c>
      <c r="ITA67" s="956">
        <f t="shared" si="106"/>
        <v>0</v>
      </c>
      <c r="ITB67" s="956">
        <f t="shared" si="106"/>
        <v>0</v>
      </c>
      <c r="ITC67" s="956">
        <f t="shared" si="106"/>
        <v>0</v>
      </c>
      <c r="ITD67" s="956">
        <f t="shared" si="106"/>
        <v>0</v>
      </c>
      <c r="ITE67" s="956">
        <f t="shared" si="106"/>
        <v>0</v>
      </c>
      <c r="ITF67" s="956">
        <f t="shared" si="106"/>
        <v>0</v>
      </c>
      <c r="ITG67" s="956">
        <f t="shared" si="106"/>
        <v>0</v>
      </c>
      <c r="ITH67" s="956">
        <f t="shared" si="106"/>
        <v>0</v>
      </c>
      <c r="ITI67" s="956">
        <f t="shared" si="106"/>
        <v>0</v>
      </c>
      <c r="ITJ67" s="956">
        <f t="shared" si="106"/>
        <v>0</v>
      </c>
      <c r="ITK67" s="956">
        <f t="shared" si="106"/>
        <v>0</v>
      </c>
      <c r="ITL67" s="956">
        <f t="shared" si="106"/>
        <v>0</v>
      </c>
      <c r="ITM67" s="956">
        <f t="shared" si="106"/>
        <v>0</v>
      </c>
      <c r="ITN67" s="956">
        <f t="shared" si="106"/>
        <v>0</v>
      </c>
      <c r="ITO67" s="956">
        <f t="shared" si="106"/>
        <v>0</v>
      </c>
      <c r="ITP67" s="956">
        <f t="shared" si="106"/>
        <v>0</v>
      </c>
      <c r="ITQ67" s="956">
        <f t="shared" si="106"/>
        <v>0</v>
      </c>
      <c r="ITR67" s="956">
        <f t="shared" si="106"/>
        <v>0</v>
      </c>
      <c r="ITS67" s="956">
        <f t="shared" si="106"/>
        <v>0</v>
      </c>
      <c r="ITT67" s="956">
        <f t="shared" si="106"/>
        <v>0</v>
      </c>
      <c r="ITU67" s="956">
        <f t="shared" si="106"/>
        <v>0</v>
      </c>
      <c r="ITV67" s="956">
        <f t="shared" si="106"/>
        <v>0</v>
      </c>
      <c r="ITW67" s="956">
        <f t="shared" si="106"/>
        <v>0</v>
      </c>
      <c r="ITX67" s="956">
        <f t="shared" si="106"/>
        <v>0</v>
      </c>
      <c r="ITY67" s="956">
        <f t="shared" si="106"/>
        <v>0</v>
      </c>
      <c r="ITZ67" s="956">
        <f t="shared" si="106"/>
        <v>0</v>
      </c>
      <c r="IUA67" s="956">
        <f t="shared" si="106"/>
        <v>0</v>
      </c>
      <c r="IUB67" s="956">
        <f t="shared" si="106"/>
        <v>0</v>
      </c>
      <c r="IUC67" s="956">
        <f t="shared" si="106"/>
        <v>0</v>
      </c>
      <c r="IUD67" s="956">
        <f t="shared" si="106"/>
        <v>0</v>
      </c>
      <c r="IUE67" s="956">
        <f t="shared" si="106"/>
        <v>0</v>
      </c>
      <c r="IUF67" s="956">
        <f t="shared" si="106"/>
        <v>0</v>
      </c>
      <c r="IUG67" s="956">
        <f t="shared" si="106"/>
        <v>0</v>
      </c>
      <c r="IUH67" s="956">
        <f t="shared" si="106"/>
        <v>0</v>
      </c>
      <c r="IUI67" s="956">
        <f t="shared" si="106"/>
        <v>0</v>
      </c>
      <c r="IUJ67" s="956">
        <f t="shared" si="106"/>
        <v>0</v>
      </c>
      <c r="IUK67" s="956">
        <f t="shared" si="106"/>
        <v>0</v>
      </c>
      <c r="IUL67" s="956">
        <f t="shared" si="106"/>
        <v>0</v>
      </c>
      <c r="IUM67" s="956">
        <f t="shared" si="106"/>
        <v>0</v>
      </c>
      <c r="IUN67" s="956">
        <f t="shared" si="106"/>
        <v>0</v>
      </c>
      <c r="IUO67" s="956">
        <f t="shared" si="106"/>
        <v>0</v>
      </c>
      <c r="IUP67" s="956">
        <f t="shared" si="106"/>
        <v>0</v>
      </c>
      <c r="IUQ67" s="956">
        <f t="shared" si="106"/>
        <v>0</v>
      </c>
      <c r="IUR67" s="956">
        <f t="shared" si="106"/>
        <v>0</v>
      </c>
      <c r="IUS67" s="956">
        <f t="shared" si="106"/>
        <v>0</v>
      </c>
      <c r="IUT67" s="956">
        <f t="shared" si="106"/>
        <v>0</v>
      </c>
      <c r="IUU67" s="956">
        <f t="shared" si="106"/>
        <v>0</v>
      </c>
      <c r="IUV67" s="956">
        <f t="shared" si="106"/>
        <v>0</v>
      </c>
      <c r="IUW67" s="956">
        <f t="shared" si="106"/>
        <v>0</v>
      </c>
      <c r="IUX67" s="956">
        <f t="shared" si="106"/>
        <v>0</v>
      </c>
      <c r="IUY67" s="956">
        <f t="shared" si="106"/>
        <v>0</v>
      </c>
      <c r="IUZ67" s="956">
        <f t="shared" si="106"/>
        <v>0</v>
      </c>
      <c r="IVA67" s="956">
        <f t="shared" si="106"/>
        <v>0</v>
      </c>
      <c r="IVB67" s="956">
        <f t="shared" si="106"/>
        <v>0</v>
      </c>
      <c r="IVC67" s="956">
        <f t="shared" si="106"/>
        <v>0</v>
      </c>
      <c r="IVD67" s="956">
        <f t="shared" si="106"/>
        <v>0</v>
      </c>
      <c r="IVE67" s="956">
        <f t="shared" si="106"/>
        <v>0</v>
      </c>
      <c r="IVF67" s="956">
        <f t="shared" si="106"/>
        <v>0</v>
      </c>
      <c r="IVG67" s="956">
        <f t="shared" si="106"/>
        <v>0</v>
      </c>
      <c r="IVH67" s="956">
        <f t="shared" si="106"/>
        <v>0</v>
      </c>
      <c r="IVI67" s="956">
        <f t="shared" si="106"/>
        <v>0</v>
      </c>
      <c r="IVJ67" s="956">
        <f t="shared" si="106"/>
        <v>0</v>
      </c>
      <c r="IVK67" s="956">
        <f t="shared" si="106"/>
        <v>0</v>
      </c>
      <c r="IVL67" s="956">
        <f t="shared" ref="IVL67:IXW67" si="107">IVL60*$C$67</f>
        <v>0</v>
      </c>
      <c r="IVM67" s="956">
        <f t="shared" si="107"/>
        <v>0</v>
      </c>
      <c r="IVN67" s="956">
        <f t="shared" si="107"/>
        <v>0</v>
      </c>
      <c r="IVO67" s="956">
        <f t="shared" si="107"/>
        <v>0</v>
      </c>
      <c r="IVP67" s="956">
        <f t="shared" si="107"/>
        <v>0</v>
      </c>
      <c r="IVQ67" s="956">
        <f t="shared" si="107"/>
        <v>0</v>
      </c>
      <c r="IVR67" s="956">
        <f t="shared" si="107"/>
        <v>0</v>
      </c>
      <c r="IVS67" s="956">
        <f t="shared" si="107"/>
        <v>0</v>
      </c>
      <c r="IVT67" s="956">
        <f t="shared" si="107"/>
        <v>0</v>
      </c>
      <c r="IVU67" s="956">
        <f t="shared" si="107"/>
        <v>0</v>
      </c>
      <c r="IVV67" s="956">
        <f t="shared" si="107"/>
        <v>0</v>
      </c>
      <c r="IVW67" s="956">
        <f t="shared" si="107"/>
        <v>0</v>
      </c>
      <c r="IVX67" s="956">
        <f t="shared" si="107"/>
        <v>0</v>
      </c>
      <c r="IVY67" s="956">
        <f t="shared" si="107"/>
        <v>0</v>
      </c>
      <c r="IVZ67" s="956">
        <f t="shared" si="107"/>
        <v>0</v>
      </c>
      <c r="IWA67" s="956">
        <f t="shared" si="107"/>
        <v>0</v>
      </c>
      <c r="IWB67" s="956">
        <f t="shared" si="107"/>
        <v>0</v>
      </c>
      <c r="IWC67" s="956">
        <f t="shared" si="107"/>
        <v>0</v>
      </c>
      <c r="IWD67" s="956">
        <f t="shared" si="107"/>
        <v>0</v>
      </c>
      <c r="IWE67" s="956">
        <f t="shared" si="107"/>
        <v>0</v>
      </c>
      <c r="IWF67" s="956">
        <f t="shared" si="107"/>
        <v>0</v>
      </c>
      <c r="IWG67" s="956">
        <f t="shared" si="107"/>
        <v>0</v>
      </c>
      <c r="IWH67" s="956">
        <f t="shared" si="107"/>
        <v>0</v>
      </c>
      <c r="IWI67" s="956">
        <f t="shared" si="107"/>
        <v>0</v>
      </c>
      <c r="IWJ67" s="956">
        <f t="shared" si="107"/>
        <v>0</v>
      </c>
      <c r="IWK67" s="956">
        <f t="shared" si="107"/>
        <v>0</v>
      </c>
      <c r="IWL67" s="956">
        <f t="shared" si="107"/>
        <v>0</v>
      </c>
      <c r="IWM67" s="956">
        <f t="shared" si="107"/>
        <v>0</v>
      </c>
      <c r="IWN67" s="956">
        <f t="shared" si="107"/>
        <v>0</v>
      </c>
      <c r="IWO67" s="956">
        <f t="shared" si="107"/>
        <v>0</v>
      </c>
      <c r="IWP67" s="956">
        <f t="shared" si="107"/>
        <v>0</v>
      </c>
      <c r="IWQ67" s="956">
        <f t="shared" si="107"/>
        <v>0</v>
      </c>
      <c r="IWR67" s="956">
        <f t="shared" si="107"/>
        <v>0</v>
      </c>
      <c r="IWS67" s="956">
        <f t="shared" si="107"/>
        <v>0</v>
      </c>
      <c r="IWT67" s="956">
        <f t="shared" si="107"/>
        <v>0</v>
      </c>
      <c r="IWU67" s="956">
        <f t="shared" si="107"/>
        <v>0</v>
      </c>
      <c r="IWV67" s="956">
        <f t="shared" si="107"/>
        <v>0</v>
      </c>
      <c r="IWW67" s="956">
        <f t="shared" si="107"/>
        <v>0</v>
      </c>
      <c r="IWX67" s="956">
        <f t="shared" si="107"/>
        <v>0</v>
      </c>
      <c r="IWY67" s="956">
        <f t="shared" si="107"/>
        <v>0</v>
      </c>
      <c r="IWZ67" s="956">
        <f t="shared" si="107"/>
        <v>0</v>
      </c>
      <c r="IXA67" s="956">
        <f t="shared" si="107"/>
        <v>0</v>
      </c>
      <c r="IXB67" s="956">
        <f t="shared" si="107"/>
        <v>0</v>
      </c>
      <c r="IXC67" s="956">
        <f t="shared" si="107"/>
        <v>0</v>
      </c>
      <c r="IXD67" s="956">
        <f t="shared" si="107"/>
        <v>0</v>
      </c>
      <c r="IXE67" s="956">
        <f t="shared" si="107"/>
        <v>0</v>
      </c>
      <c r="IXF67" s="956">
        <f t="shared" si="107"/>
        <v>0</v>
      </c>
      <c r="IXG67" s="956">
        <f t="shared" si="107"/>
        <v>0</v>
      </c>
      <c r="IXH67" s="956">
        <f t="shared" si="107"/>
        <v>0</v>
      </c>
      <c r="IXI67" s="956">
        <f t="shared" si="107"/>
        <v>0</v>
      </c>
      <c r="IXJ67" s="956">
        <f t="shared" si="107"/>
        <v>0</v>
      </c>
      <c r="IXK67" s="956">
        <f t="shared" si="107"/>
        <v>0</v>
      </c>
      <c r="IXL67" s="956">
        <f t="shared" si="107"/>
        <v>0</v>
      </c>
      <c r="IXM67" s="956">
        <f t="shared" si="107"/>
        <v>0</v>
      </c>
      <c r="IXN67" s="956">
        <f t="shared" si="107"/>
        <v>0</v>
      </c>
      <c r="IXO67" s="956">
        <f t="shared" si="107"/>
        <v>0</v>
      </c>
      <c r="IXP67" s="956">
        <f t="shared" si="107"/>
        <v>0</v>
      </c>
      <c r="IXQ67" s="956">
        <f t="shared" si="107"/>
        <v>0</v>
      </c>
      <c r="IXR67" s="956">
        <f t="shared" si="107"/>
        <v>0</v>
      </c>
      <c r="IXS67" s="956">
        <f t="shared" si="107"/>
        <v>0</v>
      </c>
      <c r="IXT67" s="956">
        <f t="shared" si="107"/>
        <v>0</v>
      </c>
      <c r="IXU67" s="956">
        <f t="shared" si="107"/>
        <v>0</v>
      </c>
      <c r="IXV67" s="956">
        <f t="shared" si="107"/>
        <v>0</v>
      </c>
      <c r="IXW67" s="956">
        <f t="shared" si="107"/>
        <v>0</v>
      </c>
      <c r="IXX67" s="956">
        <f t="shared" ref="IXX67:JAI67" si="108">IXX60*$C$67</f>
        <v>0</v>
      </c>
      <c r="IXY67" s="956">
        <f t="shared" si="108"/>
        <v>0</v>
      </c>
      <c r="IXZ67" s="956">
        <f t="shared" si="108"/>
        <v>0</v>
      </c>
      <c r="IYA67" s="956">
        <f t="shared" si="108"/>
        <v>0</v>
      </c>
      <c r="IYB67" s="956">
        <f t="shared" si="108"/>
        <v>0</v>
      </c>
      <c r="IYC67" s="956">
        <f t="shared" si="108"/>
        <v>0</v>
      </c>
      <c r="IYD67" s="956">
        <f t="shared" si="108"/>
        <v>0</v>
      </c>
      <c r="IYE67" s="956">
        <f t="shared" si="108"/>
        <v>0</v>
      </c>
      <c r="IYF67" s="956">
        <f t="shared" si="108"/>
        <v>0</v>
      </c>
      <c r="IYG67" s="956">
        <f t="shared" si="108"/>
        <v>0</v>
      </c>
      <c r="IYH67" s="956">
        <f t="shared" si="108"/>
        <v>0</v>
      </c>
      <c r="IYI67" s="956">
        <f t="shared" si="108"/>
        <v>0</v>
      </c>
      <c r="IYJ67" s="956">
        <f t="shared" si="108"/>
        <v>0</v>
      </c>
      <c r="IYK67" s="956">
        <f t="shared" si="108"/>
        <v>0</v>
      </c>
      <c r="IYL67" s="956">
        <f t="shared" si="108"/>
        <v>0</v>
      </c>
      <c r="IYM67" s="956">
        <f t="shared" si="108"/>
        <v>0</v>
      </c>
      <c r="IYN67" s="956">
        <f t="shared" si="108"/>
        <v>0</v>
      </c>
      <c r="IYO67" s="956">
        <f t="shared" si="108"/>
        <v>0</v>
      </c>
      <c r="IYP67" s="956">
        <f t="shared" si="108"/>
        <v>0</v>
      </c>
      <c r="IYQ67" s="956">
        <f t="shared" si="108"/>
        <v>0</v>
      </c>
      <c r="IYR67" s="956">
        <f t="shared" si="108"/>
        <v>0</v>
      </c>
      <c r="IYS67" s="956">
        <f t="shared" si="108"/>
        <v>0</v>
      </c>
      <c r="IYT67" s="956">
        <f t="shared" si="108"/>
        <v>0</v>
      </c>
      <c r="IYU67" s="956">
        <f t="shared" si="108"/>
        <v>0</v>
      </c>
      <c r="IYV67" s="956">
        <f t="shared" si="108"/>
        <v>0</v>
      </c>
      <c r="IYW67" s="956">
        <f t="shared" si="108"/>
        <v>0</v>
      </c>
      <c r="IYX67" s="956">
        <f t="shared" si="108"/>
        <v>0</v>
      </c>
      <c r="IYY67" s="956">
        <f t="shared" si="108"/>
        <v>0</v>
      </c>
      <c r="IYZ67" s="956">
        <f t="shared" si="108"/>
        <v>0</v>
      </c>
      <c r="IZA67" s="956">
        <f t="shared" si="108"/>
        <v>0</v>
      </c>
      <c r="IZB67" s="956">
        <f t="shared" si="108"/>
        <v>0</v>
      </c>
      <c r="IZC67" s="956">
        <f t="shared" si="108"/>
        <v>0</v>
      </c>
      <c r="IZD67" s="956">
        <f t="shared" si="108"/>
        <v>0</v>
      </c>
      <c r="IZE67" s="956">
        <f t="shared" si="108"/>
        <v>0</v>
      </c>
      <c r="IZF67" s="956">
        <f t="shared" si="108"/>
        <v>0</v>
      </c>
      <c r="IZG67" s="956">
        <f t="shared" si="108"/>
        <v>0</v>
      </c>
      <c r="IZH67" s="956">
        <f t="shared" si="108"/>
        <v>0</v>
      </c>
      <c r="IZI67" s="956">
        <f t="shared" si="108"/>
        <v>0</v>
      </c>
      <c r="IZJ67" s="956">
        <f t="shared" si="108"/>
        <v>0</v>
      </c>
      <c r="IZK67" s="956">
        <f t="shared" si="108"/>
        <v>0</v>
      </c>
      <c r="IZL67" s="956">
        <f t="shared" si="108"/>
        <v>0</v>
      </c>
      <c r="IZM67" s="956">
        <f t="shared" si="108"/>
        <v>0</v>
      </c>
      <c r="IZN67" s="956">
        <f t="shared" si="108"/>
        <v>0</v>
      </c>
      <c r="IZO67" s="956">
        <f t="shared" si="108"/>
        <v>0</v>
      </c>
      <c r="IZP67" s="956">
        <f t="shared" si="108"/>
        <v>0</v>
      </c>
      <c r="IZQ67" s="956">
        <f t="shared" si="108"/>
        <v>0</v>
      </c>
      <c r="IZR67" s="956">
        <f t="shared" si="108"/>
        <v>0</v>
      </c>
      <c r="IZS67" s="956">
        <f t="shared" si="108"/>
        <v>0</v>
      </c>
      <c r="IZT67" s="956">
        <f t="shared" si="108"/>
        <v>0</v>
      </c>
      <c r="IZU67" s="956">
        <f t="shared" si="108"/>
        <v>0</v>
      </c>
      <c r="IZV67" s="956">
        <f t="shared" si="108"/>
        <v>0</v>
      </c>
      <c r="IZW67" s="956">
        <f t="shared" si="108"/>
        <v>0</v>
      </c>
      <c r="IZX67" s="956">
        <f t="shared" si="108"/>
        <v>0</v>
      </c>
      <c r="IZY67" s="956">
        <f t="shared" si="108"/>
        <v>0</v>
      </c>
      <c r="IZZ67" s="956">
        <f t="shared" si="108"/>
        <v>0</v>
      </c>
      <c r="JAA67" s="956">
        <f t="shared" si="108"/>
        <v>0</v>
      </c>
      <c r="JAB67" s="956">
        <f t="shared" si="108"/>
        <v>0</v>
      </c>
      <c r="JAC67" s="956">
        <f t="shared" si="108"/>
        <v>0</v>
      </c>
      <c r="JAD67" s="956">
        <f t="shared" si="108"/>
        <v>0</v>
      </c>
      <c r="JAE67" s="956">
        <f t="shared" si="108"/>
        <v>0</v>
      </c>
      <c r="JAF67" s="956">
        <f t="shared" si="108"/>
        <v>0</v>
      </c>
      <c r="JAG67" s="956">
        <f t="shared" si="108"/>
        <v>0</v>
      </c>
      <c r="JAH67" s="956">
        <f t="shared" si="108"/>
        <v>0</v>
      </c>
      <c r="JAI67" s="956">
        <f t="shared" si="108"/>
        <v>0</v>
      </c>
      <c r="JAJ67" s="956">
        <f t="shared" ref="JAJ67:JCU67" si="109">JAJ60*$C$67</f>
        <v>0</v>
      </c>
      <c r="JAK67" s="956">
        <f t="shared" si="109"/>
        <v>0</v>
      </c>
      <c r="JAL67" s="956">
        <f t="shared" si="109"/>
        <v>0</v>
      </c>
      <c r="JAM67" s="956">
        <f t="shared" si="109"/>
        <v>0</v>
      </c>
      <c r="JAN67" s="956">
        <f t="shared" si="109"/>
        <v>0</v>
      </c>
      <c r="JAO67" s="956">
        <f t="shared" si="109"/>
        <v>0</v>
      </c>
      <c r="JAP67" s="956">
        <f t="shared" si="109"/>
        <v>0</v>
      </c>
      <c r="JAQ67" s="956">
        <f t="shared" si="109"/>
        <v>0</v>
      </c>
      <c r="JAR67" s="956">
        <f t="shared" si="109"/>
        <v>0</v>
      </c>
      <c r="JAS67" s="956">
        <f t="shared" si="109"/>
        <v>0</v>
      </c>
      <c r="JAT67" s="956">
        <f t="shared" si="109"/>
        <v>0</v>
      </c>
      <c r="JAU67" s="956">
        <f t="shared" si="109"/>
        <v>0</v>
      </c>
      <c r="JAV67" s="956">
        <f t="shared" si="109"/>
        <v>0</v>
      </c>
      <c r="JAW67" s="956">
        <f t="shared" si="109"/>
        <v>0</v>
      </c>
      <c r="JAX67" s="956">
        <f t="shared" si="109"/>
        <v>0</v>
      </c>
      <c r="JAY67" s="956">
        <f t="shared" si="109"/>
        <v>0</v>
      </c>
      <c r="JAZ67" s="956">
        <f t="shared" si="109"/>
        <v>0</v>
      </c>
      <c r="JBA67" s="956">
        <f t="shared" si="109"/>
        <v>0</v>
      </c>
      <c r="JBB67" s="956">
        <f t="shared" si="109"/>
        <v>0</v>
      </c>
      <c r="JBC67" s="956">
        <f t="shared" si="109"/>
        <v>0</v>
      </c>
      <c r="JBD67" s="956">
        <f t="shared" si="109"/>
        <v>0</v>
      </c>
      <c r="JBE67" s="956">
        <f t="shared" si="109"/>
        <v>0</v>
      </c>
      <c r="JBF67" s="956">
        <f t="shared" si="109"/>
        <v>0</v>
      </c>
      <c r="JBG67" s="956">
        <f t="shared" si="109"/>
        <v>0</v>
      </c>
      <c r="JBH67" s="956">
        <f t="shared" si="109"/>
        <v>0</v>
      </c>
      <c r="JBI67" s="956">
        <f t="shared" si="109"/>
        <v>0</v>
      </c>
      <c r="JBJ67" s="956">
        <f t="shared" si="109"/>
        <v>0</v>
      </c>
      <c r="JBK67" s="956">
        <f t="shared" si="109"/>
        <v>0</v>
      </c>
      <c r="JBL67" s="956">
        <f t="shared" si="109"/>
        <v>0</v>
      </c>
      <c r="JBM67" s="956">
        <f t="shared" si="109"/>
        <v>0</v>
      </c>
      <c r="JBN67" s="956">
        <f t="shared" si="109"/>
        <v>0</v>
      </c>
      <c r="JBO67" s="956">
        <f t="shared" si="109"/>
        <v>0</v>
      </c>
      <c r="JBP67" s="956">
        <f t="shared" si="109"/>
        <v>0</v>
      </c>
      <c r="JBQ67" s="956">
        <f t="shared" si="109"/>
        <v>0</v>
      </c>
      <c r="JBR67" s="956">
        <f t="shared" si="109"/>
        <v>0</v>
      </c>
      <c r="JBS67" s="956">
        <f t="shared" si="109"/>
        <v>0</v>
      </c>
      <c r="JBT67" s="956">
        <f t="shared" si="109"/>
        <v>0</v>
      </c>
      <c r="JBU67" s="956">
        <f t="shared" si="109"/>
        <v>0</v>
      </c>
      <c r="JBV67" s="956">
        <f t="shared" si="109"/>
        <v>0</v>
      </c>
      <c r="JBW67" s="956">
        <f t="shared" si="109"/>
        <v>0</v>
      </c>
      <c r="JBX67" s="956">
        <f t="shared" si="109"/>
        <v>0</v>
      </c>
      <c r="JBY67" s="956">
        <f t="shared" si="109"/>
        <v>0</v>
      </c>
      <c r="JBZ67" s="956">
        <f t="shared" si="109"/>
        <v>0</v>
      </c>
      <c r="JCA67" s="956">
        <f t="shared" si="109"/>
        <v>0</v>
      </c>
      <c r="JCB67" s="956">
        <f t="shared" si="109"/>
        <v>0</v>
      </c>
      <c r="JCC67" s="956">
        <f t="shared" si="109"/>
        <v>0</v>
      </c>
      <c r="JCD67" s="956">
        <f t="shared" si="109"/>
        <v>0</v>
      </c>
      <c r="JCE67" s="956">
        <f t="shared" si="109"/>
        <v>0</v>
      </c>
      <c r="JCF67" s="956">
        <f t="shared" si="109"/>
        <v>0</v>
      </c>
      <c r="JCG67" s="956">
        <f t="shared" si="109"/>
        <v>0</v>
      </c>
      <c r="JCH67" s="956">
        <f t="shared" si="109"/>
        <v>0</v>
      </c>
      <c r="JCI67" s="956">
        <f t="shared" si="109"/>
        <v>0</v>
      </c>
      <c r="JCJ67" s="956">
        <f t="shared" si="109"/>
        <v>0</v>
      </c>
      <c r="JCK67" s="956">
        <f t="shared" si="109"/>
        <v>0</v>
      </c>
      <c r="JCL67" s="956">
        <f t="shared" si="109"/>
        <v>0</v>
      </c>
      <c r="JCM67" s="956">
        <f t="shared" si="109"/>
        <v>0</v>
      </c>
      <c r="JCN67" s="956">
        <f t="shared" si="109"/>
        <v>0</v>
      </c>
      <c r="JCO67" s="956">
        <f t="shared" si="109"/>
        <v>0</v>
      </c>
      <c r="JCP67" s="956">
        <f t="shared" si="109"/>
        <v>0</v>
      </c>
      <c r="JCQ67" s="956">
        <f t="shared" si="109"/>
        <v>0</v>
      </c>
      <c r="JCR67" s="956">
        <f t="shared" si="109"/>
        <v>0</v>
      </c>
      <c r="JCS67" s="956">
        <f t="shared" si="109"/>
        <v>0</v>
      </c>
      <c r="JCT67" s="956">
        <f t="shared" si="109"/>
        <v>0</v>
      </c>
      <c r="JCU67" s="956">
        <f t="shared" si="109"/>
        <v>0</v>
      </c>
      <c r="JCV67" s="956">
        <f t="shared" ref="JCV67:JFG67" si="110">JCV60*$C$67</f>
        <v>0</v>
      </c>
      <c r="JCW67" s="956">
        <f t="shared" si="110"/>
        <v>0</v>
      </c>
      <c r="JCX67" s="956">
        <f t="shared" si="110"/>
        <v>0</v>
      </c>
      <c r="JCY67" s="956">
        <f t="shared" si="110"/>
        <v>0</v>
      </c>
      <c r="JCZ67" s="956">
        <f t="shared" si="110"/>
        <v>0</v>
      </c>
      <c r="JDA67" s="956">
        <f t="shared" si="110"/>
        <v>0</v>
      </c>
      <c r="JDB67" s="956">
        <f t="shared" si="110"/>
        <v>0</v>
      </c>
      <c r="JDC67" s="956">
        <f t="shared" si="110"/>
        <v>0</v>
      </c>
      <c r="JDD67" s="956">
        <f t="shared" si="110"/>
        <v>0</v>
      </c>
      <c r="JDE67" s="956">
        <f t="shared" si="110"/>
        <v>0</v>
      </c>
      <c r="JDF67" s="956">
        <f t="shared" si="110"/>
        <v>0</v>
      </c>
      <c r="JDG67" s="956">
        <f t="shared" si="110"/>
        <v>0</v>
      </c>
      <c r="JDH67" s="956">
        <f t="shared" si="110"/>
        <v>0</v>
      </c>
      <c r="JDI67" s="956">
        <f t="shared" si="110"/>
        <v>0</v>
      </c>
      <c r="JDJ67" s="956">
        <f t="shared" si="110"/>
        <v>0</v>
      </c>
      <c r="JDK67" s="956">
        <f t="shared" si="110"/>
        <v>0</v>
      </c>
      <c r="JDL67" s="956">
        <f t="shared" si="110"/>
        <v>0</v>
      </c>
      <c r="JDM67" s="956">
        <f t="shared" si="110"/>
        <v>0</v>
      </c>
      <c r="JDN67" s="956">
        <f t="shared" si="110"/>
        <v>0</v>
      </c>
      <c r="JDO67" s="956">
        <f t="shared" si="110"/>
        <v>0</v>
      </c>
      <c r="JDP67" s="956">
        <f t="shared" si="110"/>
        <v>0</v>
      </c>
      <c r="JDQ67" s="956">
        <f t="shared" si="110"/>
        <v>0</v>
      </c>
      <c r="JDR67" s="956">
        <f t="shared" si="110"/>
        <v>0</v>
      </c>
      <c r="JDS67" s="956">
        <f t="shared" si="110"/>
        <v>0</v>
      </c>
      <c r="JDT67" s="956">
        <f t="shared" si="110"/>
        <v>0</v>
      </c>
      <c r="JDU67" s="956">
        <f t="shared" si="110"/>
        <v>0</v>
      </c>
      <c r="JDV67" s="956">
        <f t="shared" si="110"/>
        <v>0</v>
      </c>
      <c r="JDW67" s="956">
        <f t="shared" si="110"/>
        <v>0</v>
      </c>
      <c r="JDX67" s="956">
        <f t="shared" si="110"/>
        <v>0</v>
      </c>
      <c r="JDY67" s="956">
        <f t="shared" si="110"/>
        <v>0</v>
      </c>
      <c r="JDZ67" s="956">
        <f t="shared" si="110"/>
        <v>0</v>
      </c>
      <c r="JEA67" s="956">
        <f t="shared" si="110"/>
        <v>0</v>
      </c>
      <c r="JEB67" s="956">
        <f t="shared" si="110"/>
        <v>0</v>
      </c>
      <c r="JEC67" s="956">
        <f t="shared" si="110"/>
        <v>0</v>
      </c>
      <c r="JED67" s="956">
        <f t="shared" si="110"/>
        <v>0</v>
      </c>
      <c r="JEE67" s="956">
        <f t="shared" si="110"/>
        <v>0</v>
      </c>
      <c r="JEF67" s="956">
        <f t="shared" si="110"/>
        <v>0</v>
      </c>
      <c r="JEG67" s="956">
        <f t="shared" si="110"/>
        <v>0</v>
      </c>
      <c r="JEH67" s="956">
        <f t="shared" si="110"/>
        <v>0</v>
      </c>
      <c r="JEI67" s="956">
        <f t="shared" si="110"/>
        <v>0</v>
      </c>
      <c r="JEJ67" s="956">
        <f t="shared" si="110"/>
        <v>0</v>
      </c>
      <c r="JEK67" s="956">
        <f t="shared" si="110"/>
        <v>0</v>
      </c>
      <c r="JEL67" s="956">
        <f t="shared" si="110"/>
        <v>0</v>
      </c>
      <c r="JEM67" s="956">
        <f t="shared" si="110"/>
        <v>0</v>
      </c>
      <c r="JEN67" s="956">
        <f t="shared" si="110"/>
        <v>0</v>
      </c>
      <c r="JEO67" s="956">
        <f t="shared" si="110"/>
        <v>0</v>
      </c>
      <c r="JEP67" s="956">
        <f t="shared" si="110"/>
        <v>0</v>
      </c>
      <c r="JEQ67" s="956">
        <f t="shared" si="110"/>
        <v>0</v>
      </c>
      <c r="JER67" s="956">
        <f t="shared" si="110"/>
        <v>0</v>
      </c>
      <c r="JES67" s="956">
        <f t="shared" si="110"/>
        <v>0</v>
      </c>
      <c r="JET67" s="956">
        <f t="shared" si="110"/>
        <v>0</v>
      </c>
      <c r="JEU67" s="956">
        <f t="shared" si="110"/>
        <v>0</v>
      </c>
      <c r="JEV67" s="956">
        <f t="shared" si="110"/>
        <v>0</v>
      </c>
      <c r="JEW67" s="956">
        <f t="shared" si="110"/>
        <v>0</v>
      </c>
      <c r="JEX67" s="956">
        <f t="shared" si="110"/>
        <v>0</v>
      </c>
      <c r="JEY67" s="956">
        <f t="shared" si="110"/>
        <v>0</v>
      </c>
      <c r="JEZ67" s="956">
        <f t="shared" si="110"/>
        <v>0</v>
      </c>
      <c r="JFA67" s="956">
        <f t="shared" si="110"/>
        <v>0</v>
      </c>
      <c r="JFB67" s="956">
        <f t="shared" si="110"/>
        <v>0</v>
      </c>
      <c r="JFC67" s="956">
        <f t="shared" si="110"/>
        <v>0</v>
      </c>
      <c r="JFD67" s="956">
        <f t="shared" si="110"/>
        <v>0</v>
      </c>
      <c r="JFE67" s="956">
        <f t="shared" si="110"/>
        <v>0</v>
      </c>
      <c r="JFF67" s="956">
        <f t="shared" si="110"/>
        <v>0</v>
      </c>
      <c r="JFG67" s="956">
        <f t="shared" si="110"/>
        <v>0</v>
      </c>
      <c r="JFH67" s="956">
        <f t="shared" ref="JFH67:JHS67" si="111">JFH60*$C$67</f>
        <v>0</v>
      </c>
      <c r="JFI67" s="956">
        <f t="shared" si="111"/>
        <v>0</v>
      </c>
      <c r="JFJ67" s="956">
        <f t="shared" si="111"/>
        <v>0</v>
      </c>
      <c r="JFK67" s="956">
        <f t="shared" si="111"/>
        <v>0</v>
      </c>
      <c r="JFL67" s="956">
        <f t="shared" si="111"/>
        <v>0</v>
      </c>
      <c r="JFM67" s="956">
        <f t="shared" si="111"/>
        <v>0</v>
      </c>
      <c r="JFN67" s="956">
        <f t="shared" si="111"/>
        <v>0</v>
      </c>
      <c r="JFO67" s="956">
        <f t="shared" si="111"/>
        <v>0</v>
      </c>
      <c r="JFP67" s="956">
        <f t="shared" si="111"/>
        <v>0</v>
      </c>
      <c r="JFQ67" s="956">
        <f t="shared" si="111"/>
        <v>0</v>
      </c>
      <c r="JFR67" s="956">
        <f t="shared" si="111"/>
        <v>0</v>
      </c>
      <c r="JFS67" s="956">
        <f t="shared" si="111"/>
        <v>0</v>
      </c>
      <c r="JFT67" s="956">
        <f t="shared" si="111"/>
        <v>0</v>
      </c>
      <c r="JFU67" s="956">
        <f t="shared" si="111"/>
        <v>0</v>
      </c>
      <c r="JFV67" s="956">
        <f t="shared" si="111"/>
        <v>0</v>
      </c>
      <c r="JFW67" s="956">
        <f t="shared" si="111"/>
        <v>0</v>
      </c>
      <c r="JFX67" s="956">
        <f t="shared" si="111"/>
        <v>0</v>
      </c>
      <c r="JFY67" s="956">
        <f t="shared" si="111"/>
        <v>0</v>
      </c>
      <c r="JFZ67" s="956">
        <f t="shared" si="111"/>
        <v>0</v>
      </c>
      <c r="JGA67" s="956">
        <f t="shared" si="111"/>
        <v>0</v>
      </c>
      <c r="JGB67" s="956">
        <f t="shared" si="111"/>
        <v>0</v>
      </c>
      <c r="JGC67" s="956">
        <f t="shared" si="111"/>
        <v>0</v>
      </c>
      <c r="JGD67" s="956">
        <f t="shared" si="111"/>
        <v>0</v>
      </c>
      <c r="JGE67" s="956">
        <f t="shared" si="111"/>
        <v>0</v>
      </c>
      <c r="JGF67" s="956">
        <f t="shared" si="111"/>
        <v>0</v>
      </c>
      <c r="JGG67" s="956">
        <f t="shared" si="111"/>
        <v>0</v>
      </c>
      <c r="JGH67" s="956">
        <f t="shared" si="111"/>
        <v>0</v>
      </c>
      <c r="JGI67" s="956">
        <f t="shared" si="111"/>
        <v>0</v>
      </c>
      <c r="JGJ67" s="956">
        <f t="shared" si="111"/>
        <v>0</v>
      </c>
      <c r="JGK67" s="956">
        <f t="shared" si="111"/>
        <v>0</v>
      </c>
      <c r="JGL67" s="956">
        <f t="shared" si="111"/>
        <v>0</v>
      </c>
      <c r="JGM67" s="956">
        <f t="shared" si="111"/>
        <v>0</v>
      </c>
      <c r="JGN67" s="956">
        <f t="shared" si="111"/>
        <v>0</v>
      </c>
      <c r="JGO67" s="956">
        <f t="shared" si="111"/>
        <v>0</v>
      </c>
      <c r="JGP67" s="956">
        <f t="shared" si="111"/>
        <v>0</v>
      </c>
      <c r="JGQ67" s="956">
        <f t="shared" si="111"/>
        <v>0</v>
      </c>
      <c r="JGR67" s="956">
        <f t="shared" si="111"/>
        <v>0</v>
      </c>
      <c r="JGS67" s="956">
        <f t="shared" si="111"/>
        <v>0</v>
      </c>
      <c r="JGT67" s="956">
        <f t="shared" si="111"/>
        <v>0</v>
      </c>
      <c r="JGU67" s="956">
        <f t="shared" si="111"/>
        <v>0</v>
      </c>
      <c r="JGV67" s="956">
        <f t="shared" si="111"/>
        <v>0</v>
      </c>
      <c r="JGW67" s="956">
        <f t="shared" si="111"/>
        <v>0</v>
      </c>
      <c r="JGX67" s="956">
        <f t="shared" si="111"/>
        <v>0</v>
      </c>
      <c r="JGY67" s="956">
        <f t="shared" si="111"/>
        <v>0</v>
      </c>
      <c r="JGZ67" s="956">
        <f t="shared" si="111"/>
        <v>0</v>
      </c>
      <c r="JHA67" s="956">
        <f t="shared" si="111"/>
        <v>0</v>
      </c>
      <c r="JHB67" s="956">
        <f t="shared" si="111"/>
        <v>0</v>
      </c>
      <c r="JHC67" s="956">
        <f t="shared" si="111"/>
        <v>0</v>
      </c>
      <c r="JHD67" s="956">
        <f t="shared" si="111"/>
        <v>0</v>
      </c>
      <c r="JHE67" s="956">
        <f t="shared" si="111"/>
        <v>0</v>
      </c>
      <c r="JHF67" s="956">
        <f t="shared" si="111"/>
        <v>0</v>
      </c>
      <c r="JHG67" s="956">
        <f t="shared" si="111"/>
        <v>0</v>
      </c>
      <c r="JHH67" s="956">
        <f t="shared" si="111"/>
        <v>0</v>
      </c>
      <c r="JHI67" s="956">
        <f t="shared" si="111"/>
        <v>0</v>
      </c>
      <c r="JHJ67" s="956">
        <f t="shared" si="111"/>
        <v>0</v>
      </c>
      <c r="JHK67" s="956">
        <f t="shared" si="111"/>
        <v>0</v>
      </c>
      <c r="JHL67" s="956">
        <f t="shared" si="111"/>
        <v>0</v>
      </c>
      <c r="JHM67" s="956">
        <f t="shared" si="111"/>
        <v>0</v>
      </c>
      <c r="JHN67" s="956">
        <f t="shared" si="111"/>
        <v>0</v>
      </c>
      <c r="JHO67" s="956">
        <f t="shared" si="111"/>
        <v>0</v>
      </c>
      <c r="JHP67" s="956">
        <f t="shared" si="111"/>
        <v>0</v>
      </c>
      <c r="JHQ67" s="956">
        <f t="shared" si="111"/>
        <v>0</v>
      </c>
      <c r="JHR67" s="956">
        <f t="shared" si="111"/>
        <v>0</v>
      </c>
      <c r="JHS67" s="956">
        <f t="shared" si="111"/>
        <v>0</v>
      </c>
      <c r="JHT67" s="956">
        <f t="shared" ref="JHT67:JKE67" si="112">JHT60*$C$67</f>
        <v>0</v>
      </c>
      <c r="JHU67" s="956">
        <f t="shared" si="112"/>
        <v>0</v>
      </c>
      <c r="JHV67" s="956">
        <f t="shared" si="112"/>
        <v>0</v>
      </c>
      <c r="JHW67" s="956">
        <f t="shared" si="112"/>
        <v>0</v>
      </c>
      <c r="JHX67" s="956">
        <f t="shared" si="112"/>
        <v>0</v>
      </c>
      <c r="JHY67" s="956">
        <f t="shared" si="112"/>
        <v>0</v>
      </c>
      <c r="JHZ67" s="956">
        <f t="shared" si="112"/>
        <v>0</v>
      </c>
      <c r="JIA67" s="956">
        <f t="shared" si="112"/>
        <v>0</v>
      </c>
      <c r="JIB67" s="956">
        <f t="shared" si="112"/>
        <v>0</v>
      </c>
      <c r="JIC67" s="956">
        <f t="shared" si="112"/>
        <v>0</v>
      </c>
      <c r="JID67" s="956">
        <f t="shared" si="112"/>
        <v>0</v>
      </c>
      <c r="JIE67" s="956">
        <f t="shared" si="112"/>
        <v>0</v>
      </c>
      <c r="JIF67" s="956">
        <f t="shared" si="112"/>
        <v>0</v>
      </c>
      <c r="JIG67" s="956">
        <f t="shared" si="112"/>
        <v>0</v>
      </c>
      <c r="JIH67" s="956">
        <f t="shared" si="112"/>
        <v>0</v>
      </c>
      <c r="JII67" s="956">
        <f t="shared" si="112"/>
        <v>0</v>
      </c>
      <c r="JIJ67" s="956">
        <f t="shared" si="112"/>
        <v>0</v>
      </c>
      <c r="JIK67" s="956">
        <f t="shared" si="112"/>
        <v>0</v>
      </c>
      <c r="JIL67" s="956">
        <f t="shared" si="112"/>
        <v>0</v>
      </c>
      <c r="JIM67" s="956">
        <f t="shared" si="112"/>
        <v>0</v>
      </c>
      <c r="JIN67" s="956">
        <f t="shared" si="112"/>
        <v>0</v>
      </c>
      <c r="JIO67" s="956">
        <f t="shared" si="112"/>
        <v>0</v>
      </c>
      <c r="JIP67" s="956">
        <f t="shared" si="112"/>
        <v>0</v>
      </c>
      <c r="JIQ67" s="956">
        <f t="shared" si="112"/>
        <v>0</v>
      </c>
      <c r="JIR67" s="956">
        <f t="shared" si="112"/>
        <v>0</v>
      </c>
      <c r="JIS67" s="956">
        <f t="shared" si="112"/>
        <v>0</v>
      </c>
      <c r="JIT67" s="956">
        <f t="shared" si="112"/>
        <v>0</v>
      </c>
      <c r="JIU67" s="956">
        <f t="shared" si="112"/>
        <v>0</v>
      </c>
      <c r="JIV67" s="956">
        <f t="shared" si="112"/>
        <v>0</v>
      </c>
      <c r="JIW67" s="956">
        <f t="shared" si="112"/>
        <v>0</v>
      </c>
      <c r="JIX67" s="956">
        <f t="shared" si="112"/>
        <v>0</v>
      </c>
      <c r="JIY67" s="956">
        <f t="shared" si="112"/>
        <v>0</v>
      </c>
      <c r="JIZ67" s="956">
        <f t="shared" si="112"/>
        <v>0</v>
      </c>
      <c r="JJA67" s="956">
        <f t="shared" si="112"/>
        <v>0</v>
      </c>
      <c r="JJB67" s="956">
        <f t="shared" si="112"/>
        <v>0</v>
      </c>
      <c r="JJC67" s="956">
        <f t="shared" si="112"/>
        <v>0</v>
      </c>
      <c r="JJD67" s="956">
        <f t="shared" si="112"/>
        <v>0</v>
      </c>
      <c r="JJE67" s="956">
        <f t="shared" si="112"/>
        <v>0</v>
      </c>
      <c r="JJF67" s="956">
        <f t="shared" si="112"/>
        <v>0</v>
      </c>
      <c r="JJG67" s="956">
        <f t="shared" si="112"/>
        <v>0</v>
      </c>
      <c r="JJH67" s="956">
        <f t="shared" si="112"/>
        <v>0</v>
      </c>
      <c r="JJI67" s="956">
        <f t="shared" si="112"/>
        <v>0</v>
      </c>
      <c r="JJJ67" s="956">
        <f t="shared" si="112"/>
        <v>0</v>
      </c>
      <c r="JJK67" s="956">
        <f t="shared" si="112"/>
        <v>0</v>
      </c>
      <c r="JJL67" s="956">
        <f t="shared" si="112"/>
        <v>0</v>
      </c>
      <c r="JJM67" s="956">
        <f t="shared" si="112"/>
        <v>0</v>
      </c>
      <c r="JJN67" s="956">
        <f t="shared" si="112"/>
        <v>0</v>
      </c>
      <c r="JJO67" s="956">
        <f t="shared" si="112"/>
        <v>0</v>
      </c>
      <c r="JJP67" s="956">
        <f t="shared" si="112"/>
        <v>0</v>
      </c>
      <c r="JJQ67" s="956">
        <f t="shared" si="112"/>
        <v>0</v>
      </c>
      <c r="JJR67" s="956">
        <f t="shared" si="112"/>
        <v>0</v>
      </c>
      <c r="JJS67" s="956">
        <f t="shared" si="112"/>
        <v>0</v>
      </c>
      <c r="JJT67" s="956">
        <f t="shared" si="112"/>
        <v>0</v>
      </c>
      <c r="JJU67" s="956">
        <f t="shared" si="112"/>
        <v>0</v>
      </c>
      <c r="JJV67" s="956">
        <f t="shared" si="112"/>
        <v>0</v>
      </c>
      <c r="JJW67" s="956">
        <f t="shared" si="112"/>
        <v>0</v>
      </c>
      <c r="JJX67" s="956">
        <f t="shared" si="112"/>
        <v>0</v>
      </c>
      <c r="JJY67" s="956">
        <f t="shared" si="112"/>
        <v>0</v>
      </c>
      <c r="JJZ67" s="956">
        <f t="shared" si="112"/>
        <v>0</v>
      </c>
      <c r="JKA67" s="956">
        <f t="shared" si="112"/>
        <v>0</v>
      </c>
      <c r="JKB67" s="956">
        <f t="shared" si="112"/>
        <v>0</v>
      </c>
      <c r="JKC67" s="956">
        <f t="shared" si="112"/>
        <v>0</v>
      </c>
      <c r="JKD67" s="956">
        <f t="shared" si="112"/>
        <v>0</v>
      </c>
      <c r="JKE67" s="956">
        <f t="shared" si="112"/>
        <v>0</v>
      </c>
      <c r="JKF67" s="956">
        <f t="shared" ref="JKF67:JMQ67" si="113">JKF60*$C$67</f>
        <v>0</v>
      </c>
      <c r="JKG67" s="956">
        <f t="shared" si="113"/>
        <v>0</v>
      </c>
      <c r="JKH67" s="956">
        <f t="shared" si="113"/>
        <v>0</v>
      </c>
      <c r="JKI67" s="956">
        <f t="shared" si="113"/>
        <v>0</v>
      </c>
      <c r="JKJ67" s="956">
        <f t="shared" si="113"/>
        <v>0</v>
      </c>
      <c r="JKK67" s="956">
        <f t="shared" si="113"/>
        <v>0</v>
      </c>
      <c r="JKL67" s="956">
        <f t="shared" si="113"/>
        <v>0</v>
      </c>
      <c r="JKM67" s="956">
        <f t="shared" si="113"/>
        <v>0</v>
      </c>
      <c r="JKN67" s="956">
        <f t="shared" si="113"/>
        <v>0</v>
      </c>
      <c r="JKO67" s="956">
        <f t="shared" si="113"/>
        <v>0</v>
      </c>
      <c r="JKP67" s="956">
        <f t="shared" si="113"/>
        <v>0</v>
      </c>
      <c r="JKQ67" s="956">
        <f t="shared" si="113"/>
        <v>0</v>
      </c>
      <c r="JKR67" s="956">
        <f t="shared" si="113"/>
        <v>0</v>
      </c>
      <c r="JKS67" s="956">
        <f t="shared" si="113"/>
        <v>0</v>
      </c>
      <c r="JKT67" s="956">
        <f t="shared" si="113"/>
        <v>0</v>
      </c>
      <c r="JKU67" s="956">
        <f t="shared" si="113"/>
        <v>0</v>
      </c>
      <c r="JKV67" s="956">
        <f t="shared" si="113"/>
        <v>0</v>
      </c>
      <c r="JKW67" s="956">
        <f t="shared" si="113"/>
        <v>0</v>
      </c>
      <c r="JKX67" s="956">
        <f t="shared" si="113"/>
        <v>0</v>
      </c>
      <c r="JKY67" s="956">
        <f t="shared" si="113"/>
        <v>0</v>
      </c>
      <c r="JKZ67" s="956">
        <f t="shared" si="113"/>
        <v>0</v>
      </c>
      <c r="JLA67" s="956">
        <f t="shared" si="113"/>
        <v>0</v>
      </c>
      <c r="JLB67" s="956">
        <f t="shared" si="113"/>
        <v>0</v>
      </c>
      <c r="JLC67" s="956">
        <f t="shared" si="113"/>
        <v>0</v>
      </c>
      <c r="JLD67" s="956">
        <f t="shared" si="113"/>
        <v>0</v>
      </c>
      <c r="JLE67" s="956">
        <f t="shared" si="113"/>
        <v>0</v>
      </c>
      <c r="JLF67" s="956">
        <f t="shared" si="113"/>
        <v>0</v>
      </c>
      <c r="JLG67" s="956">
        <f t="shared" si="113"/>
        <v>0</v>
      </c>
      <c r="JLH67" s="956">
        <f t="shared" si="113"/>
        <v>0</v>
      </c>
      <c r="JLI67" s="956">
        <f t="shared" si="113"/>
        <v>0</v>
      </c>
      <c r="JLJ67" s="956">
        <f t="shared" si="113"/>
        <v>0</v>
      </c>
      <c r="JLK67" s="956">
        <f t="shared" si="113"/>
        <v>0</v>
      </c>
      <c r="JLL67" s="956">
        <f t="shared" si="113"/>
        <v>0</v>
      </c>
      <c r="JLM67" s="956">
        <f t="shared" si="113"/>
        <v>0</v>
      </c>
      <c r="JLN67" s="956">
        <f t="shared" si="113"/>
        <v>0</v>
      </c>
      <c r="JLO67" s="956">
        <f t="shared" si="113"/>
        <v>0</v>
      </c>
      <c r="JLP67" s="956">
        <f t="shared" si="113"/>
        <v>0</v>
      </c>
      <c r="JLQ67" s="956">
        <f t="shared" si="113"/>
        <v>0</v>
      </c>
      <c r="JLR67" s="956">
        <f t="shared" si="113"/>
        <v>0</v>
      </c>
      <c r="JLS67" s="956">
        <f t="shared" si="113"/>
        <v>0</v>
      </c>
      <c r="JLT67" s="956">
        <f t="shared" si="113"/>
        <v>0</v>
      </c>
      <c r="JLU67" s="956">
        <f t="shared" si="113"/>
        <v>0</v>
      </c>
      <c r="JLV67" s="956">
        <f t="shared" si="113"/>
        <v>0</v>
      </c>
      <c r="JLW67" s="956">
        <f t="shared" si="113"/>
        <v>0</v>
      </c>
      <c r="JLX67" s="956">
        <f t="shared" si="113"/>
        <v>0</v>
      </c>
      <c r="JLY67" s="956">
        <f t="shared" si="113"/>
        <v>0</v>
      </c>
      <c r="JLZ67" s="956">
        <f t="shared" si="113"/>
        <v>0</v>
      </c>
      <c r="JMA67" s="956">
        <f t="shared" si="113"/>
        <v>0</v>
      </c>
      <c r="JMB67" s="956">
        <f t="shared" si="113"/>
        <v>0</v>
      </c>
      <c r="JMC67" s="956">
        <f t="shared" si="113"/>
        <v>0</v>
      </c>
      <c r="JMD67" s="956">
        <f t="shared" si="113"/>
        <v>0</v>
      </c>
      <c r="JME67" s="956">
        <f t="shared" si="113"/>
        <v>0</v>
      </c>
      <c r="JMF67" s="956">
        <f t="shared" si="113"/>
        <v>0</v>
      </c>
      <c r="JMG67" s="956">
        <f t="shared" si="113"/>
        <v>0</v>
      </c>
      <c r="JMH67" s="956">
        <f t="shared" si="113"/>
        <v>0</v>
      </c>
      <c r="JMI67" s="956">
        <f t="shared" si="113"/>
        <v>0</v>
      </c>
      <c r="JMJ67" s="956">
        <f t="shared" si="113"/>
        <v>0</v>
      </c>
      <c r="JMK67" s="956">
        <f t="shared" si="113"/>
        <v>0</v>
      </c>
      <c r="JML67" s="956">
        <f t="shared" si="113"/>
        <v>0</v>
      </c>
      <c r="JMM67" s="956">
        <f t="shared" si="113"/>
        <v>0</v>
      </c>
      <c r="JMN67" s="956">
        <f t="shared" si="113"/>
        <v>0</v>
      </c>
      <c r="JMO67" s="956">
        <f t="shared" si="113"/>
        <v>0</v>
      </c>
      <c r="JMP67" s="956">
        <f t="shared" si="113"/>
        <v>0</v>
      </c>
      <c r="JMQ67" s="956">
        <f t="shared" si="113"/>
        <v>0</v>
      </c>
      <c r="JMR67" s="956">
        <f t="shared" ref="JMR67:JPC67" si="114">JMR60*$C$67</f>
        <v>0</v>
      </c>
      <c r="JMS67" s="956">
        <f t="shared" si="114"/>
        <v>0</v>
      </c>
      <c r="JMT67" s="956">
        <f t="shared" si="114"/>
        <v>0</v>
      </c>
      <c r="JMU67" s="956">
        <f t="shared" si="114"/>
        <v>0</v>
      </c>
      <c r="JMV67" s="956">
        <f t="shared" si="114"/>
        <v>0</v>
      </c>
      <c r="JMW67" s="956">
        <f t="shared" si="114"/>
        <v>0</v>
      </c>
      <c r="JMX67" s="956">
        <f t="shared" si="114"/>
        <v>0</v>
      </c>
      <c r="JMY67" s="956">
        <f t="shared" si="114"/>
        <v>0</v>
      </c>
      <c r="JMZ67" s="956">
        <f t="shared" si="114"/>
        <v>0</v>
      </c>
      <c r="JNA67" s="956">
        <f t="shared" si="114"/>
        <v>0</v>
      </c>
      <c r="JNB67" s="956">
        <f t="shared" si="114"/>
        <v>0</v>
      </c>
      <c r="JNC67" s="956">
        <f t="shared" si="114"/>
        <v>0</v>
      </c>
      <c r="JND67" s="956">
        <f t="shared" si="114"/>
        <v>0</v>
      </c>
      <c r="JNE67" s="956">
        <f t="shared" si="114"/>
        <v>0</v>
      </c>
      <c r="JNF67" s="956">
        <f t="shared" si="114"/>
        <v>0</v>
      </c>
      <c r="JNG67" s="956">
        <f t="shared" si="114"/>
        <v>0</v>
      </c>
      <c r="JNH67" s="956">
        <f t="shared" si="114"/>
        <v>0</v>
      </c>
      <c r="JNI67" s="956">
        <f t="shared" si="114"/>
        <v>0</v>
      </c>
      <c r="JNJ67" s="956">
        <f t="shared" si="114"/>
        <v>0</v>
      </c>
      <c r="JNK67" s="956">
        <f t="shared" si="114"/>
        <v>0</v>
      </c>
      <c r="JNL67" s="956">
        <f t="shared" si="114"/>
        <v>0</v>
      </c>
      <c r="JNM67" s="956">
        <f t="shared" si="114"/>
        <v>0</v>
      </c>
      <c r="JNN67" s="956">
        <f t="shared" si="114"/>
        <v>0</v>
      </c>
      <c r="JNO67" s="956">
        <f t="shared" si="114"/>
        <v>0</v>
      </c>
      <c r="JNP67" s="956">
        <f t="shared" si="114"/>
        <v>0</v>
      </c>
      <c r="JNQ67" s="956">
        <f t="shared" si="114"/>
        <v>0</v>
      </c>
      <c r="JNR67" s="956">
        <f t="shared" si="114"/>
        <v>0</v>
      </c>
      <c r="JNS67" s="956">
        <f t="shared" si="114"/>
        <v>0</v>
      </c>
      <c r="JNT67" s="956">
        <f t="shared" si="114"/>
        <v>0</v>
      </c>
      <c r="JNU67" s="956">
        <f t="shared" si="114"/>
        <v>0</v>
      </c>
      <c r="JNV67" s="956">
        <f t="shared" si="114"/>
        <v>0</v>
      </c>
      <c r="JNW67" s="956">
        <f t="shared" si="114"/>
        <v>0</v>
      </c>
      <c r="JNX67" s="956">
        <f t="shared" si="114"/>
        <v>0</v>
      </c>
      <c r="JNY67" s="956">
        <f t="shared" si="114"/>
        <v>0</v>
      </c>
      <c r="JNZ67" s="956">
        <f t="shared" si="114"/>
        <v>0</v>
      </c>
      <c r="JOA67" s="956">
        <f t="shared" si="114"/>
        <v>0</v>
      </c>
      <c r="JOB67" s="956">
        <f t="shared" si="114"/>
        <v>0</v>
      </c>
      <c r="JOC67" s="956">
        <f t="shared" si="114"/>
        <v>0</v>
      </c>
      <c r="JOD67" s="956">
        <f t="shared" si="114"/>
        <v>0</v>
      </c>
      <c r="JOE67" s="956">
        <f t="shared" si="114"/>
        <v>0</v>
      </c>
      <c r="JOF67" s="956">
        <f t="shared" si="114"/>
        <v>0</v>
      </c>
      <c r="JOG67" s="956">
        <f t="shared" si="114"/>
        <v>0</v>
      </c>
      <c r="JOH67" s="956">
        <f t="shared" si="114"/>
        <v>0</v>
      </c>
      <c r="JOI67" s="956">
        <f t="shared" si="114"/>
        <v>0</v>
      </c>
      <c r="JOJ67" s="956">
        <f t="shared" si="114"/>
        <v>0</v>
      </c>
      <c r="JOK67" s="956">
        <f t="shared" si="114"/>
        <v>0</v>
      </c>
      <c r="JOL67" s="956">
        <f t="shared" si="114"/>
        <v>0</v>
      </c>
      <c r="JOM67" s="956">
        <f t="shared" si="114"/>
        <v>0</v>
      </c>
      <c r="JON67" s="956">
        <f t="shared" si="114"/>
        <v>0</v>
      </c>
      <c r="JOO67" s="956">
        <f t="shared" si="114"/>
        <v>0</v>
      </c>
      <c r="JOP67" s="956">
        <f t="shared" si="114"/>
        <v>0</v>
      </c>
      <c r="JOQ67" s="956">
        <f t="shared" si="114"/>
        <v>0</v>
      </c>
      <c r="JOR67" s="956">
        <f t="shared" si="114"/>
        <v>0</v>
      </c>
      <c r="JOS67" s="956">
        <f t="shared" si="114"/>
        <v>0</v>
      </c>
      <c r="JOT67" s="956">
        <f t="shared" si="114"/>
        <v>0</v>
      </c>
      <c r="JOU67" s="956">
        <f t="shared" si="114"/>
        <v>0</v>
      </c>
      <c r="JOV67" s="956">
        <f t="shared" si="114"/>
        <v>0</v>
      </c>
      <c r="JOW67" s="956">
        <f t="shared" si="114"/>
        <v>0</v>
      </c>
      <c r="JOX67" s="956">
        <f t="shared" si="114"/>
        <v>0</v>
      </c>
      <c r="JOY67" s="956">
        <f t="shared" si="114"/>
        <v>0</v>
      </c>
      <c r="JOZ67" s="956">
        <f t="shared" si="114"/>
        <v>0</v>
      </c>
      <c r="JPA67" s="956">
        <f t="shared" si="114"/>
        <v>0</v>
      </c>
      <c r="JPB67" s="956">
        <f t="shared" si="114"/>
        <v>0</v>
      </c>
      <c r="JPC67" s="956">
        <f t="shared" si="114"/>
        <v>0</v>
      </c>
      <c r="JPD67" s="956">
        <f t="shared" ref="JPD67:JRO67" si="115">JPD60*$C$67</f>
        <v>0</v>
      </c>
      <c r="JPE67" s="956">
        <f t="shared" si="115"/>
        <v>0</v>
      </c>
      <c r="JPF67" s="956">
        <f t="shared" si="115"/>
        <v>0</v>
      </c>
      <c r="JPG67" s="956">
        <f t="shared" si="115"/>
        <v>0</v>
      </c>
      <c r="JPH67" s="956">
        <f t="shared" si="115"/>
        <v>0</v>
      </c>
      <c r="JPI67" s="956">
        <f t="shared" si="115"/>
        <v>0</v>
      </c>
      <c r="JPJ67" s="956">
        <f t="shared" si="115"/>
        <v>0</v>
      </c>
      <c r="JPK67" s="956">
        <f t="shared" si="115"/>
        <v>0</v>
      </c>
      <c r="JPL67" s="956">
        <f t="shared" si="115"/>
        <v>0</v>
      </c>
      <c r="JPM67" s="956">
        <f t="shared" si="115"/>
        <v>0</v>
      </c>
      <c r="JPN67" s="956">
        <f t="shared" si="115"/>
        <v>0</v>
      </c>
      <c r="JPO67" s="956">
        <f t="shared" si="115"/>
        <v>0</v>
      </c>
      <c r="JPP67" s="956">
        <f t="shared" si="115"/>
        <v>0</v>
      </c>
      <c r="JPQ67" s="956">
        <f t="shared" si="115"/>
        <v>0</v>
      </c>
      <c r="JPR67" s="956">
        <f t="shared" si="115"/>
        <v>0</v>
      </c>
      <c r="JPS67" s="956">
        <f t="shared" si="115"/>
        <v>0</v>
      </c>
      <c r="JPT67" s="956">
        <f t="shared" si="115"/>
        <v>0</v>
      </c>
      <c r="JPU67" s="956">
        <f t="shared" si="115"/>
        <v>0</v>
      </c>
      <c r="JPV67" s="956">
        <f t="shared" si="115"/>
        <v>0</v>
      </c>
      <c r="JPW67" s="956">
        <f t="shared" si="115"/>
        <v>0</v>
      </c>
      <c r="JPX67" s="956">
        <f t="shared" si="115"/>
        <v>0</v>
      </c>
      <c r="JPY67" s="956">
        <f t="shared" si="115"/>
        <v>0</v>
      </c>
      <c r="JPZ67" s="956">
        <f t="shared" si="115"/>
        <v>0</v>
      </c>
      <c r="JQA67" s="956">
        <f t="shared" si="115"/>
        <v>0</v>
      </c>
      <c r="JQB67" s="956">
        <f t="shared" si="115"/>
        <v>0</v>
      </c>
      <c r="JQC67" s="956">
        <f t="shared" si="115"/>
        <v>0</v>
      </c>
      <c r="JQD67" s="956">
        <f t="shared" si="115"/>
        <v>0</v>
      </c>
      <c r="JQE67" s="956">
        <f t="shared" si="115"/>
        <v>0</v>
      </c>
      <c r="JQF67" s="956">
        <f t="shared" si="115"/>
        <v>0</v>
      </c>
      <c r="JQG67" s="956">
        <f t="shared" si="115"/>
        <v>0</v>
      </c>
      <c r="JQH67" s="956">
        <f t="shared" si="115"/>
        <v>0</v>
      </c>
      <c r="JQI67" s="956">
        <f t="shared" si="115"/>
        <v>0</v>
      </c>
      <c r="JQJ67" s="956">
        <f t="shared" si="115"/>
        <v>0</v>
      </c>
      <c r="JQK67" s="956">
        <f t="shared" si="115"/>
        <v>0</v>
      </c>
      <c r="JQL67" s="956">
        <f t="shared" si="115"/>
        <v>0</v>
      </c>
      <c r="JQM67" s="956">
        <f t="shared" si="115"/>
        <v>0</v>
      </c>
      <c r="JQN67" s="956">
        <f t="shared" si="115"/>
        <v>0</v>
      </c>
      <c r="JQO67" s="956">
        <f t="shared" si="115"/>
        <v>0</v>
      </c>
      <c r="JQP67" s="956">
        <f t="shared" si="115"/>
        <v>0</v>
      </c>
      <c r="JQQ67" s="956">
        <f t="shared" si="115"/>
        <v>0</v>
      </c>
      <c r="JQR67" s="956">
        <f t="shared" si="115"/>
        <v>0</v>
      </c>
      <c r="JQS67" s="956">
        <f t="shared" si="115"/>
        <v>0</v>
      </c>
      <c r="JQT67" s="956">
        <f t="shared" si="115"/>
        <v>0</v>
      </c>
      <c r="JQU67" s="956">
        <f t="shared" si="115"/>
        <v>0</v>
      </c>
      <c r="JQV67" s="956">
        <f t="shared" si="115"/>
        <v>0</v>
      </c>
      <c r="JQW67" s="956">
        <f t="shared" si="115"/>
        <v>0</v>
      </c>
      <c r="JQX67" s="956">
        <f t="shared" si="115"/>
        <v>0</v>
      </c>
      <c r="JQY67" s="956">
        <f t="shared" si="115"/>
        <v>0</v>
      </c>
      <c r="JQZ67" s="956">
        <f t="shared" si="115"/>
        <v>0</v>
      </c>
      <c r="JRA67" s="956">
        <f t="shared" si="115"/>
        <v>0</v>
      </c>
      <c r="JRB67" s="956">
        <f t="shared" si="115"/>
        <v>0</v>
      </c>
      <c r="JRC67" s="956">
        <f t="shared" si="115"/>
        <v>0</v>
      </c>
      <c r="JRD67" s="956">
        <f t="shared" si="115"/>
        <v>0</v>
      </c>
      <c r="JRE67" s="956">
        <f t="shared" si="115"/>
        <v>0</v>
      </c>
      <c r="JRF67" s="956">
        <f t="shared" si="115"/>
        <v>0</v>
      </c>
      <c r="JRG67" s="956">
        <f t="shared" si="115"/>
        <v>0</v>
      </c>
      <c r="JRH67" s="956">
        <f t="shared" si="115"/>
        <v>0</v>
      </c>
      <c r="JRI67" s="956">
        <f t="shared" si="115"/>
        <v>0</v>
      </c>
      <c r="JRJ67" s="956">
        <f t="shared" si="115"/>
        <v>0</v>
      </c>
      <c r="JRK67" s="956">
        <f t="shared" si="115"/>
        <v>0</v>
      </c>
      <c r="JRL67" s="956">
        <f t="shared" si="115"/>
        <v>0</v>
      </c>
      <c r="JRM67" s="956">
        <f t="shared" si="115"/>
        <v>0</v>
      </c>
      <c r="JRN67" s="956">
        <f t="shared" si="115"/>
        <v>0</v>
      </c>
      <c r="JRO67" s="956">
        <f t="shared" si="115"/>
        <v>0</v>
      </c>
      <c r="JRP67" s="956">
        <f t="shared" ref="JRP67:JUA67" si="116">JRP60*$C$67</f>
        <v>0</v>
      </c>
      <c r="JRQ67" s="956">
        <f t="shared" si="116"/>
        <v>0</v>
      </c>
      <c r="JRR67" s="956">
        <f t="shared" si="116"/>
        <v>0</v>
      </c>
      <c r="JRS67" s="956">
        <f t="shared" si="116"/>
        <v>0</v>
      </c>
      <c r="JRT67" s="956">
        <f t="shared" si="116"/>
        <v>0</v>
      </c>
      <c r="JRU67" s="956">
        <f t="shared" si="116"/>
        <v>0</v>
      </c>
      <c r="JRV67" s="956">
        <f t="shared" si="116"/>
        <v>0</v>
      </c>
      <c r="JRW67" s="956">
        <f t="shared" si="116"/>
        <v>0</v>
      </c>
      <c r="JRX67" s="956">
        <f t="shared" si="116"/>
        <v>0</v>
      </c>
      <c r="JRY67" s="956">
        <f t="shared" si="116"/>
        <v>0</v>
      </c>
      <c r="JRZ67" s="956">
        <f t="shared" si="116"/>
        <v>0</v>
      </c>
      <c r="JSA67" s="956">
        <f t="shared" si="116"/>
        <v>0</v>
      </c>
      <c r="JSB67" s="956">
        <f t="shared" si="116"/>
        <v>0</v>
      </c>
      <c r="JSC67" s="956">
        <f t="shared" si="116"/>
        <v>0</v>
      </c>
      <c r="JSD67" s="956">
        <f t="shared" si="116"/>
        <v>0</v>
      </c>
      <c r="JSE67" s="956">
        <f t="shared" si="116"/>
        <v>0</v>
      </c>
      <c r="JSF67" s="956">
        <f t="shared" si="116"/>
        <v>0</v>
      </c>
      <c r="JSG67" s="956">
        <f t="shared" si="116"/>
        <v>0</v>
      </c>
      <c r="JSH67" s="956">
        <f t="shared" si="116"/>
        <v>0</v>
      </c>
      <c r="JSI67" s="956">
        <f t="shared" si="116"/>
        <v>0</v>
      </c>
      <c r="JSJ67" s="956">
        <f t="shared" si="116"/>
        <v>0</v>
      </c>
      <c r="JSK67" s="956">
        <f t="shared" si="116"/>
        <v>0</v>
      </c>
      <c r="JSL67" s="956">
        <f t="shared" si="116"/>
        <v>0</v>
      </c>
      <c r="JSM67" s="956">
        <f t="shared" si="116"/>
        <v>0</v>
      </c>
      <c r="JSN67" s="956">
        <f t="shared" si="116"/>
        <v>0</v>
      </c>
      <c r="JSO67" s="956">
        <f t="shared" si="116"/>
        <v>0</v>
      </c>
      <c r="JSP67" s="956">
        <f t="shared" si="116"/>
        <v>0</v>
      </c>
      <c r="JSQ67" s="956">
        <f t="shared" si="116"/>
        <v>0</v>
      </c>
      <c r="JSR67" s="956">
        <f t="shared" si="116"/>
        <v>0</v>
      </c>
      <c r="JSS67" s="956">
        <f t="shared" si="116"/>
        <v>0</v>
      </c>
      <c r="JST67" s="956">
        <f t="shared" si="116"/>
        <v>0</v>
      </c>
      <c r="JSU67" s="956">
        <f t="shared" si="116"/>
        <v>0</v>
      </c>
      <c r="JSV67" s="956">
        <f t="shared" si="116"/>
        <v>0</v>
      </c>
      <c r="JSW67" s="956">
        <f t="shared" si="116"/>
        <v>0</v>
      </c>
      <c r="JSX67" s="956">
        <f t="shared" si="116"/>
        <v>0</v>
      </c>
      <c r="JSY67" s="956">
        <f t="shared" si="116"/>
        <v>0</v>
      </c>
      <c r="JSZ67" s="956">
        <f t="shared" si="116"/>
        <v>0</v>
      </c>
      <c r="JTA67" s="956">
        <f t="shared" si="116"/>
        <v>0</v>
      </c>
      <c r="JTB67" s="956">
        <f t="shared" si="116"/>
        <v>0</v>
      </c>
      <c r="JTC67" s="956">
        <f t="shared" si="116"/>
        <v>0</v>
      </c>
      <c r="JTD67" s="956">
        <f t="shared" si="116"/>
        <v>0</v>
      </c>
      <c r="JTE67" s="956">
        <f t="shared" si="116"/>
        <v>0</v>
      </c>
      <c r="JTF67" s="956">
        <f t="shared" si="116"/>
        <v>0</v>
      </c>
      <c r="JTG67" s="956">
        <f t="shared" si="116"/>
        <v>0</v>
      </c>
      <c r="JTH67" s="956">
        <f t="shared" si="116"/>
        <v>0</v>
      </c>
      <c r="JTI67" s="956">
        <f t="shared" si="116"/>
        <v>0</v>
      </c>
      <c r="JTJ67" s="956">
        <f t="shared" si="116"/>
        <v>0</v>
      </c>
      <c r="JTK67" s="956">
        <f t="shared" si="116"/>
        <v>0</v>
      </c>
      <c r="JTL67" s="956">
        <f t="shared" si="116"/>
        <v>0</v>
      </c>
      <c r="JTM67" s="956">
        <f t="shared" si="116"/>
        <v>0</v>
      </c>
      <c r="JTN67" s="956">
        <f t="shared" si="116"/>
        <v>0</v>
      </c>
      <c r="JTO67" s="956">
        <f t="shared" si="116"/>
        <v>0</v>
      </c>
      <c r="JTP67" s="956">
        <f t="shared" si="116"/>
        <v>0</v>
      </c>
      <c r="JTQ67" s="956">
        <f t="shared" si="116"/>
        <v>0</v>
      </c>
      <c r="JTR67" s="956">
        <f t="shared" si="116"/>
        <v>0</v>
      </c>
      <c r="JTS67" s="956">
        <f t="shared" si="116"/>
        <v>0</v>
      </c>
      <c r="JTT67" s="956">
        <f t="shared" si="116"/>
        <v>0</v>
      </c>
      <c r="JTU67" s="956">
        <f t="shared" si="116"/>
        <v>0</v>
      </c>
      <c r="JTV67" s="956">
        <f t="shared" si="116"/>
        <v>0</v>
      </c>
      <c r="JTW67" s="956">
        <f t="shared" si="116"/>
        <v>0</v>
      </c>
      <c r="JTX67" s="956">
        <f t="shared" si="116"/>
        <v>0</v>
      </c>
      <c r="JTY67" s="956">
        <f t="shared" si="116"/>
        <v>0</v>
      </c>
      <c r="JTZ67" s="956">
        <f t="shared" si="116"/>
        <v>0</v>
      </c>
      <c r="JUA67" s="956">
        <f t="shared" si="116"/>
        <v>0</v>
      </c>
      <c r="JUB67" s="956">
        <f t="shared" ref="JUB67:JWM67" si="117">JUB60*$C$67</f>
        <v>0</v>
      </c>
      <c r="JUC67" s="956">
        <f t="shared" si="117"/>
        <v>0</v>
      </c>
      <c r="JUD67" s="956">
        <f t="shared" si="117"/>
        <v>0</v>
      </c>
      <c r="JUE67" s="956">
        <f t="shared" si="117"/>
        <v>0</v>
      </c>
      <c r="JUF67" s="956">
        <f t="shared" si="117"/>
        <v>0</v>
      </c>
      <c r="JUG67" s="956">
        <f t="shared" si="117"/>
        <v>0</v>
      </c>
      <c r="JUH67" s="956">
        <f t="shared" si="117"/>
        <v>0</v>
      </c>
      <c r="JUI67" s="956">
        <f t="shared" si="117"/>
        <v>0</v>
      </c>
      <c r="JUJ67" s="956">
        <f t="shared" si="117"/>
        <v>0</v>
      </c>
      <c r="JUK67" s="956">
        <f t="shared" si="117"/>
        <v>0</v>
      </c>
      <c r="JUL67" s="956">
        <f t="shared" si="117"/>
        <v>0</v>
      </c>
      <c r="JUM67" s="956">
        <f t="shared" si="117"/>
        <v>0</v>
      </c>
      <c r="JUN67" s="956">
        <f t="shared" si="117"/>
        <v>0</v>
      </c>
      <c r="JUO67" s="956">
        <f t="shared" si="117"/>
        <v>0</v>
      </c>
      <c r="JUP67" s="956">
        <f t="shared" si="117"/>
        <v>0</v>
      </c>
      <c r="JUQ67" s="956">
        <f t="shared" si="117"/>
        <v>0</v>
      </c>
      <c r="JUR67" s="956">
        <f t="shared" si="117"/>
        <v>0</v>
      </c>
      <c r="JUS67" s="956">
        <f t="shared" si="117"/>
        <v>0</v>
      </c>
      <c r="JUT67" s="956">
        <f t="shared" si="117"/>
        <v>0</v>
      </c>
      <c r="JUU67" s="956">
        <f t="shared" si="117"/>
        <v>0</v>
      </c>
      <c r="JUV67" s="956">
        <f t="shared" si="117"/>
        <v>0</v>
      </c>
      <c r="JUW67" s="956">
        <f t="shared" si="117"/>
        <v>0</v>
      </c>
      <c r="JUX67" s="956">
        <f t="shared" si="117"/>
        <v>0</v>
      </c>
      <c r="JUY67" s="956">
        <f t="shared" si="117"/>
        <v>0</v>
      </c>
      <c r="JUZ67" s="956">
        <f t="shared" si="117"/>
        <v>0</v>
      </c>
      <c r="JVA67" s="956">
        <f t="shared" si="117"/>
        <v>0</v>
      </c>
      <c r="JVB67" s="956">
        <f t="shared" si="117"/>
        <v>0</v>
      </c>
      <c r="JVC67" s="956">
        <f t="shared" si="117"/>
        <v>0</v>
      </c>
      <c r="JVD67" s="956">
        <f t="shared" si="117"/>
        <v>0</v>
      </c>
      <c r="JVE67" s="956">
        <f t="shared" si="117"/>
        <v>0</v>
      </c>
      <c r="JVF67" s="956">
        <f t="shared" si="117"/>
        <v>0</v>
      </c>
      <c r="JVG67" s="956">
        <f t="shared" si="117"/>
        <v>0</v>
      </c>
      <c r="JVH67" s="956">
        <f t="shared" si="117"/>
        <v>0</v>
      </c>
      <c r="JVI67" s="956">
        <f t="shared" si="117"/>
        <v>0</v>
      </c>
      <c r="JVJ67" s="956">
        <f t="shared" si="117"/>
        <v>0</v>
      </c>
      <c r="JVK67" s="956">
        <f t="shared" si="117"/>
        <v>0</v>
      </c>
      <c r="JVL67" s="956">
        <f t="shared" si="117"/>
        <v>0</v>
      </c>
      <c r="JVM67" s="956">
        <f t="shared" si="117"/>
        <v>0</v>
      </c>
      <c r="JVN67" s="956">
        <f t="shared" si="117"/>
        <v>0</v>
      </c>
      <c r="JVO67" s="956">
        <f t="shared" si="117"/>
        <v>0</v>
      </c>
      <c r="JVP67" s="956">
        <f t="shared" si="117"/>
        <v>0</v>
      </c>
      <c r="JVQ67" s="956">
        <f t="shared" si="117"/>
        <v>0</v>
      </c>
      <c r="JVR67" s="956">
        <f t="shared" si="117"/>
        <v>0</v>
      </c>
      <c r="JVS67" s="956">
        <f t="shared" si="117"/>
        <v>0</v>
      </c>
      <c r="JVT67" s="956">
        <f t="shared" si="117"/>
        <v>0</v>
      </c>
      <c r="JVU67" s="956">
        <f t="shared" si="117"/>
        <v>0</v>
      </c>
      <c r="JVV67" s="956">
        <f t="shared" si="117"/>
        <v>0</v>
      </c>
      <c r="JVW67" s="956">
        <f t="shared" si="117"/>
        <v>0</v>
      </c>
      <c r="JVX67" s="956">
        <f t="shared" si="117"/>
        <v>0</v>
      </c>
      <c r="JVY67" s="956">
        <f t="shared" si="117"/>
        <v>0</v>
      </c>
      <c r="JVZ67" s="956">
        <f t="shared" si="117"/>
        <v>0</v>
      </c>
      <c r="JWA67" s="956">
        <f t="shared" si="117"/>
        <v>0</v>
      </c>
      <c r="JWB67" s="956">
        <f t="shared" si="117"/>
        <v>0</v>
      </c>
      <c r="JWC67" s="956">
        <f t="shared" si="117"/>
        <v>0</v>
      </c>
      <c r="JWD67" s="956">
        <f t="shared" si="117"/>
        <v>0</v>
      </c>
      <c r="JWE67" s="956">
        <f t="shared" si="117"/>
        <v>0</v>
      </c>
      <c r="JWF67" s="956">
        <f t="shared" si="117"/>
        <v>0</v>
      </c>
      <c r="JWG67" s="956">
        <f t="shared" si="117"/>
        <v>0</v>
      </c>
      <c r="JWH67" s="956">
        <f t="shared" si="117"/>
        <v>0</v>
      </c>
      <c r="JWI67" s="956">
        <f t="shared" si="117"/>
        <v>0</v>
      </c>
      <c r="JWJ67" s="956">
        <f t="shared" si="117"/>
        <v>0</v>
      </c>
      <c r="JWK67" s="956">
        <f t="shared" si="117"/>
        <v>0</v>
      </c>
      <c r="JWL67" s="956">
        <f t="shared" si="117"/>
        <v>0</v>
      </c>
      <c r="JWM67" s="956">
        <f t="shared" si="117"/>
        <v>0</v>
      </c>
      <c r="JWN67" s="956">
        <f t="shared" ref="JWN67:JYY67" si="118">JWN60*$C$67</f>
        <v>0</v>
      </c>
      <c r="JWO67" s="956">
        <f t="shared" si="118"/>
        <v>0</v>
      </c>
      <c r="JWP67" s="956">
        <f t="shared" si="118"/>
        <v>0</v>
      </c>
      <c r="JWQ67" s="956">
        <f t="shared" si="118"/>
        <v>0</v>
      </c>
      <c r="JWR67" s="956">
        <f t="shared" si="118"/>
        <v>0</v>
      </c>
      <c r="JWS67" s="956">
        <f t="shared" si="118"/>
        <v>0</v>
      </c>
      <c r="JWT67" s="956">
        <f t="shared" si="118"/>
        <v>0</v>
      </c>
      <c r="JWU67" s="956">
        <f t="shared" si="118"/>
        <v>0</v>
      </c>
      <c r="JWV67" s="956">
        <f t="shared" si="118"/>
        <v>0</v>
      </c>
      <c r="JWW67" s="956">
        <f t="shared" si="118"/>
        <v>0</v>
      </c>
      <c r="JWX67" s="956">
        <f t="shared" si="118"/>
        <v>0</v>
      </c>
      <c r="JWY67" s="956">
        <f t="shared" si="118"/>
        <v>0</v>
      </c>
      <c r="JWZ67" s="956">
        <f t="shared" si="118"/>
        <v>0</v>
      </c>
      <c r="JXA67" s="956">
        <f t="shared" si="118"/>
        <v>0</v>
      </c>
      <c r="JXB67" s="956">
        <f t="shared" si="118"/>
        <v>0</v>
      </c>
      <c r="JXC67" s="956">
        <f t="shared" si="118"/>
        <v>0</v>
      </c>
      <c r="JXD67" s="956">
        <f t="shared" si="118"/>
        <v>0</v>
      </c>
      <c r="JXE67" s="956">
        <f t="shared" si="118"/>
        <v>0</v>
      </c>
      <c r="JXF67" s="956">
        <f t="shared" si="118"/>
        <v>0</v>
      </c>
      <c r="JXG67" s="956">
        <f t="shared" si="118"/>
        <v>0</v>
      </c>
      <c r="JXH67" s="956">
        <f t="shared" si="118"/>
        <v>0</v>
      </c>
      <c r="JXI67" s="956">
        <f t="shared" si="118"/>
        <v>0</v>
      </c>
      <c r="JXJ67" s="956">
        <f t="shared" si="118"/>
        <v>0</v>
      </c>
      <c r="JXK67" s="956">
        <f t="shared" si="118"/>
        <v>0</v>
      </c>
      <c r="JXL67" s="956">
        <f t="shared" si="118"/>
        <v>0</v>
      </c>
      <c r="JXM67" s="956">
        <f t="shared" si="118"/>
        <v>0</v>
      </c>
      <c r="JXN67" s="956">
        <f t="shared" si="118"/>
        <v>0</v>
      </c>
      <c r="JXO67" s="956">
        <f t="shared" si="118"/>
        <v>0</v>
      </c>
      <c r="JXP67" s="956">
        <f t="shared" si="118"/>
        <v>0</v>
      </c>
      <c r="JXQ67" s="956">
        <f t="shared" si="118"/>
        <v>0</v>
      </c>
      <c r="JXR67" s="956">
        <f t="shared" si="118"/>
        <v>0</v>
      </c>
      <c r="JXS67" s="956">
        <f t="shared" si="118"/>
        <v>0</v>
      </c>
      <c r="JXT67" s="956">
        <f t="shared" si="118"/>
        <v>0</v>
      </c>
      <c r="JXU67" s="956">
        <f t="shared" si="118"/>
        <v>0</v>
      </c>
      <c r="JXV67" s="956">
        <f t="shared" si="118"/>
        <v>0</v>
      </c>
      <c r="JXW67" s="956">
        <f t="shared" si="118"/>
        <v>0</v>
      </c>
      <c r="JXX67" s="956">
        <f t="shared" si="118"/>
        <v>0</v>
      </c>
      <c r="JXY67" s="956">
        <f t="shared" si="118"/>
        <v>0</v>
      </c>
      <c r="JXZ67" s="956">
        <f t="shared" si="118"/>
        <v>0</v>
      </c>
      <c r="JYA67" s="956">
        <f t="shared" si="118"/>
        <v>0</v>
      </c>
      <c r="JYB67" s="956">
        <f t="shared" si="118"/>
        <v>0</v>
      </c>
      <c r="JYC67" s="956">
        <f t="shared" si="118"/>
        <v>0</v>
      </c>
      <c r="JYD67" s="956">
        <f t="shared" si="118"/>
        <v>0</v>
      </c>
      <c r="JYE67" s="956">
        <f t="shared" si="118"/>
        <v>0</v>
      </c>
      <c r="JYF67" s="956">
        <f t="shared" si="118"/>
        <v>0</v>
      </c>
      <c r="JYG67" s="956">
        <f t="shared" si="118"/>
        <v>0</v>
      </c>
      <c r="JYH67" s="956">
        <f t="shared" si="118"/>
        <v>0</v>
      </c>
      <c r="JYI67" s="956">
        <f t="shared" si="118"/>
        <v>0</v>
      </c>
      <c r="JYJ67" s="956">
        <f t="shared" si="118"/>
        <v>0</v>
      </c>
      <c r="JYK67" s="956">
        <f t="shared" si="118"/>
        <v>0</v>
      </c>
      <c r="JYL67" s="956">
        <f t="shared" si="118"/>
        <v>0</v>
      </c>
      <c r="JYM67" s="956">
        <f t="shared" si="118"/>
        <v>0</v>
      </c>
      <c r="JYN67" s="956">
        <f t="shared" si="118"/>
        <v>0</v>
      </c>
      <c r="JYO67" s="956">
        <f t="shared" si="118"/>
        <v>0</v>
      </c>
      <c r="JYP67" s="956">
        <f t="shared" si="118"/>
        <v>0</v>
      </c>
      <c r="JYQ67" s="956">
        <f t="shared" si="118"/>
        <v>0</v>
      </c>
      <c r="JYR67" s="956">
        <f t="shared" si="118"/>
        <v>0</v>
      </c>
      <c r="JYS67" s="956">
        <f t="shared" si="118"/>
        <v>0</v>
      </c>
      <c r="JYT67" s="956">
        <f t="shared" si="118"/>
        <v>0</v>
      </c>
      <c r="JYU67" s="956">
        <f t="shared" si="118"/>
        <v>0</v>
      </c>
      <c r="JYV67" s="956">
        <f t="shared" si="118"/>
        <v>0</v>
      </c>
      <c r="JYW67" s="956">
        <f t="shared" si="118"/>
        <v>0</v>
      </c>
      <c r="JYX67" s="956">
        <f t="shared" si="118"/>
        <v>0</v>
      </c>
      <c r="JYY67" s="956">
        <f t="shared" si="118"/>
        <v>0</v>
      </c>
      <c r="JYZ67" s="956">
        <f t="shared" ref="JYZ67:KBK67" si="119">JYZ60*$C$67</f>
        <v>0</v>
      </c>
      <c r="JZA67" s="956">
        <f t="shared" si="119"/>
        <v>0</v>
      </c>
      <c r="JZB67" s="956">
        <f t="shared" si="119"/>
        <v>0</v>
      </c>
      <c r="JZC67" s="956">
        <f t="shared" si="119"/>
        <v>0</v>
      </c>
      <c r="JZD67" s="956">
        <f t="shared" si="119"/>
        <v>0</v>
      </c>
      <c r="JZE67" s="956">
        <f t="shared" si="119"/>
        <v>0</v>
      </c>
      <c r="JZF67" s="956">
        <f t="shared" si="119"/>
        <v>0</v>
      </c>
      <c r="JZG67" s="956">
        <f t="shared" si="119"/>
        <v>0</v>
      </c>
      <c r="JZH67" s="956">
        <f t="shared" si="119"/>
        <v>0</v>
      </c>
      <c r="JZI67" s="956">
        <f t="shared" si="119"/>
        <v>0</v>
      </c>
      <c r="JZJ67" s="956">
        <f t="shared" si="119"/>
        <v>0</v>
      </c>
      <c r="JZK67" s="956">
        <f t="shared" si="119"/>
        <v>0</v>
      </c>
      <c r="JZL67" s="956">
        <f t="shared" si="119"/>
        <v>0</v>
      </c>
      <c r="JZM67" s="956">
        <f t="shared" si="119"/>
        <v>0</v>
      </c>
      <c r="JZN67" s="956">
        <f t="shared" si="119"/>
        <v>0</v>
      </c>
      <c r="JZO67" s="956">
        <f t="shared" si="119"/>
        <v>0</v>
      </c>
      <c r="JZP67" s="956">
        <f t="shared" si="119"/>
        <v>0</v>
      </c>
      <c r="JZQ67" s="956">
        <f t="shared" si="119"/>
        <v>0</v>
      </c>
      <c r="JZR67" s="956">
        <f t="shared" si="119"/>
        <v>0</v>
      </c>
      <c r="JZS67" s="956">
        <f t="shared" si="119"/>
        <v>0</v>
      </c>
      <c r="JZT67" s="956">
        <f t="shared" si="119"/>
        <v>0</v>
      </c>
      <c r="JZU67" s="956">
        <f t="shared" si="119"/>
        <v>0</v>
      </c>
      <c r="JZV67" s="956">
        <f t="shared" si="119"/>
        <v>0</v>
      </c>
      <c r="JZW67" s="956">
        <f t="shared" si="119"/>
        <v>0</v>
      </c>
      <c r="JZX67" s="956">
        <f t="shared" si="119"/>
        <v>0</v>
      </c>
      <c r="JZY67" s="956">
        <f t="shared" si="119"/>
        <v>0</v>
      </c>
      <c r="JZZ67" s="956">
        <f t="shared" si="119"/>
        <v>0</v>
      </c>
      <c r="KAA67" s="956">
        <f t="shared" si="119"/>
        <v>0</v>
      </c>
      <c r="KAB67" s="956">
        <f t="shared" si="119"/>
        <v>0</v>
      </c>
      <c r="KAC67" s="956">
        <f t="shared" si="119"/>
        <v>0</v>
      </c>
      <c r="KAD67" s="956">
        <f t="shared" si="119"/>
        <v>0</v>
      </c>
      <c r="KAE67" s="956">
        <f t="shared" si="119"/>
        <v>0</v>
      </c>
      <c r="KAF67" s="956">
        <f t="shared" si="119"/>
        <v>0</v>
      </c>
      <c r="KAG67" s="956">
        <f t="shared" si="119"/>
        <v>0</v>
      </c>
      <c r="KAH67" s="956">
        <f t="shared" si="119"/>
        <v>0</v>
      </c>
      <c r="KAI67" s="956">
        <f t="shared" si="119"/>
        <v>0</v>
      </c>
      <c r="KAJ67" s="956">
        <f t="shared" si="119"/>
        <v>0</v>
      </c>
      <c r="KAK67" s="956">
        <f t="shared" si="119"/>
        <v>0</v>
      </c>
      <c r="KAL67" s="956">
        <f t="shared" si="119"/>
        <v>0</v>
      </c>
      <c r="KAM67" s="956">
        <f t="shared" si="119"/>
        <v>0</v>
      </c>
      <c r="KAN67" s="956">
        <f t="shared" si="119"/>
        <v>0</v>
      </c>
      <c r="KAO67" s="956">
        <f t="shared" si="119"/>
        <v>0</v>
      </c>
      <c r="KAP67" s="956">
        <f t="shared" si="119"/>
        <v>0</v>
      </c>
      <c r="KAQ67" s="956">
        <f t="shared" si="119"/>
        <v>0</v>
      </c>
      <c r="KAR67" s="956">
        <f t="shared" si="119"/>
        <v>0</v>
      </c>
      <c r="KAS67" s="956">
        <f t="shared" si="119"/>
        <v>0</v>
      </c>
      <c r="KAT67" s="956">
        <f t="shared" si="119"/>
        <v>0</v>
      </c>
      <c r="KAU67" s="956">
        <f t="shared" si="119"/>
        <v>0</v>
      </c>
      <c r="KAV67" s="956">
        <f t="shared" si="119"/>
        <v>0</v>
      </c>
      <c r="KAW67" s="956">
        <f t="shared" si="119"/>
        <v>0</v>
      </c>
      <c r="KAX67" s="956">
        <f t="shared" si="119"/>
        <v>0</v>
      </c>
      <c r="KAY67" s="956">
        <f t="shared" si="119"/>
        <v>0</v>
      </c>
      <c r="KAZ67" s="956">
        <f t="shared" si="119"/>
        <v>0</v>
      </c>
      <c r="KBA67" s="956">
        <f t="shared" si="119"/>
        <v>0</v>
      </c>
      <c r="KBB67" s="956">
        <f t="shared" si="119"/>
        <v>0</v>
      </c>
      <c r="KBC67" s="956">
        <f t="shared" si="119"/>
        <v>0</v>
      </c>
      <c r="KBD67" s="956">
        <f t="shared" si="119"/>
        <v>0</v>
      </c>
      <c r="KBE67" s="956">
        <f t="shared" si="119"/>
        <v>0</v>
      </c>
      <c r="KBF67" s="956">
        <f t="shared" si="119"/>
        <v>0</v>
      </c>
      <c r="KBG67" s="956">
        <f t="shared" si="119"/>
        <v>0</v>
      </c>
      <c r="KBH67" s="956">
        <f t="shared" si="119"/>
        <v>0</v>
      </c>
      <c r="KBI67" s="956">
        <f t="shared" si="119"/>
        <v>0</v>
      </c>
      <c r="KBJ67" s="956">
        <f t="shared" si="119"/>
        <v>0</v>
      </c>
      <c r="KBK67" s="956">
        <f t="shared" si="119"/>
        <v>0</v>
      </c>
      <c r="KBL67" s="956">
        <f t="shared" ref="KBL67:KDW67" si="120">KBL60*$C$67</f>
        <v>0</v>
      </c>
      <c r="KBM67" s="956">
        <f t="shared" si="120"/>
        <v>0</v>
      </c>
      <c r="KBN67" s="956">
        <f t="shared" si="120"/>
        <v>0</v>
      </c>
      <c r="KBO67" s="956">
        <f t="shared" si="120"/>
        <v>0</v>
      </c>
      <c r="KBP67" s="956">
        <f t="shared" si="120"/>
        <v>0</v>
      </c>
      <c r="KBQ67" s="956">
        <f t="shared" si="120"/>
        <v>0</v>
      </c>
      <c r="KBR67" s="956">
        <f t="shared" si="120"/>
        <v>0</v>
      </c>
      <c r="KBS67" s="956">
        <f t="shared" si="120"/>
        <v>0</v>
      </c>
      <c r="KBT67" s="956">
        <f t="shared" si="120"/>
        <v>0</v>
      </c>
      <c r="KBU67" s="956">
        <f t="shared" si="120"/>
        <v>0</v>
      </c>
      <c r="KBV67" s="956">
        <f t="shared" si="120"/>
        <v>0</v>
      </c>
      <c r="KBW67" s="956">
        <f t="shared" si="120"/>
        <v>0</v>
      </c>
      <c r="KBX67" s="956">
        <f t="shared" si="120"/>
        <v>0</v>
      </c>
      <c r="KBY67" s="956">
        <f t="shared" si="120"/>
        <v>0</v>
      </c>
      <c r="KBZ67" s="956">
        <f t="shared" si="120"/>
        <v>0</v>
      </c>
      <c r="KCA67" s="956">
        <f t="shared" si="120"/>
        <v>0</v>
      </c>
      <c r="KCB67" s="956">
        <f t="shared" si="120"/>
        <v>0</v>
      </c>
      <c r="KCC67" s="956">
        <f t="shared" si="120"/>
        <v>0</v>
      </c>
      <c r="KCD67" s="956">
        <f t="shared" si="120"/>
        <v>0</v>
      </c>
      <c r="KCE67" s="956">
        <f t="shared" si="120"/>
        <v>0</v>
      </c>
      <c r="KCF67" s="956">
        <f t="shared" si="120"/>
        <v>0</v>
      </c>
      <c r="KCG67" s="956">
        <f t="shared" si="120"/>
        <v>0</v>
      </c>
      <c r="KCH67" s="956">
        <f t="shared" si="120"/>
        <v>0</v>
      </c>
      <c r="KCI67" s="956">
        <f t="shared" si="120"/>
        <v>0</v>
      </c>
      <c r="KCJ67" s="956">
        <f t="shared" si="120"/>
        <v>0</v>
      </c>
      <c r="KCK67" s="956">
        <f t="shared" si="120"/>
        <v>0</v>
      </c>
      <c r="KCL67" s="956">
        <f t="shared" si="120"/>
        <v>0</v>
      </c>
      <c r="KCM67" s="956">
        <f t="shared" si="120"/>
        <v>0</v>
      </c>
      <c r="KCN67" s="956">
        <f t="shared" si="120"/>
        <v>0</v>
      </c>
      <c r="KCO67" s="956">
        <f t="shared" si="120"/>
        <v>0</v>
      </c>
      <c r="KCP67" s="956">
        <f t="shared" si="120"/>
        <v>0</v>
      </c>
      <c r="KCQ67" s="956">
        <f t="shared" si="120"/>
        <v>0</v>
      </c>
      <c r="KCR67" s="956">
        <f t="shared" si="120"/>
        <v>0</v>
      </c>
      <c r="KCS67" s="956">
        <f t="shared" si="120"/>
        <v>0</v>
      </c>
      <c r="KCT67" s="956">
        <f t="shared" si="120"/>
        <v>0</v>
      </c>
      <c r="KCU67" s="956">
        <f t="shared" si="120"/>
        <v>0</v>
      </c>
      <c r="KCV67" s="956">
        <f t="shared" si="120"/>
        <v>0</v>
      </c>
      <c r="KCW67" s="956">
        <f t="shared" si="120"/>
        <v>0</v>
      </c>
      <c r="KCX67" s="956">
        <f t="shared" si="120"/>
        <v>0</v>
      </c>
      <c r="KCY67" s="956">
        <f t="shared" si="120"/>
        <v>0</v>
      </c>
      <c r="KCZ67" s="956">
        <f t="shared" si="120"/>
        <v>0</v>
      </c>
      <c r="KDA67" s="956">
        <f t="shared" si="120"/>
        <v>0</v>
      </c>
      <c r="KDB67" s="956">
        <f t="shared" si="120"/>
        <v>0</v>
      </c>
      <c r="KDC67" s="956">
        <f t="shared" si="120"/>
        <v>0</v>
      </c>
      <c r="KDD67" s="956">
        <f t="shared" si="120"/>
        <v>0</v>
      </c>
      <c r="KDE67" s="956">
        <f t="shared" si="120"/>
        <v>0</v>
      </c>
      <c r="KDF67" s="956">
        <f t="shared" si="120"/>
        <v>0</v>
      </c>
      <c r="KDG67" s="956">
        <f t="shared" si="120"/>
        <v>0</v>
      </c>
      <c r="KDH67" s="956">
        <f t="shared" si="120"/>
        <v>0</v>
      </c>
      <c r="KDI67" s="956">
        <f t="shared" si="120"/>
        <v>0</v>
      </c>
      <c r="KDJ67" s="956">
        <f t="shared" si="120"/>
        <v>0</v>
      </c>
      <c r="KDK67" s="956">
        <f t="shared" si="120"/>
        <v>0</v>
      </c>
      <c r="KDL67" s="956">
        <f t="shared" si="120"/>
        <v>0</v>
      </c>
      <c r="KDM67" s="956">
        <f t="shared" si="120"/>
        <v>0</v>
      </c>
      <c r="KDN67" s="956">
        <f t="shared" si="120"/>
        <v>0</v>
      </c>
      <c r="KDO67" s="956">
        <f t="shared" si="120"/>
        <v>0</v>
      </c>
      <c r="KDP67" s="956">
        <f t="shared" si="120"/>
        <v>0</v>
      </c>
      <c r="KDQ67" s="956">
        <f t="shared" si="120"/>
        <v>0</v>
      </c>
      <c r="KDR67" s="956">
        <f t="shared" si="120"/>
        <v>0</v>
      </c>
      <c r="KDS67" s="956">
        <f t="shared" si="120"/>
        <v>0</v>
      </c>
      <c r="KDT67" s="956">
        <f t="shared" si="120"/>
        <v>0</v>
      </c>
      <c r="KDU67" s="956">
        <f t="shared" si="120"/>
        <v>0</v>
      </c>
      <c r="KDV67" s="956">
        <f t="shared" si="120"/>
        <v>0</v>
      </c>
      <c r="KDW67" s="956">
        <f t="shared" si="120"/>
        <v>0</v>
      </c>
      <c r="KDX67" s="956">
        <f t="shared" ref="KDX67:KGI67" si="121">KDX60*$C$67</f>
        <v>0</v>
      </c>
      <c r="KDY67" s="956">
        <f t="shared" si="121"/>
        <v>0</v>
      </c>
      <c r="KDZ67" s="956">
        <f t="shared" si="121"/>
        <v>0</v>
      </c>
      <c r="KEA67" s="956">
        <f t="shared" si="121"/>
        <v>0</v>
      </c>
      <c r="KEB67" s="956">
        <f t="shared" si="121"/>
        <v>0</v>
      </c>
      <c r="KEC67" s="956">
        <f t="shared" si="121"/>
        <v>0</v>
      </c>
      <c r="KED67" s="956">
        <f t="shared" si="121"/>
        <v>0</v>
      </c>
      <c r="KEE67" s="956">
        <f t="shared" si="121"/>
        <v>0</v>
      </c>
      <c r="KEF67" s="956">
        <f t="shared" si="121"/>
        <v>0</v>
      </c>
      <c r="KEG67" s="956">
        <f t="shared" si="121"/>
        <v>0</v>
      </c>
      <c r="KEH67" s="956">
        <f t="shared" si="121"/>
        <v>0</v>
      </c>
      <c r="KEI67" s="956">
        <f t="shared" si="121"/>
        <v>0</v>
      </c>
      <c r="KEJ67" s="956">
        <f t="shared" si="121"/>
        <v>0</v>
      </c>
      <c r="KEK67" s="956">
        <f t="shared" si="121"/>
        <v>0</v>
      </c>
      <c r="KEL67" s="956">
        <f t="shared" si="121"/>
        <v>0</v>
      </c>
      <c r="KEM67" s="956">
        <f t="shared" si="121"/>
        <v>0</v>
      </c>
      <c r="KEN67" s="956">
        <f t="shared" si="121"/>
        <v>0</v>
      </c>
      <c r="KEO67" s="956">
        <f t="shared" si="121"/>
        <v>0</v>
      </c>
      <c r="KEP67" s="956">
        <f t="shared" si="121"/>
        <v>0</v>
      </c>
      <c r="KEQ67" s="956">
        <f t="shared" si="121"/>
        <v>0</v>
      </c>
      <c r="KER67" s="956">
        <f t="shared" si="121"/>
        <v>0</v>
      </c>
      <c r="KES67" s="956">
        <f t="shared" si="121"/>
        <v>0</v>
      </c>
      <c r="KET67" s="956">
        <f t="shared" si="121"/>
        <v>0</v>
      </c>
      <c r="KEU67" s="956">
        <f t="shared" si="121"/>
        <v>0</v>
      </c>
      <c r="KEV67" s="956">
        <f t="shared" si="121"/>
        <v>0</v>
      </c>
      <c r="KEW67" s="956">
        <f t="shared" si="121"/>
        <v>0</v>
      </c>
      <c r="KEX67" s="956">
        <f t="shared" si="121"/>
        <v>0</v>
      </c>
      <c r="KEY67" s="956">
        <f t="shared" si="121"/>
        <v>0</v>
      </c>
      <c r="KEZ67" s="956">
        <f t="shared" si="121"/>
        <v>0</v>
      </c>
      <c r="KFA67" s="956">
        <f t="shared" si="121"/>
        <v>0</v>
      </c>
      <c r="KFB67" s="956">
        <f t="shared" si="121"/>
        <v>0</v>
      </c>
      <c r="KFC67" s="956">
        <f t="shared" si="121"/>
        <v>0</v>
      </c>
      <c r="KFD67" s="956">
        <f t="shared" si="121"/>
        <v>0</v>
      </c>
      <c r="KFE67" s="956">
        <f t="shared" si="121"/>
        <v>0</v>
      </c>
      <c r="KFF67" s="956">
        <f t="shared" si="121"/>
        <v>0</v>
      </c>
      <c r="KFG67" s="956">
        <f t="shared" si="121"/>
        <v>0</v>
      </c>
      <c r="KFH67" s="956">
        <f t="shared" si="121"/>
        <v>0</v>
      </c>
      <c r="KFI67" s="956">
        <f t="shared" si="121"/>
        <v>0</v>
      </c>
      <c r="KFJ67" s="956">
        <f t="shared" si="121"/>
        <v>0</v>
      </c>
      <c r="KFK67" s="956">
        <f t="shared" si="121"/>
        <v>0</v>
      </c>
      <c r="KFL67" s="956">
        <f t="shared" si="121"/>
        <v>0</v>
      </c>
      <c r="KFM67" s="956">
        <f t="shared" si="121"/>
        <v>0</v>
      </c>
      <c r="KFN67" s="956">
        <f t="shared" si="121"/>
        <v>0</v>
      </c>
      <c r="KFO67" s="956">
        <f t="shared" si="121"/>
        <v>0</v>
      </c>
      <c r="KFP67" s="956">
        <f t="shared" si="121"/>
        <v>0</v>
      </c>
      <c r="KFQ67" s="956">
        <f t="shared" si="121"/>
        <v>0</v>
      </c>
      <c r="KFR67" s="956">
        <f t="shared" si="121"/>
        <v>0</v>
      </c>
      <c r="KFS67" s="956">
        <f t="shared" si="121"/>
        <v>0</v>
      </c>
      <c r="KFT67" s="956">
        <f t="shared" si="121"/>
        <v>0</v>
      </c>
      <c r="KFU67" s="956">
        <f t="shared" si="121"/>
        <v>0</v>
      </c>
      <c r="KFV67" s="956">
        <f t="shared" si="121"/>
        <v>0</v>
      </c>
      <c r="KFW67" s="956">
        <f t="shared" si="121"/>
        <v>0</v>
      </c>
      <c r="KFX67" s="956">
        <f t="shared" si="121"/>
        <v>0</v>
      </c>
      <c r="KFY67" s="956">
        <f t="shared" si="121"/>
        <v>0</v>
      </c>
      <c r="KFZ67" s="956">
        <f t="shared" si="121"/>
        <v>0</v>
      </c>
      <c r="KGA67" s="956">
        <f t="shared" si="121"/>
        <v>0</v>
      </c>
      <c r="KGB67" s="956">
        <f t="shared" si="121"/>
        <v>0</v>
      </c>
      <c r="KGC67" s="956">
        <f t="shared" si="121"/>
        <v>0</v>
      </c>
      <c r="KGD67" s="956">
        <f t="shared" si="121"/>
        <v>0</v>
      </c>
      <c r="KGE67" s="956">
        <f t="shared" si="121"/>
        <v>0</v>
      </c>
      <c r="KGF67" s="956">
        <f t="shared" si="121"/>
        <v>0</v>
      </c>
      <c r="KGG67" s="956">
        <f t="shared" si="121"/>
        <v>0</v>
      </c>
      <c r="KGH67" s="956">
        <f t="shared" si="121"/>
        <v>0</v>
      </c>
      <c r="KGI67" s="956">
        <f t="shared" si="121"/>
        <v>0</v>
      </c>
      <c r="KGJ67" s="956">
        <f t="shared" ref="KGJ67:KIU67" si="122">KGJ60*$C$67</f>
        <v>0</v>
      </c>
      <c r="KGK67" s="956">
        <f t="shared" si="122"/>
        <v>0</v>
      </c>
      <c r="KGL67" s="956">
        <f t="shared" si="122"/>
        <v>0</v>
      </c>
      <c r="KGM67" s="956">
        <f t="shared" si="122"/>
        <v>0</v>
      </c>
      <c r="KGN67" s="956">
        <f t="shared" si="122"/>
        <v>0</v>
      </c>
      <c r="KGO67" s="956">
        <f t="shared" si="122"/>
        <v>0</v>
      </c>
      <c r="KGP67" s="956">
        <f t="shared" si="122"/>
        <v>0</v>
      </c>
      <c r="KGQ67" s="956">
        <f t="shared" si="122"/>
        <v>0</v>
      </c>
      <c r="KGR67" s="956">
        <f t="shared" si="122"/>
        <v>0</v>
      </c>
      <c r="KGS67" s="956">
        <f t="shared" si="122"/>
        <v>0</v>
      </c>
      <c r="KGT67" s="956">
        <f t="shared" si="122"/>
        <v>0</v>
      </c>
      <c r="KGU67" s="956">
        <f t="shared" si="122"/>
        <v>0</v>
      </c>
      <c r="KGV67" s="956">
        <f t="shared" si="122"/>
        <v>0</v>
      </c>
      <c r="KGW67" s="956">
        <f t="shared" si="122"/>
        <v>0</v>
      </c>
      <c r="KGX67" s="956">
        <f t="shared" si="122"/>
        <v>0</v>
      </c>
      <c r="KGY67" s="956">
        <f t="shared" si="122"/>
        <v>0</v>
      </c>
      <c r="KGZ67" s="956">
        <f t="shared" si="122"/>
        <v>0</v>
      </c>
      <c r="KHA67" s="956">
        <f t="shared" si="122"/>
        <v>0</v>
      </c>
      <c r="KHB67" s="956">
        <f t="shared" si="122"/>
        <v>0</v>
      </c>
      <c r="KHC67" s="956">
        <f t="shared" si="122"/>
        <v>0</v>
      </c>
      <c r="KHD67" s="956">
        <f t="shared" si="122"/>
        <v>0</v>
      </c>
      <c r="KHE67" s="956">
        <f t="shared" si="122"/>
        <v>0</v>
      </c>
      <c r="KHF67" s="956">
        <f t="shared" si="122"/>
        <v>0</v>
      </c>
      <c r="KHG67" s="956">
        <f t="shared" si="122"/>
        <v>0</v>
      </c>
      <c r="KHH67" s="956">
        <f t="shared" si="122"/>
        <v>0</v>
      </c>
      <c r="KHI67" s="956">
        <f t="shared" si="122"/>
        <v>0</v>
      </c>
      <c r="KHJ67" s="956">
        <f t="shared" si="122"/>
        <v>0</v>
      </c>
      <c r="KHK67" s="956">
        <f t="shared" si="122"/>
        <v>0</v>
      </c>
      <c r="KHL67" s="956">
        <f t="shared" si="122"/>
        <v>0</v>
      </c>
      <c r="KHM67" s="956">
        <f t="shared" si="122"/>
        <v>0</v>
      </c>
      <c r="KHN67" s="956">
        <f t="shared" si="122"/>
        <v>0</v>
      </c>
      <c r="KHO67" s="956">
        <f t="shared" si="122"/>
        <v>0</v>
      </c>
      <c r="KHP67" s="956">
        <f t="shared" si="122"/>
        <v>0</v>
      </c>
      <c r="KHQ67" s="956">
        <f t="shared" si="122"/>
        <v>0</v>
      </c>
      <c r="KHR67" s="956">
        <f t="shared" si="122"/>
        <v>0</v>
      </c>
      <c r="KHS67" s="956">
        <f t="shared" si="122"/>
        <v>0</v>
      </c>
      <c r="KHT67" s="956">
        <f t="shared" si="122"/>
        <v>0</v>
      </c>
      <c r="KHU67" s="956">
        <f t="shared" si="122"/>
        <v>0</v>
      </c>
      <c r="KHV67" s="956">
        <f t="shared" si="122"/>
        <v>0</v>
      </c>
      <c r="KHW67" s="956">
        <f t="shared" si="122"/>
        <v>0</v>
      </c>
      <c r="KHX67" s="956">
        <f t="shared" si="122"/>
        <v>0</v>
      </c>
      <c r="KHY67" s="956">
        <f t="shared" si="122"/>
        <v>0</v>
      </c>
      <c r="KHZ67" s="956">
        <f t="shared" si="122"/>
        <v>0</v>
      </c>
      <c r="KIA67" s="956">
        <f t="shared" si="122"/>
        <v>0</v>
      </c>
      <c r="KIB67" s="956">
        <f t="shared" si="122"/>
        <v>0</v>
      </c>
      <c r="KIC67" s="956">
        <f t="shared" si="122"/>
        <v>0</v>
      </c>
      <c r="KID67" s="956">
        <f t="shared" si="122"/>
        <v>0</v>
      </c>
      <c r="KIE67" s="956">
        <f t="shared" si="122"/>
        <v>0</v>
      </c>
      <c r="KIF67" s="956">
        <f t="shared" si="122"/>
        <v>0</v>
      </c>
      <c r="KIG67" s="956">
        <f t="shared" si="122"/>
        <v>0</v>
      </c>
      <c r="KIH67" s="956">
        <f t="shared" si="122"/>
        <v>0</v>
      </c>
      <c r="KII67" s="956">
        <f t="shared" si="122"/>
        <v>0</v>
      </c>
      <c r="KIJ67" s="956">
        <f t="shared" si="122"/>
        <v>0</v>
      </c>
      <c r="KIK67" s="956">
        <f t="shared" si="122"/>
        <v>0</v>
      </c>
      <c r="KIL67" s="956">
        <f t="shared" si="122"/>
        <v>0</v>
      </c>
      <c r="KIM67" s="956">
        <f t="shared" si="122"/>
        <v>0</v>
      </c>
      <c r="KIN67" s="956">
        <f t="shared" si="122"/>
        <v>0</v>
      </c>
      <c r="KIO67" s="956">
        <f t="shared" si="122"/>
        <v>0</v>
      </c>
      <c r="KIP67" s="956">
        <f t="shared" si="122"/>
        <v>0</v>
      </c>
      <c r="KIQ67" s="956">
        <f t="shared" si="122"/>
        <v>0</v>
      </c>
      <c r="KIR67" s="956">
        <f t="shared" si="122"/>
        <v>0</v>
      </c>
      <c r="KIS67" s="956">
        <f t="shared" si="122"/>
        <v>0</v>
      </c>
      <c r="KIT67" s="956">
        <f t="shared" si="122"/>
        <v>0</v>
      </c>
      <c r="KIU67" s="956">
        <f t="shared" si="122"/>
        <v>0</v>
      </c>
      <c r="KIV67" s="956">
        <f t="shared" ref="KIV67:KLG67" si="123">KIV60*$C$67</f>
        <v>0</v>
      </c>
      <c r="KIW67" s="956">
        <f t="shared" si="123"/>
        <v>0</v>
      </c>
      <c r="KIX67" s="956">
        <f t="shared" si="123"/>
        <v>0</v>
      </c>
      <c r="KIY67" s="956">
        <f t="shared" si="123"/>
        <v>0</v>
      </c>
      <c r="KIZ67" s="956">
        <f t="shared" si="123"/>
        <v>0</v>
      </c>
      <c r="KJA67" s="956">
        <f t="shared" si="123"/>
        <v>0</v>
      </c>
      <c r="KJB67" s="956">
        <f t="shared" si="123"/>
        <v>0</v>
      </c>
      <c r="KJC67" s="956">
        <f t="shared" si="123"/>
        <v>0</v>
      </c>
      <c r="KJD67" s="956">
        <f t="shared" si="123"/>
        <v>0</v>
      </c>
      <c r="KJE67" s="956">
        <f t="shared" si="123"/>
        <v>0</v>
      </c>
      <c r="KJF67" s="956">
        <f t="shared" si="123"/>
        <v>0</v>
      </c>
      <c r="KJG67" s="956">
        <f t="shared" si="123"/>
        <v>0</v>
      </c>
      <c r="KJH67" s="956">
        <f t="shared" si="123"/>
        <v>0</v>
      </c>
      <c r="KJI67" s="956">
        <f t="shared" si="123"/>
        <v>0</v>
      </c>
      <c r="KJJ67" s="956">
        <f t="shared" si="123"/>
        <v>0</v>
      </c>
      <c r="KJK67" s="956">
        <f t="shared" si="123"/>
        <v>0</v>
      </c>
      <c r="KJL67" s="956">
        <f t="shared" si="123"/>
        <v>0</v>
      </c>
      <c r="KJM67" s="956">
        <f t="shared" si="123"/>
        <v>0</v>
      </c>
      <c r="KJN67" s="956">
        <f t="shared" si="123"/>
        <v>0</v>
      </c>
      <c r="KJO67" s="956">
        <f t="shared" si="123"/>
        <v>0</v>
      </c>
      <c r="KJP67" s="956">
        <f t="shared" si="123"/>
        <v>0</v>
      </c>
      <c r="KJQ67" s="956">
        <f t="shared" si="123"/>
        <v>0</v>
      </c>
      <c r="KJR67" s="956">
        <f t="shared" si="123"/>
        <v>0</v>
      </c>
      <c r="KJS67" s="956">
        <f t="shared" si="123"/>
        <v>0</v>
      </c>
      <c r="KJT67" s="956">
        <f t="shared" si="123"/>
        <v>0</v>
      </c>
      <c r="KJU67" s="956">
        <f t="shared" si="123"/>
        <v>0</v>
      </c>
      <c r="KJV67" s="956">
        <f t="shared" si="123"/>
        <v>0</v>
      </c>
      <c r="KJW67" s="956">
        <f t="shared" si="123"/>
        <v>0</v>
      </c>
      <c r="KJX67" s="956">
        <f t="shared" si="123"/>
        <v>0</v>
      </c>
      <c r="KJY67" s="956">
        <f t="shared" si="123"/>
        <v>0</v>
      </c>
      <c r="KJZ67" s="956">
        <f t="shared" si="123"/>
        <v>0</v>
      </c>
      <c r="KKA67" s="956">
        <f t="shared" si="123"/>
        <v>0</v>
      </c>
      <c r="KKB67" s="956">
        <f t="shared" si="123"/>
        <v>0</v>
      </c>
      <c r="KKC67" s="956">
        <f t="shared" si="123"/>
        <v>0</v>
      </c>
      <c r="KKD67" s="956">
        <f t="shared" si="123"/>
        <v>0</v>
      </c>
      <c r="KKE67" s="956">
        <f t="shared" si="123"/>
        <v>0</v>
      </c>
      <c r="KKF67" s="956">
        <f t="shared" si="123"/>
        <v>0</v>
      </c>
      <c r="KKG67" s="956">
        <f t="shared" si="123"/>
        <v>0</v>
      </c>
      <c r="KKH67" s="956">
        <f t="shared" si="123"/>
        <v>0</v>
      </c>
      <c r="KKI67" s="956">
        <f t="shared" si="123"/>
        <v>0</v>
      </c>
      <c r="KKJ67" s="956">
        <f t="shared" si="123"/>
        <v>0</v>
      </c>
      <c r="KKK67" s="956">
        <f t="shared" si="123"/>
        <v>0</v>
      </c>
      <c r="KKL67" s="956">
        <f t="shared" si="123"/>
        <v>0</v>
      </c>
      <c r="KKM67" s="956">
        <f t="shared" si="123"/>
        <v>0</v>
      </c>
      <c r="KKN67" s="956">
        <f t="shared" si="123"/>
        <v>0</v>
      </c>
      <c r="KKO67" s="956">
        <f t="shared" si="123"/>
        <v>0</v>
      </c>
      <c r="KKP67" s="956">
        <f t="shared" si="123"/>
        <v>0</v>
      </c>
      <c r="KKQ67" s="956">
        <f t="shared" si="123"/>
        <v>0</v>
      </c>
      <c r="KKR67" s="956">
        <f t="shared" si="123"/>
        <v>0</v>
      </c>
      <c r="KKS67" s="956">
        <f t="shared" si="123"/>
        <v>0</v>
      </c>
      <c r="KKT67" s="956">
        <f t="shared" si="123"/>
        <v>0</v>
      </c>
      <c r="KKU67" s="956">
        <f t="shared" si="123"/>
        <v>0</v>
      </c>
      <c r="KKV67" s="956">
        <f t="shared" si="123"/>
        <v>0</v>
      </c>
      <c r="KKW67" s="956">
        <f t="shared" si="123"/>
        <v>0</v>
      </c>
      <c r="KKX67" s="956">
        <f t="shared" si="123"/>
        <v>0</v>
      </c>
      <c r="KKY67" s="956">
        <f t="shared" si="123"/>
        <v>0</v>
      </c>
      <c r="KKZ67" s="956">
        <f t="shared" si="123"/>
        <v>0</v>
      </c>
      <c r="KLA67" s="956">
        <f t="shared" si="123"/>
        <v>0</v>
      </c>
      <c r="KLB67" s="956">
        <f t="shared" si="123"/>
        <v>0</v>
      </c>
      <c r="KLC67" s="956">
        <f t="shared" si="123"/>
        <v>0</v>
      </c>
      <c r="KLD67" s="956">
        <f t="shared" si="123"/>
        <v>0</v>
      </c>
      <c r="KLE67" s="956">
        <f t="shared" si="123"/>
        <v>0</v>
      </c>
      <c r="KLF67" s="956">
        <f t="shared" si="123"/>
        <v>0</v>
      </c>
      <c r="KLG67" s="956">
        <f t="shared" si="123"/>
        <v>0</v>
      </c>
      <c r="KLH67" s="956">
        <f t="shared" ref="KLH67:KNS67" si="124">KLH60*$C$67</f>
        <v>0</v>
      </c>
      <c r="KLI67" s="956">
        <f t="shared" si="124"/>
        <v>0</v>
      </c>
      <c r="KLJ67" s="956">
        <f t="shared" si="124"/>
        <v>0</v>
      </c>
      <c r="KLK67" s="956">
        <f t="shared" si="124"/>
        <v>0</v>
      </c>
      <c r="KLL67" s="956">
        <f t="shared" si="124"/>
        <v>0</v>
      </c>
      <c r="KLM67" s="956">
        <f t="shared" si="124"/>
        <v>0</v>
      </c>
      <c r="KLN67" s="956">
        <f t="shared" si="124"/>
        <v>0</v>
      </c>
      <c r="KLO67" s="956">
        <f t="shared" si="124"/>
        <v>0</v>
      </c>
      <c r="KLP67" s="956">
        <f t="shared" si="124"/>
        <v>0</v>
      </c>
      <c r="KLQ67" s="956">
        <f t="shared" si="124"/>
        <v>0</v>
      </c>
      <c r="KLR67" s="956">
        <f t="shared" si="124"/>
        <v>0</v>
      </c>
      <c r="KLS67" s="956">
        <f t="shared" si="124"/>
        <v>0</v>
      </c>
      <c r="KLT67" s="956">
        <f t="shared" si="124"/>
        <v>0</v>
      </c>
      <c r="KLU67" s="956">
        <f t="shared" si="124"/>
        <v>0</v>
      </c>
      <c r="KLV67" s="956">
        <f t="shared" si="124"/>
        <v>0</v>
      </c>
      <c r="KLW67" s="956">
        <f t="shared" si="124"/>
        <v>0</v>
      </c>
      <c r="KLX67" s="956">
        <f t="shared" si="124"/>
        <v>0</v>
      </c>
      <c r="KLY67" s="956">
        <f t="shared" si="124"/>
        <v>0</v>
      </c>
      <c r="KLZ67" s="956">
        <f t="shared" si="124"/>
        <v>0</v>
      </c>
      <c r="KMA67" s="956">
        <f t="shared" si="124"/>
        <v>0</v>
      </c>
      <c r="KMB67" s="956">
        <f t="shared" si="124"/>
        <v>0</v>
      </c>
      <c r="KMC67" s="956">
        <f t="shared" si="124"/>
        <v>0</v>
      </c>
      <c r="KMD67" s="956">
        <f t="shared" si="124"/>
        <v>0</v>
      </c>
      <c r="KME67" s="956">
        <f t="shared" si="124"/>
        <v>0</v>
      </c>
      <c r="KMF67" s="956">
        <f t="shared" si="124"/>
        <v>0</v>
      </c>
      <c r="KMG67" s="956">
        <f t="shared" si="124"/>
        <v>0</v>
      </c>
      <c r="KMH67" s="956">
        <f t="shared" si="124"/>
        <v>0</v>
      </c>
      <c r="KMI67" s="956">
        <f t="shared" si="124"/>
        <v>0</v>
      </c>
      <c r="KMJ67" s="956">
        <f t="shared" si="124"/>
        <v>0</v>
      </c>
      <c r="KMK67" s="956">
        <f t="shared" si="124"/>
        <v>0</v>
      </c>
      <c r="KML67" s="956">
        <f t="shared" si="124"/>
        <v>0</v>
      </c>
      <c r="KMM67" s="956">
        <f t="shared" si="124"/>
        <v>0</v>
      </c>
      <c r="KMN67" s="956">
        <f t="shared" si="124"/>
        <v>0</v>
      </c>
      <c r="KMO67" s="956">
        <f t="shared" si="124"/>
        <v>0</v>
      </c>
      <c r="KMP67" s="956">
        <f t="shared" si="124"/>
        <v>0</v>
      </c>
      <c r="KMQ67" s="956">
        <f t="shared" si="124"/>
        <v>0</v>
      </c>
      <c r="KMR67" s="956">
        <f t="shared" si="124"/>
        <v>0</v>
      </c>
      <c r="KMS67" s="956">
        <f t="shared" si="124"/>
        <v>0</v>
      </c>
      <c r="KMT67" s="956">
        <f t="shared" si="124"/>
        <v>0</v>
      </c>
      <c r="KMU67" s="956">
        <f t="shared" si="124"/>
        <v>0</v>
      </c>
      <c r="KMV67" s="956">
        <f t="shared" si="124"/>
        <v>0</v>
      </c>
      <c r="KMW67" s="956">
        <f t="shared" si="124"/>
        <v>0</v>
      </c>
      <c r="KMX67" s="956">
        <f t="shared" si="124"/>
        <v>0</v>
      </c>
      <c r="KMY67" s="956">
        <f t="shared" si="124"/>
        <v>0</v>
      </c>
      <c r="KMZ67" s="956">
        <f t="shared" si="124"/>
        <v>0</v>
      </c>
      <c r="KNA67" s="956">
        <f t="shared" si="124"/>
        <v>0</v>
      </c>
      <c r="KNB67" s="956">
        <f t="shared" si="124"/>
        <v>0</v>
      </c>
      <c r="KNC67" s="956">
        <f t="shared" si="124"/>
        <v>0</v>
      </c>
      <c r="KND67" s="956">
        <f t="shared" si="124"/>
        <v>0</v>
      </c>
      <c r="KNE67" s="956">
        <f t="shared" si="124"/>
        <v>0</v>
      </c>
      <c r="KNF67" s="956">
        <f t="shared" si="124"/>
        <v>0</v>
      </c>
      <c r="KNG67" s="956">
        <f t="shared" si="124"/>
        <v>0</v>
      </c>
      <c r="KNH67" s="956">
        <f t="shared" si="124"/>
        <v>0</v>
      </c>
      <c r="KNI67" s="956">
        <f t="shared" si="124"/>
        <v>0</v>
      </c>
      <c r="KNJ67" s="956">
        <f t="shared" si="124"/>
        <v>0</v>
      </c>
      <c r="KNK67" s="956">
        <f t="shared" si="124"/>
        <v>0</v>
      </c>
      <c r="KNL67" s="956">
        <f t="shared" si="124"/>
        <v>0</v>
      </c>
      <c r="KNM67" s="956">
        <f t="shared" si="124"/>
        <v>0</v>
      </c>
      <c r="KNN67" s="956">
        <f t="shared" si="124"/>
        <v>0</v>
      </c>
      <c r="KNO67" s="956">
        <f t="shared" si="124"/>
        <v>0</v>
      </c>
      <c r="KNP67" s="956">
        <f t="shared" si="124"/>
        <v>0</v>
      </c>
      <c r="KNQ67" s="956">
        <f t="shared" si="124"/>
        <v>0</v>
      </c>
      <c r="KNR67" s="956">
        <f t="shared" si="124"/>
        <v>0</v>
      </c>
      <c r="KNS67" s="956">
        <f t="shared" si="124"/>
        <v>0</v>
      </c>
      <c r="KNT67" s="956">
        <f t="shared" ref="KNT67:KQE67" si="125">KNT60*$C$67</f>
        <v>0</v>
      </c>
      <c r="KNU67" s="956">
        <f t="shared" si="125"/>
        <v>0</v>
      </c>
      <c r="KNV67" s="956">
        <f t="shared" si="125"/>
        <v>0</v>
      </c>
      <c r="KNW67" s="956">
        <f t="shared" si="125"/>
        <v>0</v>
      </c>
      <c r="KNX67" s="956">
        <f t="shared" si="125"/>
        <v>0</v>
      </c>
      <c r="KNY67" s="956">
        <f t="shared" si="125"/>
        <v>0</v>
      </c>
      <c r="KNZ67" s="956">
        <f t="shared" si="125"/>
        <v>0</v>
      </c>
      <c r="KOA67" s="956">
        <f t="shared" si="125"/>
        <v>0</v>
      </c>
      <c r="KOB67" s="956">
        <f t="shared" si="125"/>
        <v>0</v>
      </c>
      <c r="KOC67" s="956">
        <f t="shared" si="125"/>
        <v>0</v>
      </c>
      <c r="KOD67" s="956">
        <f t="shared" si="125"/>
        <v>0</v>
      </c>
      <c r="KOE67" s="956">
        <f t="shared" si="125"/>
        <v>0</v>
      </c>
      <c r="KOF67" s="956">
        <f t="shared" si="125"/>
        <v>0</v>
      </c>
      <c r="KOG67" s="956">
        <f t="shared" si="125"/>
        <v>0</v>
      </c>
      <c r="KOH67" s="956">
        <f t="shared" si="125"/>
        <v>0</v>
      </c>
      <c r="KOI67" s="956">
        <f t="shared" si="125"/>
        <v>0</v>
      </c>
      <c r="KOJ67" s="956">
        <f t="shared" si="125"/>
        <v>0</v>
      </c>
      <c r="KOK67" s="956">
        <f t="shared" si="125"/>
        <v>0</v>
      </c>
      <c r="KOL67" s="956">
        <f t="shared" si="125"/>
        <v>0</v>
      </c>
      <c r="KOM67" s="956">
        <f t="shared" si="125"/>
        <v>0</v>
      </c>
      <c r="KON67" s="956">
        <f t="shared" si="125"/>
        <v>0</v>
      </c>
      <c r="KOO67" s="956">
        <f t="shared" si="125"/>
        <v>0</v>
      </c>
      <c r="KOP67" s="956">
        <f t="shared" si="125"/>
        <v>0</v>
      </c>
      <c r="KOQ67" s="956">
        <f t="shared" si="125"/>
        <v>0</v>
      </c>
      <c r="KOR67" s="956">
        <f t="shared" si="125"/>
        <v>0</v>
      </c>
      <c r="KOS67" s="956">
        <f t="shared" si="125"/>
        <v>0</v>
      </c>
      <c r="KOT67" s="956">
        <f t="shared" si="125"/>
        <v>0</v>
      </c>
      <c r="KOU67" s="956">
        <f t="shared" si="125"/>
        <v>0</v>
      </c>
      <c r="KOV67" s="956">
        <f t="shared" si="125"/>
        <v>0</v>
      </c>
      <c r="KOW67" s="956">
        <f t="shared" si="125"/>
        <v>0</v>
      </c>
      <c r="KOX67" s="956">
        <f t="shared" si="125"/>
        <v>0</v>
      </c>
      <c r="KOY67" s="956">
        <f t="shared" si="125"/>
        <v>0</v>
      </c>
      <c r="KOZ67" s="956">
        <f t="shared" si="125"/>
        <v>0</v>
      </c>
      <c r="KPA67" s="956">
        <f t="shared" si="125"/>
        <v>0</v>
      </c>
      <c r="KPB67" s="956">
        <f t="shared" si="125"/>
        <v>0</v>
      </c>
      <c r="KPC67" s="956">
        <f t="shared" si="125"/>
        <v>0</v>
      </c>
      <c r="KPD67" s="956">
        <f t="shared" si="125"/>
        <v>0</v>
      </c>
      <c r="KPE67" s="956">
        <f t="shared" si="125"/>
        <v>0</v>
      </c>
      <c r="KPF67" s="956">
        <f t="shared" si="125"/>
        <v>0</v>
      </c>
      <c r="KPG67" s="956">
        <f t="shared" si="125"/>
        <v>0</v>
      </c>
      <c r="KPH67" s="956">
        <f t="shared" si="125"/>
        <v>0</v>
      </c>
      <c r="KPI67" s="956">
        <f t="shared" si="125"/>
        <v>0</v>
      </c>
      <c r="KPJ67" s="956">
        <f t="shared" si="125"/>
        <v>0</v>
      </c>
      <c r="KPK67" s="956">
        <f t="shared" si="125"/>
        <v>0</v>
      </c>
      <c r="KPL67" s="956">
        <f t="shared" si="125"/>
        <v>0</v>
      </c>
      <c r="KPM67" s="956">
        <f t="shared" si="125"/>
        <v>0</v>
      </c>
      <c r="KPN67" s="956">
        <f t="shared" si="125"/>
        <v>0</v>
      </c>
      <c r="KPO67" s="956">
        <f t="shared" si="125"/>
        <v>0</v>
      </c>
      <c r="KPP67" s="956">
        <f t="shared" si="125"/>
        <v>0</v>
      </c>
      <c r="KPQ67" s="956">
        <f t="shared" si="125"/>
        <v>0</v>
      </c>
      <c r="KPR67" s="956">
        <f t="shared" si="125"/>
        <v>0</v>
      </c>
      <c r="KPS67" s="956">
        <f t="shared" si="125"/>
        <v>0</v>
      </c>
      <c r="KPT67" s="956">
        <f t="shared" si="125"/>
        <v>0</v>
      </c>
      <c r="KPU67" s="956">
        <f t="shared" si="125"/>
        <v>0</v>
      </c>
      <c r="KPV67" s="956">
        <f t="shared" si="125"/>
        <v>0</v>
      </c>
      <c r="KPW67" s="956">
        <f t="shared" si="125"/>
        <v>0</v>
      </c>
      <c r="KPX67" s="956">
        <f t="shared" si="125"/>
        <v>0</v>
      </c>
      <c r="KPY67" s="956">
        <f t="shared" si="125"/>
        <v>0</v>
      </c>
      <c r="KPZ67" s="956">
        <f t="shared" si="125"/>
        <v>0</v>
      </c>
      <c r="KQA67" s="956">
        <f t="shared" si="125"/>
        <v>0</v>
      </c>
      <c r="KQB67" s="956">
        <f t="shared" si="125"/>
        <v>0</v>
      </c>
      <c r="KQC67" s="956">
        <f t="shared" si="125"/>
        <v>0</v>
      </c>
      <c r="KQD67" s="956">
        <f t="shared" si="125"/>
        <v>0</v>
      </c>
      <c r="KQE67" s="956">
        <f t="shared" si="125"/>
        <v>0</v>
      </c>
      <c r="KQF67" s="956">
        <f t="shared" ref="KQF67:KSQ67" si="126">KQF60*$C$67</f>
        <v>0</v>
      </c>
      <c r="KQG67" s="956">
        <f t="shared" si="126"/>
        <v>0</v>
      </c>
      <c r="KQH67" s="956">
        <f t="shared" si="126"/>
        <v>0</v>
      </c>
      <c r="KQI67" s="956">
        <f t="shared" si="126"/>
        <v>0</v>
      </c>
      <c r="KQJ67" s="956">
        <f t="shared" si="126"/>
        <v>0</v>
      </c>
      <c r="KQK67" s="956">
        <f t="shared" si="126"/>
        <v>0</v>
      </c>
      <c r="KQL67" s="956">
        <f t="shared" si="126"/>
        <v>0</v>
      </c>
      <c r="KQM67" s="956">
        <f t="shared" si="126"/>
        <v>0</v>
      </c>
      <c r="KQN67" s="956">
        <f t="shared" si="126"/>
        <v>0</v>
      </c>
      <c r="KQO67" s="956">
        <f t="shared" si="126"/>
        <v>0</v>
      </c>
      <c r="KQP67" s="956">
        <f t="shared" si="126"/>
        <v>0</v>
      </c>
      <c r="KQQ67" s="956">
        <f t="shared" si="126"/>
        <v>0</v>
      </c>
      <c r="KQR67" s="956">
        <f t="shared" si="126"/>
        <v>0</v>
      </c>
      <c r="KQS67" s="956">
        <f t="shared" si="126"/>
        <v>0</v>
      </c>
      <c r="KQT67" s="956">
        <f t="shared" si="126"/>
        <v>0</v>
      </c>
      <c r="KQU67" s="956">
        <f t="shared" si="126"/>
        <v>0</v>
      </c>
      <c r="KQV67" s="956">
        <f t="shared" si="126"/>
        <v>0</v>
      </c>
      <c r="KQW67" s="956">
        <f t="shared" si="126"/>
        <v>0</v>
      </c>
      <c r="KQX67" s="956">
        <f t="shared" si="126"/>
        <v>0</v>
      </c>
      <c r="KQY67" s="956">
        <f t="shared" si="126"/>
        <v>0</v>
      </c>
      <c r="KQZ67" s="956">
        <f t="shared" si="126"/>
        <v>0</v>
      </c>
      <c r="KRA67" s="956">
        <f t="shared" si="126"/>
        <v>0</v>
      </c>
      <c r="KRB67" s="956">
        <f t="shared" si="126"/>
        <v>0</v>
      </c>
      <c r="KRC67" s="956">
        <f t="shared" si="126"/>
        <v>0</v>
      </c>
      <c r="KRD67" s="956">
        <f t="shared" si="126"/>
        <v>0</v>
      </c>
      <c r="KRE67" s="956">
        <f t="shared" si="126"/>
        <v>0</v>
      </c>
      <c r="KRF67" s="956">
        <f t="shared" si="126"/>
        <v>0</v>
      </c>
      <c r="KRG67" s="956">
        <f t="shared" si="126"/>
        <v>0</v>
      </c>
      <c r="KRH67" s="956">
        <f t="shared" si="126"/>
        <v>0</v>
      </c>
      <c r="KRI67" s="956">
        <f t="shared" si="126"/>
        <v>0</v>
      </c>
      <c r="KRJ67" s="956">
        <f t="shared" si="126"/>
        <v>0</v>
      </c>
      <c r="KRK67" s="956">
        <f t="shared" si="126"/>
        <v>0</v>
      </c>
      <c r="KRL67" s="956">
        <f t="shared" si="126"/>
        <v>0</v>
      </c>
      <c r="KRM67" s="956">
        <f t="shared" si="126"/>
        <v>0</v>
      </c>
      <c r="KRN67" s="956">
        <f t="shared" si="126"/>
        <v>0</v>
      </c>
      <c r="KRO67" s="956">
        <f t="shared" si="126"/>
        <v>0</v>
      </c>
      <c r="KRP67" s="956">
        <f t="shared" si="126"/>
        <v>0</v>
      </c>
      <c r="KRQ67" s="956">
        <f t="shared" si="126"/>
        <v>0</v>
      </c>
      <c r="KRR67" s="956">
        <f t="shared" si="126"/>
        <v>0</v>
      </c>
      <c r="KRS67" s="956">
        <f t="shared" si="126"/>
        <v>0</v>
      </c>
      <c r="KRT67" s="956">
        <f t="shared" si="126"/>
        <v>0</v>
      </c>
      <c r="KRU67" s="956">
        <f t="shared" si="126"/>
        <v>0</v>
      </c>
      <c r="KRV67" s="956">
        <f t="shared" si="126"/>
        <v>0</v>
      </c>
      <c r="KRW67" s="956">
        <f t="shared" si="126"/>
        <v>0</v>
      </c>
      <c r="KRX67" s="956">
        <f t="shared" si="126"/>
        <v>0</v>
      </c>
      <c r="KRY67" s="956">
        <f t="shared" si="126"/>
        <v>0</v>
      </c>
      <c r="KRZ67" s="956">
        <f t="shared" si="126"/>
        <v>0</v>
      </c>
      <c r="KSA67" s="956">
        <f t="shared" si="126"/>
        <v>0</v>
      </c>
      <c r="KSB67" s="956">
        <f t="shared" si="126"/>
        <v>0</v>
      </c>
      <c r="KSC67" s="956">
        <f t="shared" si="126"/>
        <v>0</v>
      </c>
      <c r="KSD67" s="956">
        <f t="shared" si="126"/>
        <v>0</v>
      </c>
      <c r="KSE67" s="956">
        <f t="shared" si="126"/>
        <v>0</v>
      </c>
      <c r="KSF67" s="956">
        <f t="shared" si="126"/>
        <v>0</v>
      </c>
      <c r="KSG67" s="956">
        <f t="shared" si="126"/>
        <v>0</v>
      </c>
      <c r="KSH67" s="956">
        <f t="shared" si="126"/>
        <v>0</v>
      </c>
      <c r="KSI67" s="956">
        <f t="shared" si="126"/>
        <v>0</v>
      </c>
      <c r="KSJ67" s="956">
        <f t="shared" si="126"/>
        <v>0</v>
      </c>
      <c r="KSK67" s="956">
        <f t="shared" si="126"/>
        <v>0</v>
      </c>
      <c r="KSL67" s="956">
        <f t="shared" si="126"/>
        <v>0</v>
      </c>
      <c r="KSM67" s="956">
        <f t="shared" si="126"/>
        <v>0</v>
      </c>
      <c r="KSN67" s="956">
        <f t="shared" si="126"/>
        <v>0</v>
      </c>
      <c r="KSO67" s="956">
        <f t="shared" si="126"/>
        <v>0</v>
      </c>
      <c r="KSP67" s="956">
        <f t="shared" si="126"/>
        <v>0</v>
      </c>
      <c r="KSQ67" s="956">
        <f t="shared" si="126"/>
        <v>0</v>
      </c>
      <c r="KSR67" s="956">
        <f t="shared" ref="KSR67:KVC67" si="127">KSR60*$C$67</f>
        <v>0</v>
      </c>
      <c r="KSS67" s="956">
        <f t="shared" si="127"/>
        <v>0</v>
      </c>
      <c r="KST67" s="956">
        <f t="shared" si="127"/>
        <v>0</v>
      </c>
      <c r="KSU67" s="956">
        <f t="shared" si="127"/>
        <v>0</v>
      </c>
      <c r="KSV67" s="956">
        <f t="shared" si="127"/>
        <v>0</v>
      </c>
      <c r="KSW67" s="956">
        <f t="shared" si="127"/>
        <v>0</v>
      </c>
      <c r="KSX67" s="956">
        <f t="shared" si="127"/>
        <v>0</v>
      </c>
      <c r="KSY67" s="956">
        <f t="shared" si="127"/>
        <v>0</v>
      </c>
      <c r="KSZ67" s="956">
        <f t="shared" si="127"/>
        <v>0</v>
      </c>
      <c r="KTA67" s="956">
        <f t="shared" si="127"/>
        <v>0</v>
      </c>
      <c r="KTB67" s="956">
        <f t="shared" si="127"/>
        <v>0</v>
      </c>
      <c r="KTC67" s="956">
        <f t="shared" si="127"/>
        <v>0</v>
      </c>
      <c r="KTD67" s="956">
        <f t="shared" si="127"/>
        <v>0</v>
      </c>
      <c r="KTE67" s="956">
        <f t="shared" si="127"/>
        <v>0</v>
      </c>
      <c r="KTF67" s="956">
        <f t="shared" si="127"/>
        <v>0</v>
      </c>
      <c r="KTG67" s="956">
        <f t="shared" si="127"/>
        <v>0</v>
      </c>
      <c r="KTH67" s="956">
        <f t="shared" si="127"/>
        <v>0</v>
      </c>
      <c r="KTI67" s="956">
        <f t="shared" si="127"/>
        <v>0</v>
      </c>
      <c r="KTJ67" s="956">
        <f t="shared" si="127"/>
        <v>0</v>
      </c>
      <c r="KTK67" s="956">
        <f t="shared" si="127"/>
        <v>0</v>
      </c>
      <c r="KTL67" s="956">
        <f t="shared" si="127"/>
        <v>0</v>
      </c>
      <c r="KTM67" s="956">
        <f t="shared" si="127"/>
        <v>0</v>
      </c>
      <c r="KTN67" s="956">
        <f t="shared" si="127"/>
        <v>0</v>
      </c>
      <c r="KTO67" s="956">
        <f t="shared" si="127"/>
        <v>0</v>
      </c>
      <c r="KTP67" s="956">
        <f t="shared" si="127"/>
        <v>0</v>
      </c>
      <c r="KTQ67" s="956">
        <f t="shared" si="127"/>
        <v>0</v>
      </c>
      <c r="KTR67" s="956">
        <f t="shared" si="127"/>
        <v>0</v>
      </c>
      <c r="KTS67" s="956">
        <f t="shared" si="127"/>
        <v>0</v>
      </c>
      <c r="KTT67" s="956">
        <f t="shared" si="127"/>
        <v>0</v>
      </c>
      <c r="KTU67" s="956">
        <f t="shared" si="127"/>
        <v>0</v>
      </c>
      <c r="KTV67" s="956">
        <f t="shared" si="127"/>
        <v>0</v>
      </c>
      <c r="KTW67" s="956">
        <f t="shared" si="127"/>
        <v>0</v>
      </c>
      <c r="KTX67" s="956">
        <f t="shared" si="127"/>
        <v>0</v>
      </c>
      <c r="KTY67" s="956">
        <f t="shared" si="127"/>
        <v>0</v>
      </c>
      <c r="KTZ67" s="956">
        <f t="shared" si="127"/>
        <v>0</v>
      </c>
      <c r="KUA67" s="956">
        <f t="shared" si="127"/>
        <v>0</v>
      </c>
      <c r="KUB67" s="956">
        <f t="shared" si="127"/>
        <v>0</v>
      </c>
      <c r="KUC67" s="956">
        <f t="shared" si="127"/>
        <v>0</v>
      </c>
      <c r="KUD67" s="956">
        <f t="shared" si="127"/>
        <v>0</v>
      </c>
      <c r="KUE67" s="956">
        <f t="shared" si="127"/>
        <v>0</v>
      </c>
      <c r="KUF67" s="956">
        <f t="shared" si="127"/>
        <v>0</v>
      </c>
      <c r="KUG67" s="956">
        <f t="shared" si="127"/>
        <v>0</v>
      </c>
      <c r="KUH67" s="956">
        <f t="shared" si="127"/>
        <v>0</v>
      </c>
      <c r="KUI67" s="956">
        <f t="shared" si="127"/>
        <v>0</v>
      </c>
      <c r="KUJ67" s="956">
        <f t="shared" si="127"/>
        <v>0</v>
      </c>
      <c r="KUK67" s="956">
        <f t="shared" si="127"/>
        <v>0</v>
      </c>
      <c r="KUL67" s="956">
        <f t="shared" si="127"/>
        <v>0</v>
      </c>
      <c r="KUM67" s="956">
        <f t="shared" si="127"/>
        <v>0</v>
      </c>
      <c r="KUN67" s="956">
        <f t="shared" si="127"/>
        <v>0</v>
      </c>
      <c r="KUO67" s="956">
        <f t="shared" si="127"/>
        <v>0</v>
      </c>
      <c r="KUP67" s="956">
        <f t="shared" si="127"/>
        <v>0</v>
      </c>
      <c r="KUQ67" s="956">
        <f t="shared" si="127"/>
        <v>0</v>
      </c>
      <c r="KUR67" s="956">
        <f t="shared" si="127"/>
        <v>0</v>
      </c>
      <c r="KUS67" s="956">
        <f t="shared" si="127"/>
        <v>0</v>
      </c>
      <c r="KUT67" s="956">
        <f t="shared" si="127"/>
        <v>0</v>
      </c>
      <c r="KUU67" s="956">
        <f t="shared" si="127"/>
        <v>0</v>
      </c>
      <c r="KUV67" s="956">
        <f t="shared" si="127"/>
        <v>0</v>
      </c>
      <c r="KUW67" s="956">
        <f t="shared" si="127"/>
        <v>0</v>
      </c>
      <c r="KUX67" s="956">
        <f t="shared" si="127"/>
        <v>0</v>
      </c>
      <c r="KUY67" s="956">
        <f t="shared" si="127"/>
        <v>0</v>
      </c>
      <c r="KUZ67" s="956">
        <f t="shared" si="127"/>
        <v>0</v>
      </c>
      <c r="KVA67" s="956">
        <f t="shared" si="127"/>
        <v>0</v>
      </c>
      <c r="KVB67" s="956">
        <f t="shared" si="127"/>
        <v>0</v>
      </c>
      <c r="KVC67" s="956">
        <f t="shared" si="127"/>
        <v>0</v>
      </c>
      <c r="KVD67" s="956">
        <f t="shared" ref="KVD67:KXO67" si="128">KVD60*$C$67</f>
        <v>0</v>
      </c>
      <c r="KVE67" s="956">
        <f t="shared" si="128"/>
        <v>0</v>
      </c>
      <c r="KVF67" s="956">
        <f t="shared" si="128"/>
        <v>0</v>
      </c>
      <c r="KVG67" s="956">
        <f t="shared" si="128"/>
        <v>0</v>
      </c>
      <c r="KVH67" s="956">
        <f t="shared" si="128"/>
        <v>0</v>
      </c>
      <c r="KVI67" s="956">
        <f t="shared" si="128"/>
        <v>0</v>
      </c>
      <c r="KVJ67" s="956">
        <f t="shared" si="128"/>
        <v>0</v>
      </c>
      <c r="KVK67" s="956">
        <f t="shared" si="128"/>
        <v>0</v>
      </c>
      <c r="KVL67" s="956">
        <f t="shared" si="128"/>
        <v>0</v>
      </c>
      <c r="KVM67" s="956">
        <f t="shared" si="128"/>
        <v>0</v>
      </c>
      <c r="KVN67" s="956">
        <f t="shared" si="128"/>
        <v>0</v>
      </c>
      <c r="KVO67" s="956">
        <f t="shared" si="128"/>
        <v>0</v>
      </c>
      <c r="KVP67" s="956">
        <f t="shared" si="128"/>
        <v>0</v>
      </c>
      <c r="KVQ67" s="956">
        <f t="shared" si="128"/>
        <v>0</v>
      </c>
      <c r="KVR67" s="956">
        <f t="shared" si="128"/>
        <v>0</v>
      </c>
      <c r="KVS67" s="956">
        <f t="shared" si="128"/>
        <v>0</v>
      </c>
      <c r="KVT67" s="956">
        <f t="shared" si="128"/>
        <v>0</v>
      </c>
      <c r="KVU67" s="956">
        <f t="shared" si="128"/>
        <v>0</v>
      </c>
      <c r="KVV67" s="956">
        <f t="shared" si="128"/>
        <v>0</v>
      </c>
      <c r="KVW67" s="956">
        <f t="shared" si="128"/>
        <v>0</v>
      </c>
      <c r="KVX67" s="956">
        <f t="shared" si="128"/>
        <v>0</v>
      </c>
      <c r="KVY67" s="956">
        <f t="shared" si="128"/>
        <v>0</v>
      </c>
      <c r="KVZ67" s="956">
        <f t="shared" si="128"/>
        <v>0</v>
      </c>
      <c r="KWA67" s="956">
        <f t="shared" si="128"/>
        <v>0</v>
      </c>
      <c r="KWB67" s="956">
        <f t="shared" si="128"/>
        <v>0</v>
      </c>
      <c r="KWC67" s="956">
        <f t="shared" si="128"/>
        <v>0</v>
      </c>
      <c r="KWD67" s="956">
        <f t="shared" si="128"/>
        <v>0</v>
      </c>
      <c r="KWE67" s="956">
        <f t="shared" si="128"/>
        <v>0</v>
      </c>
      <c r="KWF67" s="956">
        <f t="shared" si="128"/>
        <v>0</v>
      </c>
      <c r="KWG67" s="956">
        <f t="shared" si="128"/>
        <v>0</v>
      </c>
      <c r="KWH67" s="956">
        <f t="shared" si="128"/>
        <v>0</v>
      </c>
      <c r="KWI67" s="956">
        <f t="shared" si="128"/>
        <v>0</v>
      </c>
      <c r="KWJ67" s="956">
        <f t="shared" si="128"/>
        <v>0</v>
      </c>
      <c r="KWK67" s="956">
        <f t="shared" si="128"/>
        <v>0</v>
      </c>
      <c r="KWL67" s="956">
        <f t="shared" si="128"/>
        <v>0</v>
      </c>
      <c r="KWM67" s="956">
        <f t="shared" si="128"/>
        <v>0</v>
      </c>
      <c r="KWN67" s="956">
        <f t="shared" si="128"/>
        <v>0</v>
      </c>
      <c r="KWO67" s="956">
        <f t="shared" si="128"/>
        <v>0</v>
      </c>
      <c r="KWP67" s="956">
        <f t="shared" si="128"/>
        <v>0</v>
      </c>
      <c r="KWQ67" s="956">
        <f t="shared" si="128"/>
        <v>0</v>
      </c>
      <c r="KWR67" s="956">
        <f t="shared" si="128"/>
        <v>0</v>
      </c>
      <c r="KWS67" s="956">
        <f t="shared" si="128"/>
        <v>0</v>
      </c>
      <c r="KWT67" s="956">
        <f t="shared" si="128"/>
        <v>0</v>
      </c>
      <c r="KWU67" s="956">
        <f t="shared" si="128"/>
        <v>0</v>
      </c>
      <c r="KWV67" s="956">
        <f t="shared" si="128"/>
        <v>0</v>
      </c>
      <c r="KWW67" s="956">
        <f t="shared" si="128"/>
        <v>0</v>
      </c>
      <c r="KWX67" s="956">
        <f t="shared" si="128"/>
        <v>0</v>
      </c>
      <c r="KWY67" s="956">
        <f t="shared" si="128"/>
        <v>0</v>
      </c>
      <c r="KWZ67" s="956">
        <f t="shared" si="128"/>
        <v>0</v>
      </c>
      <c r="KXA67" s="956">
        <f t="shared" si="128"/>
        <v>0</v>
      </c>
      <c r="KXB67" s="956">
        <f t="shared" si="128"/>
        <v>0</v>
      </c>
      <c r="KXC67" s="956">
        <f t="shared" si="128"/>
        <v>0</v>
      </c>
      <c r="KXD67" s="956">
        <f t="shared" si="128"/>
        <v>0</v>
      </c>
      <c r="KXE67" s="956">
        <f t="shared" si="128"/>
        <v>0</v>
      </c>
      <c r="KXF67" s="956">
        <f t="shared" si="128"/>
        <v>0</v>
      </c>
      <c r="KXG67" s="956">
        <f t="shared" si="128"/>
        <v>0</v>
      </c>
      <c r="KXH67" s="956">
        <f t="shared" si="128"/>
        <v>0</v>
      </c>
      <c r="KXI67" s="956">
        <f t="shared" si="128"/>
        <v>0</v>
      </c>
      <c r="KXJ67" s="956">
        <f t="shared" si="128"/>
        <v>0</v>
      </c>
      <c r="KXK67" s="956">
        <f t="shared" si="128"/>
        <v>0</v>
      </c>
      <c r="KXL67" s="956">
        <f t="shared" si="128"/>
        <v>0</v>
      </c>
      <c r="KXM67" s="956">
        <f t="shared" si="128"/>
        <v>0</v>
      </c>
      <c r="KXN67" s="956">
        <f t="shared" si="128"/>
        <v>0</v>
      </c>
      <c r="KXO67" s="956">
        <f t="shared" si="128"/>
        <v>0</v>
      </c>
      <c r="KXP67" s="956">
        <f t="shared" ref="KXP67:LAA67" si="129">KXP60*$C$67</f>
        <v>0</v>
      </c>
      <c r="KXQ67" s="956">
        <f t="shared" si="129"/>
        <v>0</v>
      </c>
      <c r="KXR67" s="956">
        <f t="shared" si="129"/>
        <v>0</v>
      </c>
      <c r="KXS67" s="956">
        <f t="shared" si="129"/>
        <v>0</v>
      </c>
      <c r="KXT67" s="956">
        <f t="shared" si="129"/>
        <v>0</v>
      </c>
      <c r="KXU67" s="956">
        <f t="shared" si="129"/>
        <v>0</v>
      </c>
      <c r="KXV67" s="956">
        <f t="shared" si="129"/>
        <v>0</v>
      </c>
      <c r="KXW67" s="956">
        <f t="shared" si="129"/>
        <v>0</v>
      </c>
      <c r="KXX67" s="956">
        <f t="shared" si="129"/>
        <v>0</v>
      </c>
      <c r="KXY67" s="956">
        <f t="shared" si="129"/>
        <v>0</v>
      </c>
      <c r="KXZ67" s="956">
        <f t="shared" si="129"/>
        <v>0</v>
      </c>
      <c r="KYA67" s="956">
        <f t="shared" si="129"/>
        <v>0</v>
      </c>
      <c r="KYB67" s="956">
        <f t="shared" si="129"/>
        <v>0</v>
      </c>
      <c r="KYC67" s="956">
        <f t="shared" si="129"/>
        <v>0</v>
      </c>
      <c r="KYD67" s="956">
        <f t="shared" si="129"/>
        <v>0</v>
      </c>
      <c r="KYE67" s="956">
        <f t="shared" si="129"/>
        <v>0</v>
      </c>
      <c r="KYF67" s="956">
        <f t="shared" si="129"/>
        <v>0</v>
      </c>
      <c r="KYG67" s="956">
        <f t="shared" si="129"/>
        <v>0</v>
      </c>
      <c r="KYH67" s="956">
        <f t="shared" si="129"/>
        <v>0</v>
      </c>
      <c r="KYI67" s="956">
        <f t="shared" si="129"/>
        <v>0</v>
      </c>
      <c r="KYJ67" s="956">
        <f t="shared" si="129"/>
        <v>0</v>
      </c>
      <c r="KYK67" s="956">
        <f t="shared" si="129"/>
        <v>0</v>
      </c>
      <c r="KYL67" s="956">
        <f t="shared" si="129"/>
        <v>0</v>
      </c>
      <c r="KYM67" s="956">
        <f t="shared" si="129"/>
        <v>0</v>
      </c>
      <c r="KYN67" s="956">
        <f t="shared" si="129"/>
        <v>0</v>
      </c>
      <c r="KYO67" s="956">
        <f t="shared" si="129"/>
        <v>0</v>
      </c>
      <c r="KYP67" s="956">
        <f t="shared" si="129"/>
        <v>0</v>
      </c>
      <c r="KYQ67" s="956">
        <f t="shared" si="129"/>
        <v>0</v>
      </c>
      <c r="KYR67" s="956">
        <f t="shared" si="129"/>
        <v>0</v>
      </c>
      <c r="KYS67" s="956">
        <f t="shared" si="129"/>
        <v>0</v>
      </c>
      <c r="KYT67" s="956">
        <f t="shared" si="129"/>
        <v>0</v>
      </c>
      <c r="KYU67" s="956">
        <f t="shared" si="129"/>
        <v>0</v>
      </c>
      <c r="KYV67" s="956">
        <f t="shared" si="129"/>
        <v>0</v>
      </c>
      <c r="KYW67" s="956">
        <f t="shared" si="129"/>
        <v>0</v>
      </c>
      <c r="KYX67" s="956">
        <f t="shared" si="129"/>
        <v>0</v>
      </c>
      <c r="KYY67" s="956">
        <f t="shared" si="129"/>
        <v>0</v>
      </c>
      <c r="KYZ67" s="956">
        <f t="shared" si="129"/>
        <v>0</v>
      </c>
      <c r="KZA67" s="956">
        <f t="shared" si="129"/>
        <v>0</v>
      </c>
      <c r="KZB67" s="956">
        <f t="shared" si="129"/>
        <v>0</v>
      </c>
      <c r="KZC67" s="956">
        <f t="shared" si="129"/>
        <v>0</v>
      </c>
      <c r="KZD67" s="956">
        <f t="shared" si="129"/>
        <v>0</v>
      </c>
      <c r="KZE67" s="956">
        <f t="shared" si="129"/>
        <v>0</v>
      </c>
      <c r="KZF67" s="956">
        <f t="shared" si="129"/>
        <v>0</v>
      </c>
      <c r="KZG67" s="956">
        <f t="shared" si="129"/>
        <v>0</v>
      </c>
      <c r="KZH67" s="956">
        <f t="shared" si="129"/>
        <v>0</v>
      </c>
      <c r="KZI67" s="956">
        <f t="shared" si="129"/>
        <v>0</v>
      </c>
      <c r="KZJ67" s="956">
        <f t="shared" si="129"/>
        <v>0</v>
      </c>
      <c r="KZK67" s="956">
        <f t="shared" si="129"/>
        <v>0</v>
      </c>
      <c r="KZL67" s="956">
        <f t="shared" si="129"/>
        <v>0</v>
      </c>
      <c r="KZM67" s="956">
        <f t="shared" si="129"/>
        <v>0</v>
      </c>
      <c r="KZN67" s="956">
        <f t="shared" si="129"/>
        <v>0</v>
      </c>
      <c r="KZO67" s="956">
        <f t="shared" si="129"/>
        <v>0</v>
      </c>
      <c r="KZP67" s="956">
        <f t="shared" si="129"/>
        <v>0</v>
      </c>
      <c r="KZQ67" s="956">
        <f t="shared" si="129"/>
        <v>0</v>
      </c>
      <c r="KZR67" s="956">
        <f t="shared" si="129"/>
        <v>0</v>
      </c>
      <c r="KZS67" s="956">
        <f t="shared" si="129"/>
        <v>0</v>
      </c>
      <c r="KZT67" s="956">
        <f t="shared" si="129"/>
        <v>0</v>
      </c>
      <c r="KZU67" s="956">
        <f t="shared" si="129"/>
        <v>0</v>
      </c>
      <c r="KZV67" s="956">
        <f t="shared" si="129"/>
        <v>0</v>
      </c>
      <c r="KZW67" s="956">
        <f t="shared" si="129"/>
        <v>0</v>
      </c>
      <c r="KZX67" s="956">
        <f t="shared" si="129"/>
        <v>0</v>
      </c>
      <c r="KZY67" s="956">
        <f t="shared" si="129"/>
        <v>0</v>
      </c>
      <c r="KZZ67" s="956">
        <f t="shared" si="129"/>
        <v>0</v>
      </c>
      <c r="LAA67" s="956">
        <f t="shared" si="129"/>
        <v>0</v>
      </c>
      <c r="LAB67" s="956">
        <f t="shared" ref="LAB67:LCM67" si="130">LAB60*$C$67</f>
        <v>0</v>
      </c>
      <c r="LAC67" s="956">
        <f t="shared" si="130"/>
        <v>0</v>
      </c>
      <c r="LAD67" s="956">
        <f t="shared" si="130"/>
        <v>0</v>
      </c>
      <c r="LAE67" s="956">
        <f t="shared" si="130"/>
        <v>0</v>
      </c>
      <c r="LAF67" s="956">
        <f t="shared" si="130"/>
        <v>0</v>
      </c>
      <c r="LAG67" s="956">
        <f t="shared" si="130"/>
        <v>0</v>
      </c>
      <c r="LAH67" s="956">
        <f t="shared" si="130"/>
        <v>0</v>
      </c>
      <c r="LAI67" s="956">
        <f t="shared" si="130"/>
        <v>0</v>
      </c>
      <c r="LAJ67" s="956">
        <f t="shared" si="130"/>
        <v>0</v>
      </c>
      <c r="LAK67" s="956">
        <f t="shared" si="130"/>
        <v>0</v>
      </c>
      <c r="LAL67" s="956">
        <f t="shared" si="130"/>
        <v>0</v>
      </c>
      <c r="LAM67" s="956">
        <f t="shared" si="130"/>
        <v>0</v>
      </c>
      <c r="LAN67" s="956">
        <f t="shared" si="130"/>
        <v>0</v>
      </c>
      <c r="LAO67" s="956">
        <f t="shared" si="130"/>
        <v>0</v>
      </c>
      <c r="LAP67" s="956">
        <f t="shared" si="130"/>
        <v>0</v>
      </c>
      <c r="LAQ67" s="956">
        <f t="shared" si="130"/>
        <v>0</v>
      </c>
      <c r="LAR67" s="956">
        <f t="shared" si="130"/>
        <v>0</v>
      </c>
      <c r="LAS67" s="956">
        <f t="shared" si="130"/>
        <v>0</v>
      </c>
      <c r="LAT67" s="956">
        <f t="shared" si="130"/>
        <v>0</v>
      </c>
      <c r="LAU67" s="956">
        <f t="shared" si="130"/>
        <v>0</v>
      </c>
      <c r="LAV67" s="956">
        <f t="shared" si="130"/>
        <v>0</v>
      </c>
      <c r="LAW67" s="956">
        <f t="shared" si="130"/>
        <v>0</v>
      </c>
      <c r="LAX67" s="956">
        <f t="shared" si="130"/>
        <v>0</v>
      </c>
      <c r="LAY67" s="956">
        <f t="shared" si="130"/>
        <v>0</v>
      </c>
      <c r="LAZ67" s="956">
        <f t="shared" si="130"/>
        <v>0</v>
      </c>
      <c r="LBA67" s="956">
        <f t="shared" si="130"/>
        <v>0</v>
      </c>
      <c r="LBB67" s="956">
        <f t="shared" si="130"/>
        <v>0</v>
      </c>
      <c r="LBC67" s="956">
        <f t="shared" si="130"/>
        <v>0</v>
      </c>
      <c r="LBD67" s="956">
        <f t="shared" si="130"/>
        <v>0</v>
      </c>
      <c r="LBE67" s="956">
        <f t="shared" si="130"/>
        <v>0</v>
      </c>
      <c r="LBF67" s="956">
        <f t="shared" si="130"/>
        <v>0</v>
      </c>
      <c r="LBG67" s="956">
        <f t="shared" si="130"/>
        <v>0</v>
      </c>
      <c r="LBH67" s="956">
        <f t="shared" si="130"/>
        <v>0</v>
      </c>
      <c r="LBI67" s="956">
        <f t="shared" si="130"/>
        <v>0</v>
      </c>
      <c r="LBJ67" s="956">
        <f t="shared" si="130"/>
        <v>0</v>
      </c>
      <c r="LBK67" s="956">
        <f t="shared" si="130"/>
        <v>0</v>
      </c>
      <c r="LBL67" s="956">
        <f t="shared" si="130"/>
        <v>0</v>
      </c>
      <c r="LBM67" s="956">
        <f t="shared" si="130"/>
        <v>0</v>
      </c>
      <c r="LBN67" s="956">
        <f t="shared" si="130"/>
        <v>0</v>
      </c>
      <c r="LBO67" s="956">
        <f t="shared" si="130"/>
        <v>0</v>
      </c>
      <c r="LBP67" s="956">
        <f t="shared" si="130"/>
        <v>0</v>
      </c>
      <c r="LBQ67" s="956">
        <f t="shared" si="130"/>
        <v>0</v>
      </c>
      <c r="LBR67" s="956">
        <f t="shared" si="130"/>
        <v>0</v>
      </c>
      <c r="LBS67" s="956">
        <f t="shared" si="130"/>
        <v>0</v>
      </c>
      <c r="LBT67" s="956">
        <f t="shared" si="130"/>
        <v>0</v>
      </c>
      <c r="LBU67" s="956">
        <f t="shared" si="130"/>
        <v>0</v>
      </c>
      <c r="LBV67" s="956">
        <f t="shared" si="130"/>
        <v>0</v>
      </c>
      <c r="LBW67" s="956">
        <f t="shared" si="130"/>
        <v>0</v>
      </c>
      <c r="LBX67" s="956">
        <f t="shared" si="130"/>
        <v>0</v>
      </c>
      <c r="LBY67" s="956">
        <f t="shared" si="130"/>
        <v>0</v>
      </c>
      <c r="LBZ67" s="956">
        <f t="shared" si="130"/>
        <v>0</v>
      </c>
      <c r="LCA67" s="956">
        <f t="shared" si="130"/>
        <v>0</v>
      </c>
      <c r="LCB67" s="956">
        <f t="shared" si="130"/>
        <v>0</v>
      </c>
      <c r="LCC67" s="956">
        <f t="shared" si="130"/>
        <v>0</v>
      </c>
      <c r="LCD67" s="956">
        <f t="shared" si="130"/>
        <v>0</v>
      </c>
      <c r="LCE67" s="956">
        <f t="shared" si="130"/>
        <v>0</v>
      </c>
      <c r="LCF67" s="956">
        <f t="shared" si="130"/>
        <v>0</v>
      </c>
      <c r="LCG67" s="956">
        <f t="shared" si="130"/>
        <v>0</v>
      </c>
      <c r="LCH67" s="956">
        <f t="shared" si="130"/>
        <v>0</v>
      </c>
      <c r="LCI67" s="956">
        <f t="shared" si="130"/>
        <v>0</v>
      </c>
      <c r="LCJ67" s="956">
        <f t="shared" si="130"/>
        <v>0</v>
      </c>
      <c r="LCK67" s="956">
        <f t="shared" si="130"/>
        <v>0</v>
      </c>
      <c r="LCL67" s="956">
        <f t="shared" si="130"/>
        <v>0</v>
      </c>
      <c r="LCM67" s="956">
        <f t="shared" si="130"/>
        <v>0</v>
      </c>
      <c r="LCN67" s="956">
        <f t="shared" ref="LCN67:LEY67" si="131">LCN60*$C$67</f>
        <v>0</v>
      </c>
      <c r="LCO67" s="956">
        <f t="shared" si="131"/>
        <v>0</v>
      </c>
      <c r="LCP67" s="956">
        <f t="shared" si="131"/>
        <v>0</v>
      </c>
      <c r="LCQ67" s="956">
        <f t="shared" si="131"/>
        <v>0</v>
      </c>
      <c r="LCR67" s="956">
        <f t="shared" si="131"/>
        <v>0</v>
      </c>
      <c r="LCS67" s="956">
        <f t="shared" si="131"/>
        <v>0</v>
      </c>
      <c r="LCT67" s="956">
        <f t="shared" si="131"/>
        <v>0</v>
      </c>
      <c r="LCU67" s="956">
        <f t="shared" si="131"/>
        <v>0</v>
      </c>
      <c r="LCV67" s="956">
        <f t="shared" si="131"/>
        <v>0</v>
      </c>
      <c r="LCW67" s="956">
        <f t="shared" si="131"/>
        <v>0</v>
      </c>
      <c r="LCX67" s="956">
        <f t="shared" si="131"/>
        <v>0</v>
      </c>
      <c r="LCY67" s="956">
        <f t="shared" si="131"/>
        <v>0</v>
      </c>
      <c r="LCZ67" s="956">
        <f t="shared" si="131"/>
        <v>0</v>
      </c>
      <c r="LDA67" s="956">
        <f t="shared" si="131"/>
        <v>0</v>
      </c>
      <c r="LDB67" s="956">
        <f t="shared" si="131"/>
        <v>0</v>
      </c>
      <c r="LDC67" s="956">
        <f t="shared" si="131"/>
        <v>0</v>
      </c>
      <c r="LDD67" s="956">
        <f t="shared" si="131"/>
        <v>0</v>
      </c>
      <c r="LDE67" s="956">
        <f t="shared" si="131"/>
        <v>0</v>
      </c>
      <c r="LDF67" s="956">
        <f t="shared" si="131"/>
        <v>0</v>
      </c>
      <c r="LDG67" s="956">
        <f t="shared" si="131"/>
        <v>0</v>
      </c>
      <c r="LDH67" s="956">
        <f t="shared" si="131"/>
        <v>0</v>
      </c>
      <c r="LDI67" s="956">
        <f t="shared" si="131"/>
        <v>0</v>
      </c>
      <c r="LDJ67" s="956">
        <f t="shared" si="131"/>
        <v>0</v>
      </c>
      <c r="LDK67" s="956">
        <f t="shared" si="131"/>
        <v>0</v>
      </c>
      <c r="LDL67" s="956">
        <f t="shared" si="131"/>
        <v>0</v>
      </c>
      <c r="LDM67" s="956">
        <f t="shared" si="131"/>
        <v>0</v>
      </c>
      <c r="LDN67" s="956">
        <f t="shared" si="131"/>
        <v>0</v>
      </c>
      <c r="LDO67" s="956">
        <f t="shared" si="131"/>
        <v>0</v>
      </c>
      <c r="LDP67" s="956">
        <f t="shared" si="131"/>
        <v>0</v>
      </c>
      <c r="LDQ67" s="956">
        <f t="shared" si="131"/>
        <v>0</v>
      </c>
      <c r="LDR67" s="956">
        <f t="shared" si="131"/>
        <v>0</v>
      </c>
      <c r="LDS67" s="956">
        <f t="shared" si="131"/>
        <v>0</v>
      </c>
      <c r="LDT67" s="956">
        <f t="shared" si="131"/>
        <v>0</v>
      </c>
      <c r="LDU67" s="956">
        <f t="shared" si="131"/>
        <v>0</v>
      </c>
      <c r="LDV67" s="956">
        <f t="shared" si="131"/>
        <v>0</v>
      </c>
      <c r="LDW67" s="956">
        <f t="shared" si="131"/>
        <v>0</v>
      </c>
      <c r="LDX67" s="956">
        <f t="shared" si="131"/>
        <v>0</v>
      </c>
      <c r="LDY67" s="956">
        <f t="shared" si="131"/>
        <v>0</v>
      </c>
      <c r="LDZ67" s="956">
        <f t="shared" si="131"/>
        <v>0</v>
      </c>
      <c r="LEA67" s="956">
        <f t="shared" si="131"/>
        <v>0</v>
      </c>
      <c r="LEB67" s="956">
        <f t="shared" si="131"/>
        <v>0</v>
      </c>
      <c r="LEC67" s="956">
        <f t="shared" si="131"/>
        <v>0</v>
      </c>
      <c r="LED67" s="956">
        <f t="shared" si="131"/>
        <v>0</v>
      </c>
      <c r="LEE67" s="956">
        <f t="shared" si="131"/>
        <v>0</v>
      </c>
      <c r="LEF67" s="956">
        <f t="shared" si="131"/>
        <v>0</v>
      </c>
      <c r="LEG67" s="956">
        <f t="shared" si="131"/>
        <v>0</v>
      </c>
      <c r="LEH67" s="956">
        <f t="shared" si="131"/>
        <v>0</v>
      </c>
      <c r="LEI67" s="956">
        <f t="shared" si="131"/>
        <v>0</v>
      </c>
      <c r="LEJ67" s="956">
        <f t="shared" si="131"/>
        <v>0</v>
      </c>
      <c r="LEK67" s="956">
        <f t="shared" si="131"/>
        <v>0</v>
      </c>
      <c r="LEL67" s="956">
        <f t="shared" si="131"/>
        <v>0</v>
      </c>
      <c r="LEM67" s="956">
        <f t="shared" si="131"/>
        <v>0</v>
      </c>
      <c r="LEN67" s="956">
        <f t="shared" si="131"/>
        <v>0</v>
      </c>
      <c r="LEO67" s="956">
        <f t="shared" si="131"/>
        <v>0</v>
      </c>
      <c r="LEP67" s="956">
        <f t="shared" si="131"/>
        <v>0</v>
      </c>
      <c r="LEQ67" s="956">
        <f t="shared" si="131"/>
        <v>0</v>
      </c>
      <c r="LER67" s="956">
        <f t="shared" si="131"/>
        <v>0</v>
      </c>
      <c r="LES67" s="956">
        <f t="shared" si="131"/>
        <v>0</v>
      </c>
      <c r="LET67" s="956">
        <f t="shared" si="131"/>
        <v>0</v>
      </c>
      <c r="LEU67" s="956">
        <f t="shared" si="131"/>
        <v>0</v>
      </c>
      <c r="LEV67" s="956">
        <f t="shared" si="131"/>
        <v>0</v>
      </c>
      <c r="LEW67" s="956">
        <f t="shared" si="131"/>
        <v>0</v>
      </c>
      <c r="LEX67" s="956">
        <f t="shared" si="131"/>
        <v>0</v>
      </c>
      <c r="LEY67" s="956">
        <f t="shared" si="131"/>
        <v>0</v>
      </c>
      <c r="LEZ67" s="956">
        <f t="shared" ref="LEZ67:LHK67" si="132">LEZ60*$C$67</f>
        <v>0</v>
      </c>
      <c r="LFA67" s="956">
        <f t="shared" si="132"/>
        <v>0</v>
      </c>
      <c r="LFB67" s="956">
        <f t="shared" si="132"/>
        <v>0</v>
      </c>
      <c r="LFC67" s="956">
        <f t="shared" si="132"/>
        <v>0</v>
      </c>
      <c r="LFD67" s="956">
        <f t="shared" si="132"/>
        <v>0</v>
      </c>
      <c r="LFE67" s="956">
        <f t="shared" si="132"/>
        <v>0</v>
      </c>
      <c r="LFF67" s="956">
        <f t="shared" si="132"/>
        <v>0</v>
      </c>
      <c r="LFG67" s="956">
        <f t="shared" si="132"/>
        <v>0</v>
      </c>
      <c r="LFH67" s="956">
        <f t="shared" si="132"/>
        <v>0</v>
      </c>
      <c r="LFI67" s="956">
        <f t="shared" si="132"/>
        <v>0</v>
      </c>
      <c r="LFJ67" s="956">
        <f t="shared" si="132"/>
        <v>0</v>
      </c>
      <c r="LFK67" s="956">
        <f t="shared" si="132"/>
        <v>0</v>
      </c>
      <c r="LFL67" s="956">
        <f t="shared" si="132"/>
        <v>0</v>
      </c>
      <c r="LFM67" s="956">
        <f t="shared" si="132"/>
        <v>0</v>
      </c>
      <c r="LFN67" s="956">
        <f t="shared" si="132"/>
        <v>0</v>
      </c>
      <c r="LFO67" s="956">
        <f t="shared" si="132"/>
        <v>0</v>
      </c>
      <c r="LFP67" s="956">
        <f t="shared" si="132"/>
        <v>0</v>
      </c>
      <c r="LFQ67" s="956">
        <f t="shared" si="132"/>
        <v>0</v>
      </c>
      <c r="LFR67" s="956">
        <f t="shared" si="132"/>
        <v>0</v>
      </c>
      <c r="LFS67" s="956">
        <f t="shared" si="132"/>
        <v>0</v>
      </c>
      <c r="LFT67" s="956">
        <f t="shared" si="132"/>
        <v>0</v>
      </c>
      <c r="LFU67" s="956">
        <f t="shared" si="132"/>
        <v>0</v>
      </c>
      <c r="LFV67" s="956">
        <f t="shared" si="132"/>
        <v>0</v>
      </c>
      <c r="LFW67" s="956">
        <f t="shared" si="132"/>
        <v>0</v>
      </c>
      <c r="LFX67" s="956">
        <f t="shared" si="132"/>
        <v>0</v>
      </c>
      <c r="LFY67" s="956">
        <f t="shared" si="132"/>
        <v>0</v>
      </c>
      <c r="LFZ67" s="956">
        <f t="shared" si="132"/>
        <v>0</v>
      </c>
      <c r="LGA67" s="956">
        <f t="shared" si="132"/>
        <v>0</v>
      </c>
      <c r="LGB67" s="956">
        <f t="shared" si="132"/>
        <v>0</v>
      </c>
      <c r="LGC67" s="956">
        <f t="shared" si="132"/>
        <v>0</v>
      </c>
      <c r="LGD67" s="956">
        <f t="shared" si="132"/>
        <v>0</v>
      </c>
      <c r="LGE67" s="956">
        <f t="shared" si="132"/>
        <v>0</v>
      </c>
      <c r="LGF67" s="956">
        <f t="shared" si="132"/>
        <v>0</v>
      </c>
      <c r="LGG67" s="956">
        <f t="shared" si="132"/>
        <v>0</v>
      </c>
      <c r="LGH67" s="956">
        <f t="shared" si="132"/>
        <v>0</v>
      </c>
      <c r="LGI67" s="956">
        <f t="shared" si="132"/>
        <v>0</v>
      </c>
      <c r="LGJ67" s="956">
        <f t="shared" si="132"/>
        <v>0</v>
      </c>
      <c r="LGK67" s="956">
        <f t="shared" si="132"/>
        <v>0</v>
      </c>
      <c r="LGL67" s="956">
        <f t="shared" si="132"/>
        <v>0</v>
      </c>
      <c r="LGM67" s="956">
        <f t="shared" si="132"/>
        <v>0</v>
      </c>
      <c r="LGN67" s="956">
        <f t="shared" si="132"/>
        <v>0</v>
      </c>
      <c r="LGO67" s="956">
        <f t="shared" si="132"/>
        <v>0</v>
      </c>
      <c r="LGP67" s="956">
        <f t="shared" si="132"/>
        <v>0</v>
      </c>
      <c r="LGQ67" s="956">
        <f t="shared" si="132"/>
        <v>0</v>
      </c>
      <c r="LGR67" s="956">
        <f t="shared" si="132"/>
        <v>0</v>
      </c>
      <c r="LGS67" s="956">
        <f t="shared" si="132"/>
        <v>0</v>
      </c>
      <c r="LGT67" s="956">
        <f t="shared" si="132"/>
        <v>0</v>
      </c>
      <c r="LGU67" s="956">
        <f t="shared" si="132"/>
        <v>0</v>
      </c>
      <c r="LGV67" s="956">
        <f t="shared" si="132"/>
        <v>0</v>
      </c>
      <c r="LGW67" s="956">
        <f t="shared" si="132"/>
        <v>0</v>
      </c>
      <c r="LGX67" s="956">
        <f t="shared" si="132"/>
        <v>0</v>
      </c>
      <c r="LGY67" s="956">
        <f t="shared" si="132"/>
        <v>0</v>
      </c>
      <c r="LGZ67" s="956">
        <f t="shared" si="132"/>
        <v>0</v>
      </c>
      <c r="LHA67" s="956">
        <f t="shared" si="132"/>
        <v>0</v>
      </c>
      <c r="LHB67" s="956">
        <f t="shared" si="132"/>
        <v>0</v>
      </c>
      <c r="LHC67" s="956">
        <f t="shared" si="132"/>
        <v>0</v>
      </c>
      <c r="LHD67" s="956">
        <f t="shared" si="132"/>
        <v>0</v>
      </c>
      <c r="LHE67" s="956">
        <f t="shared" si="132"/>
        <v>0</v>
      </c>
      <c r="LHF67" s="956">
        <f t="shared" si="132"/>
        <v>0</v>
      </c>
      <c r="LHG67" s="956">
        <f t="shared" si="132"/>
        <v>0</v>
      </c>
      <c r="LHH67" s="956">
        <f t="shared" si="132"/>
        <v>0</v>
      </c>
      <c r="LHI67" s="956">
        <f t="shared" si="132"/>
        <v>0</v>
      </c>
      <c r="LHJ67" s="956">
        <f t="shared" si="132"/>
        <v>0</v>
      </c>
      <c r="LHK67" s="956">
        <f t="shared" si="132"/>
        <v>0</v>
      </c>
      <c r="LHL67" s="956">
        <f t="shared" ref="LHL67:LJW67" si="133">LHL60*$C$67</f>
        <v>0</v>
      </c>
      <c r="LHM67" s="956">
        <f t="shared" si="133"/>
        <v>0</v>
      </c>
      <c r="LHN67" s="956">
        <f t="shared" si="133"/>
        <v>0</v>
      </c>
      <c r="LHO67" s="956">
        <f t="shared" si="133"/>
        <v>0</v>
      </c>
      <c r="LHP67" s="956">
        <f t="shared" si="133"/>
        <v>0</v>
      </c>
      <c r="LHQ67" s="956">
        <f t="shared" si="133"/>
        <v>0</v>
      </c>
      <c r="LHR67" s="956">
        <f t="shared" si="133"/>
        <v>0</v>
      </c>
      <c r="LHS67" s="956">
        <f t="shared" si="133"/>
        <v>0</v>
      </c>
      <c r="LHT67" s="956">
        <f t="shared" si="133"/>
        <v>0</v>
      </c>
      <c r="LHU67" s="956">
        <f t="shared" si="133"/>
        <v>0</v>
      </c>
      <c r="LHV67" s="956">
        <f t="shared" si="133"/>
        <v>0</v>
      </c>
      <c r="LHW67" s="956">
        <f t="shared" si="133"/>
        <v>0</v>
      </c>
      <c r="LHX67" s="956">
        <f t="shared" si="133"/>
        <v>0</v>
      </c>
      <c r="LHY67" s="956">
        <f t="shared" si="133"/>
        <v>0</v>
      </c>
      <c r="LHZ67" s="956">
        <f t="shared" si="133"/>
        <v>0</v>
      </c>
      <c r="LIA67" s="956">
        <f t="shared" si="133"/>
        <v>0</v>
      </c>
      <c r="LIB67" s="956">
        <f t="shared" si="133"/>
        <v>0</v>
      </c>
      <c r="LIC67" s="956">
        <f t="shared" si="133"/>
        <v>0</v>
      </c>
      <c r="LID67" s="956">
        <f t="shared" si="133"/>
        <v>0</v>
      </c>
      <c r="LIE67" s="956">
        <f t="shared" si="133"/>
        <v>0</v>
      </c>
      <c r="LIF67" s="956">
        <f t="shared" si="133"/>
        <v>0</v>
      </c>
      <c r="LIG67" s="956">
        <f t="shared" si="133"/>
        <v>0</v>
      </c>
      <c r="LIH67" s="956">
        <f t="shared" si="133"/>
        <v>0</v>
      </c>
      <c r="LII67" s="956">
        <f t="shared" si="133"/>
        <v>0</v>
      </c>
      <c r="LIJ67" s="956">
        <f t="shared" si="133"/>
        <v>0</v>
      </c>
      <c r="LIK67" s="956">
        <f t="shared" si="133"/>
        <v>0</v>
      </c>
      <c r="LIL67" s="956">
        <f t="shared" si="133"/>
        <v>0</v>
      </c>
      <c r="LIM67" s="956">
        <f t="shared" si="133"/>
        <v>0</v>
      </c>
      <c r="LIN67" s="956">
        <f t="shared" si="133"/>
        <v>0</v>
      </c>
      <c r="LIO67" s="956">
        <f t="shared" si="133"/>
        <v>0</v>
      </c>
      <c r="LIP67" s="956">
        <f t="shared" si="133"/>
        <v>0</v>
      </c>
      <c r="LIQ67" s="956">
        <f t="shared" si="133"/>
        <v>0</v>
      </c>
      <c r="LIR67" s="956">
        <f t="shared" si="133"/>
        <v>0</v>
      </c>
      <c r="LIS67" s="956">
        <f t="shared" si="133"/>
        <v>0</v>
      </c>
      <c r="LIT67" s="956">
        <f t="shared" si="133"/>
        <v>0</v>
      </c>
      <c r="LIU67" s="956">
        <f t="shared" si="133"/>
        <v>0</v>
      </c>
      <c r="LIV67" s="956">
        <f t="shared" si="133"/>
        <v>0</v>
      </c>
      <c r="LIW67" s="956">
        <f t="shared" si="133"/>
        <v>0</v>
      </c>
      <c r="LIX67" s="956">
        <f t="shared" si="133"/>
        <v>0</v>
      </c>
      <c r="LIY67" s="956">
        <f t="shared" si="133"/>
        <v>0</v>
      </c>
      <c r="LIZ67" s="956">
        <f t="shared" si="133"/>
        <v>0</v>
      </c>
      <c r="LJA67" s="956">
        <f t="shared" si="133"/>
        <v>0</v>
      </c>
      <c r="LJB67" s="956">
        <f t="shared" si="133"/>
        <v>0</v>
      </c>
      <c r="LJC67" s="956">
        <f t="shared" si="133"/>
        <v>0</v>
      </c>
      <c r="LJD67" s="956">
        <f t="shared" si="133"/>
        <v>0</v>
      </c>
      <c r="LJE67" s="956">
        <f t="shared" si="133"/>
        <v>0</v>
      </c>
      <c r="LJF67" s="956">
        <f t="shared" si="133"/>
        <v>0</v>
      </c>
      <c r="LJG67" s="956">
        <f t="shared" si="133"/>
        <v>0</v>
      </c>
      <c r="LJH67" s="956">
        <f t="shared" si="133"/>
        <v>0</v>
      </c>
      <c r="LJI67" s="956">
        <f t="shared" si="133"/>
        <v>0</v>
      </c>
      <c r="LJJ67" s="956">
        <f t="shared" si="133"/>
        <v>0</v>
      </c>
      <c r="LJK67" s="956">
        <f t="shared" si="133"/>
        <v>0</v>
      </c>
      <c r="LJL67" s="956">
        <f t="shared" si="133"/>
        <v>0</v>
      </c>
      <c r="LJM67" s="956">
        <f t="shared" si="133"/>
        <v>0</v>
      </c>
      <c r="LJN67" s="956">
        <f t="shared" si="133"/>
        <v>0</v>
      </c>
      <c r="LJO67" s="956">
        <f t="shared" si="133"/>
        <v>0</v>
      </c>
      <c r="LJP67" s="956">
        <f t="shared" si="133"/>
        <v>0</v>
      </c>
      <c r="LJQ67" s="956">
        <f t="shared" si="133"/>
        <v>0</v>
      </c>
      <c r="LJR67" s="956">
        <f t="shared" si="133"/>
        <v>0</v>
      </c>
      <c r="LJS67" s="956">
        <f t="shared" si="133"/>
        <v>0</v>
      </c>
      <c r="LJT67" s="956">
        <f t="shared" si="133"/>
        <v>0</v>
      </c>
      <c r="LJU67" s="956">
        <f t="shared" si="133"/>
        <v>0</v>
      </c>
      <c r="LJV67" s="956">
        <f t="shared" si="133"/>
        <v>0</v>
      </c>
      <c r="LJW67" s="956">
        <f t="shared" si="133"/>
        <v>0</v>
      </c>
      <c r="LJX67" s="956">
        <f t="shared" ref="LJX67:LMI67" si="134">LJX60*$C$67</f>
        <v>0</v>
      </c>
      <c r="LJY67" s="956">
        <f t="shared" si="134"/>
        <v>0</v>
      </c>
      <c r="LJZ67" s="956">
        <f t="shared" si="134"/>
        <v>0</v>
      </c>
      <c r="LKA67" s="956">
        <f t="shared" si="134"/>
        <v>0</v>
      </c>
      <c r="LKB67" s="956">
        <f t="shared" si="134"/>
        <v>0</v>
      </c>
      <c r="LKC67" s="956">
        <f t="shared" si="134"/>
        <v>0</v>
      </c>
      <c r="LKD67" s="956">
        <f t="shared" si="134"/>
        <v>0</v>
      </c>
      <c r="LKE67" s="956">
        <f t="shared" si="134"/>
        <v>0</v>
      </c>
      <c r="LKF67" s="956">
        <f t="shared" si="134"/>
        <v>0</v>
      </c>
      <c r="LKG67" s="956">
        <f t="shared" si="134"/>
        <v>0</v>
      </c>
      <c r="LKH67" s="956">
        <f t="shared" si="134"/>
        <v>0</v>
      </c>
      <c r="LKI67" s="956">
        <f t="shared" si="134"/>
        <v>0</v>
      </c>
      <c r="LKJ67" s="956">
        <f t="shared" si="134"/>
        <v>0</v>
      </c>
      <c r="LKK67" s="956">
        <f t="shared" si="134"/>
        <v>0</v>
      </c>
      <c r="LKL67" s="956">
        <f t="shared" si="134"/>
        <v>0</v>
      </c>
      <c r="LKM67" s="956">
        <f t="shared" si="134"/>
        <v>0</v>
      </c>
      <c r="LKN67" s="956">
        <f t="shared" si="134"/>
        <v>0</v>
      </c>
      <c r="LKO67" s="956">
        <f t="shared" si="134"/>
        <v>0</v>
      </c>
      <c r="LKP67" s="956">
        <f t="shared" si="134"/>
        <v>0</v>
      </c>
      <c r="LKQ67" s="956">
        <f t="shared" si="134"/>
        <v>0</v>
      </c>
      <c r="LKR67" s="956">
        <f t="shared" si="134"/>
        <v>0</v>
      </c>
      <c r="LKS67" s="956">
        <f t="shared" si="134"/>
        <v>0</v>
      </c>
      <c r="LKT67" s="956">
        <f t="shared" si="134"/>
        <v>0</v>
      </c>
      <c r="LKU67" s="956">
        <f t="shared" si="134"/>
        <v>0</v>
      </c>
      <c r="LKV67" s="956">
        <f t="shared" si="134"/>
        <v>0</v>
      </c>
      <c r="LKW67" s="956">
        <f t="shared" si="134"/>
        <v>0</v>
      </c>
      <c r="LKX67" s="956">
        <f t="shared" si="134"/>
        <v>0</v>
      </c>
      <c r="LKY67" s="956">
        <f t="shared" si="134"/>
        <v>0</v>
      </c>
      <c r="LKZ67" s="956">
        <f t="shared" si="134"/>
        <v>0</v>
      </c>
      <c r="LLA67" s="956">
        <f t="shared" si="134"/>
        <v>0</v>
      </c>
      <c r="LLB67" s="956">
        <f t="shared" si="134"/>
        <v>0</v>
      </c>
      <c r="LLC67" s="956">
        <f t="shared" si="134"/>
        <v>0</v>
      </c>
      <c r="LLD67" s="956">
        <f t="shared" si="134"/>
        <v>0</v>
      </c>
      <c r="LLE67" s="956">
        <f t="shared" si="134"/>
        <v>0</v>
      </c>
      <c r="LLF67" s="956">
        <f t="shared" si="134"/>
        <v>0</v>
      </c>
      <c r="LLG67" s="956">
        <f t="shared" si="134"/>
        <v>0</v>
      </c>
      <c r="LLH67" s="956">
        <f t="shared" si="134"/>
        <v>0</v>
      </c>
      <c r="LLI67" s="956">
        <f t="shared" si="134"/>
        <v>0</v>
      </c>
      <c r="LLJ67" s="956">
        <f t="shared" si="134"/>
        <v>0</v>
      </c>
      <c r="LLK67" s="956">
        <f t="shared" si="134"/>
        <v>0</v>
      </c>
      <c r="LLL67" s="956">
        <f t="shared" si="134"/>
        <v>0</v>
      </c>
      <c r="LLM67" s="956">
        <f t="shared" si="134"/>
        <v>0</v>
      </c>
      <c r="LLN67" s="956">
        <f t="shared" si="134"/>
        <v>0</v>
      </c>
      <c r="LLO67" s="956">
        <f t="shared" si="134"/>
        <v>0</v>
      </c>
      <c r="LLP67" s="956">
        <f t="shared" si="134"/>
        <v>0</v>
      </c>
      <c r="LLQ67" s="956">
        <f t="shared" si="134"/>
        <v>0</v>
      </c>
      <c r="LLR67" s="956">
        <f t="shared" si="134"/>
        <v>0</v>
      </c>
      <c r="LLS67" s="956">
        <f t="shared" si="134"/>
        <v>0</v>
      </c>
      <c r="LLT67" s="956">
        <f t="shared" si="134"/>
        <v>0</v>
      </c>
      <c r="LLU67" s="956">
        <f t="shared" si="134"/>
        <v>0</v>
      </c>
      <c r="LLV67" s="956">
        <f t="shared" si="134"/>
        <v>0</v>
      </c>
      <c r="LLW67" s="956">
        <f t="shared" si="134"/>
        <v>0</v>
      </c>
      <c r="LLX67" s="956">
        <f t="shared" si="134"/>
        <v>0</v>
      </c>
      <c r="LLY67" s="956">
        <f t="shared" si="134"/>
        <v>0</v>
      </c>
      <c r="LLZ67" s="956">
        <f t="shared" si="134"/>
        <v>0</v>
      </c>
      <c r="LMA67" s="956">
        <f t="shared" si="134"/>
        <v>0</v>
      </c>
      <c r="LMB67" s="956">
        <f t="shared" si="134"/>
        <v>0</v>
      </c>
      <c r="LMC67" s="956">
        <f t="shared" si="134"/>
        <v>0</v>
      </c>
      <c r="LMD67" s="956">
        <f t="shared" si="134"/>
        <v>0</v>
      </c>
      <c r="LME67" s="956">
        <f t="shared" si="134"/>
        <v>0</v>
      </c>
      <c r="LMF67" s="956">
        <f t="shared" si="134"/>
        <v>0</v>
      </c>
      <c r="LMG67" s="956">
        <f t="shared" si="134"/>
        <v>0</v>
      </c>
      <c r="LMH67" s="956">
        <f t="shared" si="134"/>
        <v>0</v>
      </c>
      <c r="LMI67" s="956">
        <f t="shared" si="134"/>
        <v>0</v>
      </c>
      <c r="LMJ67" s="956">
        <f t="shared" ref="LMJ67:LOU67" si="135">LMJ60*$C$67</f>
        <v>0</v>
      </c>
      <c r="LMK67" s="956">
        <f t="shared" si="135"/>
        <v>0</v>
      </c>
      <c r="LML67" s="956">
        <f t="shared" si="135"/>
        <v>0</v>
      </c>
      <c r="LMM67" s="956">
        <f t="shared" si="135"/>
        <v>0</v>
      </c>
      <c r="LMN67" s="956">
        <f t="shared" si="135"/>
        <v>0</v>
      </c>
      <c r="LMO67" s="956">
        <f t="shared" si="135"/>
        <v>0</v>
      </c>
      <c r="LMP67" s="956">
        <f t="shared" si="135"/>
        <v>0</v>
      </c>
      <c r="LMQ67" s="956">
        <f t="shared" si="135"/>
        <v>0</v>
      </c>
      <c r="LMR67" s="956">
        <f t="shared" si="135"/>
        <v>0</v>
      </c>
      <c r="LMS67" s="956">
        <f t="shared" si="135"/>
        <v>0</v>
      </c>
      <c r="LMT67" s="956">
        <f t="shared" si="135"/>
        <v>0</v>
      </c>
      <c r="LMU67" s="956">
        <f t="shared" si="135"/>
        <v>0</v>
      </c>
      <c r="LMV67" s="956">
        <f t="shared" si="135"/>
        <v>0</v>
      </c>
      <c r="LMW67" s="956">
        <f t="shared" si="135"/>
        <v>0</v>
      </c>
      <c r="LMX67" s="956">
        <f t="shared" si="135"/>
        <v>0</v>
      </c>
      <c r="LMY67" s="956">
        <f t="shared" si="135"/>
        <v>0</v>
      </c>
      <c r="LMZ67" s="956">
        <f t="shared" si="135"/>
        <v>0</v>
      </c>
      <c r="LNA67" s="956">
        <f t="shared" si="135"/>
        <v>0</v>
      </c>
      <c r="LNB67" s="956">
        <f t="shared" si="135"/>
        <v>0</v>
      </c>
      <c r="LNC67" s="956">
        <f t="shared" si="135"/>
        <v>0</v>
      </c>
      <c r="LND67" s="956">
        <f t="shared" si="135"/>
        <v>0</v>
      </c>
      <c r="LNE67" s="956">
        <f t="shared" si="135"/>
        <v>0</v>
      </c>
      <c r="LNF67" s="956">
        <f t="shared" si="135"/>
        <v>0</v>
      </c>
      <c r="LNG67" s="956">
        <f t="shared" si="135"/>
        <v>0</v>
      </c>
      <c r="LNH67" s="956">
        <f t="shared" si="135"/>
        <v>0</v>
      </c>
      <c r="LNI67" s="956">
        <f t="shared" si="135"/>
        <v>0</v>
      </c>
      <c r="LNJ67" s="956">
        <f t="shared" si="135"/>
        <v>0</v>
      </c>
      <c r="LNK67" s="956">
        <f t="shared" si="135"/>
        <v>0</v>
      </c>
      <c r="LNL67" s="956">
        <f t="shared" si="135"/>
        <v>0</v>
      </c>
      <c r="LNM67" s="956">
        <f t="shared" si="135"/>
        <v>0</v>
      </c>
      <c r="LNN67" s="956">
        <f t="shared" si="135"/>
        <v>0</v>
      </c>
      <c r="LNO67" s="956">
        <f t="shared" si="135"/>
        <v>0</v>
      </c>
      <c r="LNP67" s="956">
        <f t="shared" si="135"/>
        <v>0</v>
      </c>
      <c r="LNQ67" s="956">
        <f t="shared" si="135"/>
        <v>0</v>
      </c>
      <c r="LNR67" s="956">
        <f t="shared" si="135"/>
        <v>0</v>
      </c>
      <c r="LNS67" s="956">
        <f t="shared" si="135"/>
        <v>0</v>
      </c>
      <c r="LNT67" s="956">
        <f t="shared" si="135"/>
        <v>0</v>
      </c>
      <c r="LNU67" s="956">
        <f t="shared" si="135"/>
        <v>0</v>
      </c>
      <c r="LNV67" s="956">
        <f t="shared" si="135"/>
        <v>0</v>
      </c>
      <c r="LNW67" s="956">
        <f t="shared" si="135"/>
        <v>0</v>
      </c>
      <c r="LNX67" s="956">
        <f t="shared" si="135"/>
        <v>0</v>
      </c>
      <c r="LNY67" s="956">
        <f t="shared" si="135"/>
        <v>0</v>
      </c>
      <c r="LNZ67" s="956">
        <f t="shared" si="135"/>
        <v>0</v>
      </c>
      <c r="LOA67" s="956">
        <f t="shared" si="135"/>
        <v>0</v>
      </c>
      <c r="LOB67" s="956">
        <f t="shared" si="135"/>
        <v>0</v>
      </c>
      <c r="LOC67" s="956">
        <f t="shared" si="135"/>
        <v>0</v>
      </c>
      <c r="LOD67" s="956">
        <f t="shared" si="135"/>
        <v>0</v>
      </c>
      <c r="LOE67" s="956">
        <f t="shared" si="135"/>
        <v>0</v>
      </c>
      <c r="LOF67" s="956">
        <f t="shared" si="135"/>
        <v>0</v>
      </c>
      <c r="LOG67" s="956">
        <f t="shared" si="135"/>
        <v>0</v>
      </c>
      <c r="LOH67" s="956">
        <f t="shared" si="135"/>
        <v>0</v>
      </c>
      <c r="LOI67" s="956">
        <f t="shared" si="135"/>
        <v>0</v>
      </c>
      <c r="LOJ67" s="956">
        <f t="shared" si="135"/>
        <v>0</v>
      </c>
      <c r="LOK67" s="956">
        <f t="shared" si="135"/>
        <v>0</v>
      </c>
      <c r="LOL67" s="956">
        <f t="shared" si="135"/>
        <v>0</v>
      </c>
      <c r="LOM67" s="956">
        <f t="shared" si="135"/>
        <v>0</v>
      </c>
      <c r="LON67" s="956">
        <f t="shared" si="135"/>
        <v>0</v>
      </c>
      <c r="LOO67" s="956">
        <f t="shared" si="135"/>
        <v>0</v>
      </c>
      <c r="LOP67" s="956">
        <f t="shared" si="135"/>
        <v>0</v>
      </c>
      <c r="LOQ67" s="956">
        <f t="shared" si="135"/>
        <v>0</v>
      </c>
      <c r="LOR67" s="956">
        <f t="shared" si="135"/>
        <v>0</v>
      </c>
      <c r="LOS67" s="956">
        <f t="shared" si="135"/>
        <v>0</v>
      </c>
      <c r="LOT67" s="956">
        <f t="shared" si="135"/>
        <v>0</v>
      </c>
      <c r="LOU67" s="956">
        <f t="shared" si="135"/>
        <v>0</v>
      </c>
      <c r="LOV67" s="956">
        <f t="shared" ref="LOV67:LRG67" si="136">LOV60*$C$67</f>
        <v>0</v>
      </c>
      <c r="LOW67" s="956">
        <f t="shared" si="136"/>
        <v>0</v>
      </c>
      <c r="LOX67" s="956">
        <f t="shared" si="136"/>
        <v>0</v>
      </c>
      <c r="LOY67" s="956">
        <f t="shared" si="136"/>
        <v>0</v>
      </c>
      <c r="LOZ67" s="956">
        <f t="shared" si="136"/>
        <v>0</v>
      </c>
      <c r="LPA67" s="956">
        <f t="shared" si="136"/>
        <v>0</v>
      </c>
      <c r="LPB67" s="956">
        <f t="shared" si="136"/>
        <v>0</v>
      </c>
      <c r="LPC67" s="956">
        <f t="shared" si="136"/>
        <v>0</v>
      </c>
      <c r="LPD67" s="956">
        <f t="shared" si="136"/>
        <v>0</v>
      </c>
      <c r="LPE67" s="956">
        <f t="shared" si="136"/>
        <v>0</v>
      </c>
      <c r="LPF67" s="956">
        <f t="shared" si="136"/>
        <v>0</v>
      </c>
      <c r="LPG67" s="956">
        <f t="shared" si="136"/>
        <v>0</v>
      </c>
      <c r="LPH67" s="956">
        <f t="shared" si="136"/>
        <v>0</v>
      </c>
      <c r="LPI67" s="956">
        <f t="shared" si="136"/>
        <v>0</v>
      </c>
      <c r="LPJ67" s="956">
        <f t="shared" si="136"/>
        <v>0</v>
      </c>
      <c r="LPK67" s="956">
        <f t="shared" si="136"/>
        <v>0</v>
      </c>
      <c r="LPL67" s="956">
        <f t="shared" si="136"/>
        <v>0</v>
      </c>
      <c r="LPM67" s="956">
        <f t="shared" si="136"/>
        <v>0</v>
      </c>
      <c r="LPN67" s="956">
        <f t="shared" si="136"/>
        <v>0</v>
      </c>
      <c r="LPO67" s="956">
        <f t="shared" si="136"/>
        <v>0</v>
      </c>
      <c r="LPP67" s="956">
        <f t="shared" si="136"/>
        <v>0</v>
      </c>
      <c r="LPQ67" s="956">
        <f t="shared" si="136"/>
        <v>0</v>
      </c>
      <c r="LPR67" s="956">
        <f t="shared" si="136"/>
        <v>0</v>
      </c>
      <c r="LPS67" s="956">
        <f t="shared" si="136"/>
        <v>0</v>
      </c>
      <c r="LPT67" s="956">
        <f t="shared" si="136"/>
        <v>0</v>
      </c>
      <c r="LPU67" s="956">
        <f t="shared" si="136"/>
        <v>0</v>
      </c>
      <c r="LPV67" s="956">
        <f t="shared" si="136"/>
        <v>0</v>
      </c>
      <c r="LPW67" s="956">
        <f t="shared" si="136"/>
        <v>0</v>
      </c>
      <c r="LPX67" s="956">
        <f t="shared" si="136"/>
        <v>0</v>
      </c>
      <c r="LPY67" s="956">
        <f t="shared" si="136"/>
        <v>0</v>
      </c>
      <c r="LPZ67" s="956">
        <f t="shared" si="136"/>
        <v>0</v>
      </c>
      <c r="LQA67" s="956">
        <f t="shared" si="136"/>
        <v>0</v>
      </c>
      <c r="LQB67" s="956">
        <f t="shared" si="136"/>
        <v>0</v>
      </c>
      <c r="LQC67" s="956">
        <f t="shared" si="136"/>
        <v>0</v>
      </c>
      <c r="LQD67" s="956">
        <f t="shared" si="136"/>
        <v>0</v>
      </c>
      <c r="LQE67" s="956">
        <f t="shared" si="136"/>
        <v>0</v>
      </c>
      <c r="LQF67" s="956">
        <f t="shared" si="136"/>
        <v>0</v>
      </c>
      <c r="LQG67" s="956">
        <f t="shared" si="136"/>
        <v>0</v>
      </c>
      <c r="LQH67" s="956">
        <f t="shared" si="136"/>
        <v>0</v>
      </c>
      <c r="LQI67" s="956">
        <f t="shared" si="136"/>
        <v>0</v>
      </c>
      <c r="LQJ67" s="956">
        <f t="shared" si="136"/>
        <v>0</v>
      </c>
      <c r="LQK67" s="956">
        <f t="shared" si="136"/>
        <v>0</v>
      </c>
      <c r="LQL67" s="956">
        <f t="shared" si="136"/>
        <v>0</v>
      </c>
      <c r="LQM67" s="956">
        <f t="shared" si="136"/>
        <v>0</v>
      </c>
      <c r="LQN67" s="956">
        <f t="shared" si="136"/>
        <v>0</v>
      </c>
      <c r="LQO67" s="956">
        <f t="shared" si="136"/>
        <v>0</v>
      </c>
      <c r="LQP67" s="956">
        <f t="shared" si="136"/>
        <v>0</v>
      </c>
      <c r="LQQ67" s="956">
        <f t="shared" si="136"/>
        <v>0</v>
      </c>
      <c r="LQR67" s="956">
        <f t="shared" si="136"/>
        <v>0</v>
      </c>
      <c r="LQS67" s="956">
        <f t="shared" si="136"/>
        <v>0</v>
      </c>
      <c r="LQT67" s="956">
        <f t="shared" si="136"/>
        <v>0</v>
      </c>
      <c r="LQU67" s="956">
        <f t="shared" si="136"/>
        <v>0</v>
      </c>
      <c r="LQV67" s="956">
        <f t="shared" si="136"/>
        <v>0</v>
      </c>
      <c r="LQW67" s="956">
        <f t="shared" si="136"/>
        <v>0</v>
      </c>
      <c r="LQX67" s="956">
        <f t="shared" si="136"/>
        <v>0</v>
      </c>
      <c r="LQY67" s="956">
        <f t="shared" si="136"/>
        <v>0</v>
      </c>
      <c r="LQZ67" s="956">
        <f t="shared" si="136"/>
        <v>0</v>
      </c>
      <c r="LRA67" s="956">
        <f t="shared" si="136"/>
        <v>0</v>
      </c>
      <c r="LRB67" s="956">
        <f t="shared" si="136"/>
        <v>0</v>
      </c>
      <c r="LRC67" s="956">
        <f t="shared" si="136"/>
        <v>0</v>
      </c>
      <c r="LRD67" s="956">
        <f t="shared" si="136"/>
        <v>0</v>
      </c>
      <c r="LRE67" s="956">
        <f t="shared" si="136"/>
        <v>0</v>
      </c>
      <c r="LRF67" s="956">
        <f t="shared" si="136"/>
        <v>0</v>
      </c>
      <c r="LRG67" s="956">
        <f t="shared" si="136"/>
        <v>0</v>
      </c>
      <c r="LRH67" s="956">
        <f t="shared" ref="LRH67:LTS67" si="137">LRH60*$C$67</f>
        <v>0</v>
      </c>
      <c r="LRI67" s="956">
        <f t="shared" si="137"/>
        <v>0</v>
      </c>
      <c r="LRJ67" s="956">
        <f t="shared" si="137"/>
        <v>0</v>
      </c>
      <c r="LRK67" s="956">
        <f t="shared" si="137"/>
        <v>0</v>
      </c>
      <c r="LRL67" s="956">
        <f t="shared" si="137"/>
        <v>0</v>
      </c>
      <c r="LRM67" s="956">
        <f t="shared" si="137"/>
        <v>0</v>
      </c>
      <c r="LRN67" s="956">
        <f t="shared" si="137"/>
        <v>0</v>
      </c>
      <c r="LRO67" s="956">
        <f t="shared" si="137"/>
        <v>0</v>
      </c>
      <c r="LRP67" s="956">
        <f t="shared" si="137"/>
        <v>0</v>
      </c>
      <c r="LRQ67" s="956">
        <f t="shared" si="137"/>
        <v>0</v>
      </c>
      <c r="LRR67" s="956">
        <f t="shared" si="137"/>
        <v>0</v>
      </c>
      <c r="LRS67" s="956">
        <f t="shared" si="137"/>
        <v>0</v>
      </c>
      <c r="LRT67" s="956">
        <f t="shared" si="137"/>
        <v>0</v>
      </c>
      <c r="LRU67" s="956">
        <f t="shared" si="137"/>
        <v>0</v>
      </c>
      <c r="LRV67" s="956">
        <f t="shared" si="137"/>
        <v>0</v>
      </c>
      <c r="LRW67" s="956">
        <f t="shared" si="137"/>
        <v>0</v>
      </c>
      <c r="LRX67" s="956">
        <f t="shared" si="137"/>
        <v>0</v>
      </c>
      <c r="LRY67" s="956">
        <f t="shared" si="137"/>
        <v>0</v>
      </c>
      <c r="LRZ67" s="956">
        <f t="shared" si="137"/>
        <v>0</v>
      </c>
      <c r="LSA67" s="956">
        <f t="shared" si="137"/>
        <v>0</v>
      </c>
      <c r="LSB67" s="956">
        <f t="shared" si="137"/>
        <v>0</v>
      </c>
      <c r="LSC67" s="956">
        <f t="shared" si="137"/>
        <v>0</v>
      </c>
      <c r="LSD67" s="956">
        <f t="shared" si="137"/>
        <v>0</v>
      </c>
      <c r="LSE67" s="956">
        <f t="shared" si="137"/>
        <v>0</v>
      </c>
      <c r="LSF67" s="956">
        <f t="shared" si="137"/>
        <v>0</v>
      </c>
      <c r="LSG67" s="956">
        <f t="shared" si="137"/>
        <v>0</v>
      </c>
      <c r="LSH67" s="956">
        <f t="shared" si="137"/>
        <v>0</v>
      </c>
      <c r="LSI67" s="956">
        <f t="shared" si="137"/>
        <v>0</v>
      </c>
      <c r="LSJ67" s="956">
        <f t="shared" si="137"/>
        <v>0</v>
      </c>
      <c r="LSK67" s="956">
        <f t="shared" si="137"/>
        <v>0</v>
      </c>
      <c r="LSL67" s="956">
        <f t="shared" si="137"/>
        <v>0</v>
      </c>
      <c r="LSM67" s="956">
        <f t="shared" si="137"/>
        <v>0</v>
      </c>
      <c r="LSN67" s="956">
        <f t="shared" si="137"/>
        <v>0</v>
      </c>
      <c r="LSO67" s="956">
        <f t="shared" si="137"/>
        <v>0</v>
      </c>
      <c r="LSP67" s="956">
        <f t="shared" si="137"/>
        <v>0</v>
      </c>
      <c r="LSQ67" s="956">
        <f t="shared" si="137"/>
        <v>0</v>
      </c>
      <c r="LSR67" s="956">
        <f t="shared" si="137"/>
        <v>0</v>
      </c>
      <c r="LSS67" s="956">
        <f t="shared" si="137"/>
        <v>0</v>
      </c>
      <c r="LST67" s="956">
        <f t="shared" si="137"/>
        <v>0</v>
      </c>
      <c r="LSU67" s="956">
        <f t="shared" si="137"/>
        <v>0</v>
      </c>
      <c r="LSV67" s="956">
        <f t="shared" si="137"/>
        <v>0</v>
      </c>
      <c r="LSW67" s="956">
        <f t="shared" si="137"/>
        <v>0</v>
      </c>
      <c r="LSX67" s="956">
        <f t="shared" si="137"/>
        <v>0</v>
      </c>
      <c r="LSY67" s="956">
        <f t="shared" si="137"/>
        <v>0</v>
      </c>
      <c r="LSZ67" s="956">
        <f t="shared" si="137"/>
        <v>0</v>
      </c>
      <c r="LTA67" s="956">
        <f t="shared" si="137"/>
        <v>0</v>
      </c>
      <c r="LTB67" s="956">
        <f t="shared" si="137"/>
        <v>0</v>
      </c>
      <c r="LTC67" s="956">
        <f t="shared" si="137"/>
        <v>0</v>
      </c>
      <c r="LTD67" s="956">
        <f t="shared" si="137"/>
        <v>0</v>
      </c>
      <c r="LTE67" s="956">
        <f t="shared" si="137"/>
        <v>0</v>
      </c>
      <c r="LTF67" s="956">
        <f t="shared" si="137"/>
        <v>0</v>
      </c>
      <c r="LTG67" s="956">
        <f t="shared" si="137"/>
        <v>0</v>
      </c>
      <c r="LTH67" s="956">
        <f t="shared" si="137"/>
        <v>0</v>
      </c>
      <c r="LTI67" s="956">
        <f t="shared" si="137"/>
        <v>0</v>
      </c>
      <c r="LTJ67" s="956">
        <f t="shared" si="137"/>
        <v>0</v>
      </c>
      <c r="LTK67" s="956">
        <f t="shared" si="137"/>
        <v>0</v>
      </c>
      <c r="LTL67" s="956">
        <f t="shared" si="137"/>
        <v>0</v>
      </c>
      <c r="LTM67" s="956">
        <f t="shared" si="137"/>
        <v>0</v>
      </c>
      <c r="LTN67" s="956">
        <f t="shared" si="137"/>
        <v>0</v>
      </c>
      <c r="LTO67" s="956">
        <f t="shared" si="137"/>
        <v>0</v>
      </c>
      <c r="LTP67" s="956">
        <f t="shared" si="137"/>
        <v>0</v>
      </c>
      <c r="LTQ67" s="956">
        <f t="shared" si="137"/>
        <v>0</v>
      </c>
      <c r="LTR67" s="956">
        <f t="shared" si="137"/>
        <v>0</v>
      </c>
      <c r="LTS67" s="956">
        <f t="shared" si="137"/>
        <v>0</v>
      </c>
      <c r="LTT67" s="956">
        <f t="shared" ref="LTT67:LWE67" si="138">LTT60*$C$67</f>
        <v>0</v>
      </c>
      <c r="LTU67" s="956">
        <f t="shared" si="138"/>
        <v>0</v>
      </c>
      <c r="LTV67" s="956">
        <f t="shared" si="138"/>
        <v>0</v>
      </c>
      <c r="LTW67" s="956">
        <f t="shared" si="138"/>
        <v>0</v>
      </c>
      <c r="LTX67" s="956">
        <f t="shared" si="138"/>
        <v>0</v>
      </c>
      <c r="LTY67" s="956">
        <f t="shared" si="138"/>
        <v>0</v>
      </c>
      <c r="LTZ67" s="956">
        <f t="shared" si="138"/>
        <v>0</v>
      </c>
      <c r="LUA67" s="956">
        <f t="shared" si="138"/>
        <v>0</v>
      </c>
      <c r="LUB67" s="956">
        <f t="shared" si="138"/>
        <v>0</v>
      </c>
      <c r="LUC67" s="956">
        <f t="shared" si="138"/>
        <v>0</v>
      </c>
      <c r="LUD67" s="956">
        <f t="shared" si="138"/>
        <v>0</v>
      </c>
      <c r="LUE67" s="956">
        <f t="shared" si="138"/>
        <v>0</v>
      </c>
      <c r="LUF67" s="956">
        <f t="shared" si="138"/>
        <v>0</v>
      </c>
      <c r="LUG67" s="956">
        <f t="shared" si="138"/>
        <v>0</v>
      </c>
      <c r="LUH67" s="956">
        <f t="shared" si="138"/>
        <v>0</v>
      </c>
      <c r="LUI67" s="956">
        <f t="shared" si="138"/>
        <v>0</v>
      </c>
      <c r="LUJ67" s="956">
        <f t="shared" si="138"/>
        <v>0</v>
      </c>
      <c r="LUK67" s="956">
        <f t="shared" si="138"/>
        <v>0</v>
      </c>
      <c r="LUL67" s="956">
        <f t="shared" si="138"/>
        <v>0</v>
      </c>
      <c r="LUM67" s="956">
        <f t="shared" si="138"/>
        <v>0</v>
      </c>
      <c r="LUN67" s="956">
        <f t="shared" si="138"/>
        <v>0</v>
      </c>
      <c r="LUO67" s="956">
        <f t="shared" si="138"/>
        <v>0</v>
      </c>
      <c r="LUP67" s="956">
        <f t="shared" si="138"/>
        <v>0</v>
      </c>
      <c r="LUQ67" s="956">
        <f t="shared" si="138"/>
        <v>0</v>
      </c>
      <c r="LUR67" s="956">
        <f t="shared" si="138"/>
        <v>0</v>
      </c>
      <c r="LUS67" s="956">
        <f t="shared" si="138"/>
        <v>0</v>
      </c>
      <c r="LUT67" s="956">
        <f t="shared" si="138"/>
        <v>0</v>
      </c>
      <c r="LUU67" s="956">
        <f t="shared" si="138"/>
        <v>0</v>
      </c>
      <c r="LUV67" s="956">
        <f t="shared" si="138"/>
        <v>0</v>
      </c>
      <c r="LUW67" s="956">
        <f t="shared" si="138"/>
        <v>0</v>
      </c>
      <c r="LUX67" s="956">
        <f t="shared" si="138"/>
        <v>0</v>
      </c>
      <c r="LUY67" s="956">
        <f t="shared" si="138"/>
        <v>0</v>
      </c>
      <c r="LUZ67" s="956">
        <f t="shared" si="138"/>
        <v>0</v>
      </c>
      <c r="LVA67" s="956">
        <f t="shared" si="138"/>
        <v>0</v>
      </c>
      <c r="LVB67" s="956">
        <f t="shared" si="138"/>
        <v>0</v>
      </c>
      <c r="LVC67" s="956">
        <f t="shared" si="138"/>
        <v>0</v>
      </c>
      <c r="LVD67" s="956">
        <f t="shared" si="138"/>
        <v>0</v>
      </c>
      <c r="LVE67" s="956">
        <f t="shared" si="138"/>
        <v>0</v>
      </c>
      <c r="LVF67" s="956">
        <f t="shared" si="138"/>
        <v>0</v>
      </c>
      <c r="LVG67" s="956">
        <f t="shared" si="138"/>
        <v>0</v>
      </c>
      <c r="LVH67" s="956">
        <f t="shared" si="138"/>
        <v>0</v>
      </c>
      <c r="LVI67" s="956">
        <f t="shared" si="138"/>
        <v>0</v>
      </c>
      <c r="LVJ67" s="956">
        <f t="shared" si="138"/>
        <v>0</v>
      </c>
      <c r="LVK67" s="956">
        <f t="shared" si="138"/>
        <v>0</v>
      </c>
      <c r="LVL67" s="956">
        <f t="shared" si="138"/>
        <v>0</v>
      </c>
      <c r="LVM67" s="956">
        <f t="shared" si="138"/>
        <v>0</v>
      </c>
      <c r="LVN67" s="956">
        <f t="shared" si="138"/>
        <v>0</v>
      </c>
      <c r="LVO67" s="956">
        <f t="shared" si="138"/>
        <v>0</v>
      </c>
      <c r="LVP67" s="956">
        <f t="shared" si="138"/>
        <v>0</v>
      </c>
      <c r="LVQ67" s="956">
        <f t="shared" si="138"/>
        <v>0</v>
      </c>
      <c r="LVR67" s="956">
        <f t="shared" si="138"/>
        <v>0</v>
      </c>
      <c r="LVS67" s="956">
        <f t="shared" si="138"/>
        <v>0</v>
      </c>
      <c r="LVT67" s="956">
        <f t="shared" si="138"/>
        <v>0</v>
      </c>
      <c r="LVU67" s="956">
        <f t="shared" si="138"/>
        <v>0</v>
      </c>
      <c r="LVV67" s="956">
        <f t="shared" si="138"/>
        <v>0</v>
      </c>
      <c r="LVW67" s="956">
        <f t="shared" si="138"/>
        <v>0</v>
      </c>
      <c r="LVX67" s="956">
        <f t="shared" si="138"/>
        <v>0</v>
      </c>
      <c r="LVY67" s="956">
        <f t="shared" si="138"/>
        <v>0</v>
      </c>
      <c r="LVZ67" s="956">
        <f t="shared" si="138"/>
        <v>0</v>
      </c>
      <c r="LWA67" s="956">
        <f t="shared" si="138"/>
        <v>0</v>
      </c>
      <c r="LWB67" s="956">
        <f t="shared" si="138"/>
        <v>0</v>
      </c>
      <c r="LWC67" s="956">
        <f t="shared" si="138"/>
        <v>0</v>
      </c>
      <c r="LWD67" s="956">
        <f t="shared" si="138"/>
        <v>0</v>
      </c>
      <c r="LWE67" s="956">
        <f t="shared" si="138"/>
        <v>0</v>
      </c>
      <c r="LWF67" s="956">
        <f t="shared" ref="LWF67:LYQ67" si="139">LWF60*$C$67</f>
        <v>0</v>
      </c>
      <c r="LWG67" s="956">
        <f t="shared" si="139"/>
        <v>0</v>
      </c>
      <c r="LWH67" s="956">
        <f t="shared" si="139"/>
        <v>0</v>
      </c>
      <c r="LWI67" s="956">
        <f t="shared" si="139"/>
        <v>0</v>
      </c>
      <c r="LWJ67" s="956">
        <f t="shared" si="139"/>
        <v>0</v>
      </c>
      <c r="LWK67" s="956">
        <f t="shared" si="139"/>
        <v>0</v>
      </c>
      <c r="LWL67" s="956">
        <f t="shared" si="139"/>
        <v>0</v>
      </c>
      <c r="LWM67" s="956">
        <f t="shared" si="139"/>
        <v>0</v>
      </c>
      <c r="LWN67" s="956">
        <f t="shared" si="139"/>
        <v>0</v>
      </c>
      <c r="LWO67" s="956">
        <f t="shared" si="139"/>
        <v>0</v>
      </c>
      <c r="LWP67" s="956">
        <f t="shared" si="139"/>
        <v>0</v>
      </c>
      <c r="LWQ67" s="956">
        <f t="shared" si="139"/>
        <v>0</v>
      </c>
      <c r="LWR67" s="956">
        <f t="shared" si="139"/>
        <v>0</v>
      </c>
      <c r="LWS67" s="956">
        <f t="shared" si="139"/>
        <v>0</v>
      </c>
      <c r="LWT67" s="956">
        <f t="shared" si="139"/>
        <v>0</v>
      </c>
      <c r="LWU67" s="956">
        <f t="shared" si="139"/>
        <v>0</v>
      </c>
      <c r="LWV67" s="956">
        <f t="shared" si="139"/>
        <v>0</v>
      </c>
      <c r="LWW67" s="956">
        <f t="shared" si="139"/>
        <v>0</v>
      </c>
      <c r="LWX67" s="956">
        <f t="shared" si="139"/>
        <v>0</v>
      </c>
      <c r="LWY67" s="956">
        <f t="shared" si="139"/>
        <v>0</v>
      </c>
      <c r="LWZ67" s="956">
        <f t="shared" si="139"/>
        <v>0</v>
      </c>
      <c r="LXA67" s="956">
        <f t="shared" si="139"/>
        <v>0</v>
      </c>
      <c r="LXB67" s="956">
        <f t="shared" si="139"/>
        <v>0</v>
      </c>
      <c r="LXC67" s="956">
        <f t="shared" si="139"/>
        <v>0</v>
      </c>
      <c r="LXD67" s="956">
        <f t="shared" si="139"/>
        <v>0</v>
      </c>
      <c r="LXE67" s="956">
        <f t="shared" si="139"/>
        <v>0</v>
      </c>
      <c r="LXF67" s="956">
        <f t="shared" si="139"/>
        <v>0</v>
      </c>
      <c r="LXG67" s="956">
        <f t="shared" si="139"/>
        <v>0</v>
      </c>
      <c r="LXH67" s="956">
        <f t="shared" si="139"/>
        <v>0</v>
      </c>
      <c r="LXI67" s="956">
        <f t="shared" si="139"/>
        <v>0</v>
      </c>
      <c r="LXJ67" s="956">
        <f t="shared" si="139"/>
        <v>0</v>
      </c>
      <c r="LXK67" s="956">
        <f t="shared" si="139"/>
        <v>0</v>
      </c>
      <c r="LXL67" s="956">
        <f t="shared" si="139"/>
        <v>0</v>
      </c>
      <c r="LXM67" s="956">
        <f t="shared" si="139"/>
        <v>0</v>
      </c>
      <c r="LXN67" s="956">
        <f t="shared" si="139"/>
        <v>0</v>
      </c>
      <c r="LXO67" s="956">
        <f t="shared" si="139"/>
        <v>0</v>
      </c>
      <c r="LXP67" s="956">
        <f t="shared" si="139"/>
        <v>0</v>
      </c>
      <c r="LXQ67" s="956">
        <f t="shared" si="139"/>
        <v>0</v>
      </c>
      <c r="LXR67" s="956">
        <f t="shared" si="139"/>
        <v>0</v>
      </c>
      <c r="LXS67" s="956">
        <f t="shared" si="139"/>
        <v>0</v>
      </c>
      <c r="LXT67" s="956">
        <f t="shared" si="139"/>
        <v>0</v>
      </c>
      <c r="LXU67" s="956">
        <f t="shared" si="139"/>
        <v>0</v>
      </c>
      <c r="LXV67" s="956">
        <f t="shared" si="139"/>
        <v>0</v>
      </c>
      <c r="LXW67" s="956">
        <f t="shared" si="139"/>
        <v>0</v>
      </c>
      <c r="LXX67" s="956">
        <f t="shared" si="139"/>
        <v>0</v>
      </c>
      <c r="LXY67" s="956">
        <f t="shared" si="139"/>
        <v>0</v>
      </c>
      <c r="LXZ67" s="956">
        <f t="shared" si="139"/>
        <v>0</v>
      </c>
      <c r="LYA67" s="956">
        <f t="shared" si="139"/>
        <v>0</v>
      </c>
      <c r="LYB67" s="956">
        <f t="shared" si="139"/>
        <v>0</v>
      </c>
      <c r="LYC67" s="956">
        <f t="shared" si="139"/>
        <v>0</v>
      </c>
      <c r="LYD67" s="956">
        <f t="shared" si="139"/>
        <v>0</v>
      </c>
      <c r="LYE67" s="956">
        <f t="shared" si="139"/>
        <v>0</v>
      </c>
      <c r="LYF67" s="956">
        <f t="shared" si="139"/>
        <v>0</v>
      </c>
      <c r="LYG67" s="956">
        <f t="shared" si="139"/>
        <v>0</v>
      </c>
      <c r="LYH67" s="956">
        <f t="shared" si="139"/>
        <v>0</v>
      </c>
      <c r="LYI67" s="956">
        <f t="shared" si="139"/>
        <v>0</v>
      </c>
      <c r="LYJ67" s="956">
        <f t="shared" si="139"/>
        <v>0</v>
      </c>
      <c r="LYK67" s="956">
        <f t="shared" si="139"/>
        <v>0</v>
      </c>
      <c r="LYL67" s="956">
        <f t="shared" si="139"/>
        <v>0</v>
      </c>
      <c r="LYM67" s="956">
        <f t="shared" si="139"/>
        <v>0</v>
      </c>
      <c r="LYN67" s="956">
        <f t="shared" si="139"/>
        <v>0</v>
      </c>
      <c r="LYO67" s="956">
        <f t="shared" si="139"/>
        <v>0</v>
      </c>
      <c r="LYP67" s="956">
        <f t="shared" si="139"/>
        <v>0</v>
      </c>
      <c r="LYQ67" s="956">
        <f t="shared" si="139"/>
        <v>0</v>
      </c>
      <c r="LYR67" s="956">
        <f t="shared" ref="LYR67:MBC67" si="140">LYR60*$C$67</f>
        <v>0</v>
      </c>
      <c r="LYS67" s="956">
        <f t="shared" si="140"/>
        <v>0</v>
      </c>
      <c r="LYT67" s="956">
        <f t="shared" si="140"/>
        <v>0</v>
      </c>
      <c r="LYU67" s="956">
        <f t="shared" si="140"/>
        <v>0</v>
      </c>
      <c r="LYV67" s="956">
        <f t="shared" si="140"/>
        <v>0</v>
      </c>
      <c r="LYW67" s="956">
        <f t="shared" si="140"/>
        <v>0</v>
      </c>
      <c r="LYX67" s="956">
        <f t="shared" si="140"/>
        <v>0</v>
      </c>
      <c r="LYY67" s="956">
        <f t="shared" si="140"/>
        <v>0</v>
      </c>
      <c r="LYZ67" s="956">
        <f t="shared" si="140"/>
        <v>0</v>
      </c>
      <c r="LZA67" s="956">
        <f t="shared" si="140"/>
        <v>0</v>
      </c>
      <c r="LZB67" s="956">
        <f t="shared" si="140"/>
        <v>0</v>
      </c>
      <c r="LZC67" s="956">
        <f t="shared" si="140"/>
        <v>0</v>
      </c>
      <c r="LZD67" s="956">
        <f t="shared" si="140"/>
        <v>0</v>
      </c>
      <c r="LZE67" s="956">
        <f t="shared" si="140"/>
        <v>0</v>
      </c>
      <c r="LZF67" s="956">
        <f t="shared" si="140"/>
        <v>0</v>
      </c>
      <c r="LZG67" s="956">
        <f t="shared" si="140"/>
        <v>0</v>
      </c>
      <c r="LZH67" s="956">
        <f t="shared" si="140"/>
        <v>0</v>
      </c>
      <c r="LZI67" s="956">
        <f t="shared" si="140"/>
        <v>0</v>
      </c>
      <c r="LZJ67" s="956">
        <f t="shared" si="140"/>
        <v>0</v>
      </c>
      <c r="LZK67" s="956">
        <f t="shared" si="140"/>
        <v>0</v>
      </c>
      <c r="LZL67" s="956">
        <f t="shared" si="140"/>
        <v>0</v>
      </c>
      <c r="LZM67" s="956">
        <f t="shared" si="140"/>
        <v>0</v>
      </c>
      <c r="LZN67" s="956">
        <f t="shared" si="140"/>
        <v>0</v>
      </c>
      <c r="LZO67" s="956">
        <f t="shared" si="140"/>
        <v>0</v>
      </c>
      <c r="LZP67" s="956">
        <f t="shared" si="140"/>
        <v>0</v>
      </c>
      <c r="LZQ67" s="956">
        <f t="shared" si="140"/>
        <v>0</v>
      </c>
      <c r="LZR67" s="956">
        <f t="shared" si="140"/>
        <v>0</v>
      </c>
      <c r="LZS67" s="956">
        <f t="shared" si="140"/>
        <v>0</v>
      </c>
      <c r="LZT67" s="956">
        <f t="shared" si="140"/>
        <v>0</v>
      </c>
      <c r="LZU67" s="956">
        <f t="shared" si="140"/>
        <v>0</v>
      </c>
      <c r="LZV67" s="956">
        <f t="shared" si="140"/>
        <v>0</v>
      </c>
      <c r="LZW67" s="956">
        <f t="shared" si="140"/>
        <v>0</v>
      </c>
      <c r="LZX67" s="956">
        <f t="shared" si="140"/>
        <v>0</v>
      </c>
      <c r="LZY67" s="956">
        <f t="shared" si="140"/>
        <v>0</v>
      </c>
      <c r="LZZ67" s="956">
        <f t="shared" si="140"/>
        <v>0</v>
      </c>
      <c r="MAA67" s="956">
        <f t="shared" si="140"/>
        <v>0</v>
      </c>
      <c r="MAB67" s="956">
        <f t="shared" si="140"/>
        <v>0</v>
      </c>
      <c r="MAC67" s="956">
        <f t="shared" si="140"/>
        <v>0</v>
      </c>
      <c r="MAD67" s="956">
        <f t="shared" si="140"/>
        <v>0</v>
      </c>
      <c r="MAE67" s="956">
        <f t="shared" si="140"/>
        <v>0</v>
      </c>
      <c r="MAF67" s="956">
        <f t="shared" si="140"/>
        <v>0</v>
      </c>
      <c r="MAG67" s="956">
        <f t="shared" si="140"/>
        <v>0</v>
      </c>
      <c r="MAH67" s="956">
        <f t="shared" si="140"/>
        <v>0</v>
      </c>
      <c r="MAI67" s="956">
        <f t="shared" si="140"/>
        <v>0</v>
      </c>
      <c r="MAJ67" s="956">
        <f t="shared" si="140"/>
        <v>0</v>
      </c>
      <c r="MAK67" s="956">
        <f t="shared" si="140"/>
        <v>0</v>
      </c>
      <c r="MAL67" s="956">
        <f t="shared" si="140"/>
        <v>0</v>
      </c>
      <c r="MAM67" s="956">
        <f t="shared" si="140"/>
        <v>0</v>
      </c>
      <c r="MAN67" s="956">
        <f t="shared" si="140"/>
        <v>0</v>
      </c>
      <c r="MAO67" s="956">
        <f t="shared" si="140"/>
        <v>0</v>
      </c>
      <c r="MAP67" s="956">
        <f t="shared" si="140"/>
        <v>0</v>
      </c>
      <c r="MAQ67" s="956">
        <f t="shared" si="140"/>
        <v>0</v>
      </c>
      <c r="MAR67" s="956">
        <f t="shared" si="140"/>
        <v>0</v>
      </c>
      <c r="MAS67" s="956">
        <f t="shared" si="140"/>
        <v>0</v>
      </c>
      <c r="MAT67" s="956">
        <f t="shared" si="140"/>
        <v>0</v>
      </c>
      <c r="MAU67" s="956">
        <f t="shared" si="140"/>
        <v>0</v>
      </c>
      <c r="MAV67" s="956">
        <f t="shared" si="140"/>
        <v>0</v>
      </c>
      <c r="MAW67" s="956">
        <f t="shared" si="140"/>
        <v>0</v>
      </c>
      <c r="MAX67" s="956">
        <f t="shared" si="140"/>
        <v>0</v>
      </c>
      <c r="MAY67" s="956">
        <f t="shared" si="140"/>
        <v>0</v>
      </c>
      <c r="MAZ67" s="956">
        <f t="shared" si="140"/>
        <v>0</v>
      </c>
      <c r="MBA67" s="956">
        <f t="shared" si="140"/>
        <v>0</v>
      </c>
      <c r="MBB67" s="956">
        <f t="shared" si="140"/>
        <v>0</v>
      </c>
      <c r="MBC67" s="956">
        <f t="shared" si="140"/>
        <v>0</v>
      </c>
      <c r="MBD67" s="956">
        <f t="shared" ref="MBD67:MDO67" si="141">MBD60*$C$67</f>
        <v>0</v>
      </c>
      <c r="MBE67" s="956">
        <f t="shared" si="141"/>
        <v>0</v>
      </c>
      <c r="MBF67" s="956">
        <f t="shared" si="141"/>
        <v>0</v>
      </c>
      <c r="MBG67" s="956">
        <f t="shared" si="141"/>
        <v>0</v>
      </c>
      <c r="MBH67" s="956">
        <f t="shared" si="141"/>
        <v>0</v>
      </c>
      <c r="MBI67" s="956">
        <f t="shared" si="141"/>
        <v>0</v>
      </c>
      <c r="MBJ67" s="956">
        <f t="shared" si="141"/>
        <v>0</v>
      </c>
      <c r="MBK67" s="956">
        <f t="shared" si="141"/>
        <v>0</v>
      </c>
      <c r="MBL67" s="956">
        <f t="shared" si="141"/>
        <v>0</v>
      </c>
      <c r="MBM67" s="956">
        <f t="shared" si="141"/>
        <v>0</v>
      </c>
      <c r="MBN67" s="956">
        <f t="shared" si="141"/>
        <v>0</v>
      </c>
      <c r="MBO67" s="956">
        <f t="shared" si="141"/>
        <v>0</v>
      </c>
      <c r="MBP67" s="956">
        <f t="shared" si="141"/>
        <v>0</v>
      </c>
      <c r="MBQ67" s="956">
        <f t="shared" si="141"/>
        <v>0</v>
      </c>
      <c r="MBR67" s="956">
        <f t="shared" si="141"/>
        <v>0</v>
      </c>
      <c r="MBS67" s="956">
        <f t="shared" si="141"/>
        <v>0</v>
      </c>
      <c r="MBT67" s="956">
        <f t="shared" si="141"/>
        <v>0</v>
      </c>
      <c r="MBU67" s="956">
        <f t="shared" si="141"/>
        <v>0</v>
      </c>
      <c r="MBV67" s="956">
        <f t="shared" si="141"/>
        <v>0</v>
      </c>
      <c r="MBW67" s="956">
        <f t="shared" si="141"/>
        <v>0</v>
      </c>
      <c r="MBX67" s="956">
        <f t="shared" si="141"/>
        <v>0</v>
      </c>
      <c r="MBY67" s="956">
        <f t="shared" si="141"/>
        <v>0</v>
      </c>
      <c r="MBZ67" s="956">
        <f t="shared" si="141"/>
        <v>0</v>
      </c>
      <c r="MCA67" s="956">
        <f t="shared" si="141"/>
        <v>0</v>
      </c>
      <c r="MCB67" s="956">
        <f t="shared" si="141"/>
        <v>0</v>
      </c>
      <c r="MCC67" s="956">
        <f t="shared" si="141"/>
        <v>0</v>
      </c>
      <c r="MCD67" s="956">
        <f t="shared" si="141"/>
        <v>0</v>
      </c>
      <c r="MCE67" s="956">
        <f t="shared" si="141"/>
        <v>0</v>
      </c>
      <c r="MCF67" s="956">
        <f t="shared" si="141"/>
        <v>0</v>
      </c>
      <c r="MCG67" s="956">
        <f t="shared" si="141"/>
        <v>0</v>
      </c>
      <c r="MCH67" s="956">
        <f t="shared" si="141"/>
        <v>0</v>
      </c>
      <c r="MCI67" s="956">
        <f t="shared" si="141"/>
        <v>0</v>
      </c>
      <c r="MCJ67" s="956">
        <f t="shared" si="141"/>
        <v>0</v>
      </c>
      <c r="MCK67" s="956">
        <f t="shared" si="141"/>
        <v>0</v>
      </c>
      <c r="MCL67" s="956">
        <f t="shared" si="141"/>
        <v>0</v>
      </c>
      <c r="MCM67" s="956">
        <f t="shared" si="141"/>
        <v>0</v>
      </c>
      <c r="MCN67" s="956">
        <f t="shared" si="141"/>
        <v>0</v>
      </c>
      <c r="MCO67" s="956">
        <f t="shared" si="141"/>
        <v>0</v>
      </c>
      <c r="MCP67" s="956">
        <f t="shared" si="141"/>
        <v>0</v>
      </c>
      <c r="MCQ67" s="956">
        <f t="shared" si="141"/>
        <v>0</v>
      </c>
      <c r="MCR67" s="956">
        <f t="shared" si="141"/>
        <v>0</v>
      </c>
      <c r="MCS67" s="956">
        <f t="shared" si="141"/>
        <v>0</v>
      </c>
      <c r="MCT67" s="956">
        <f t="shared" si="141"/>
        <v>0</v>
      </c>
      <c r="MCU67" s="956">
        <f t="shared" si="141"/>
        <v>0</v>
      </c>
      <c r="MCV67" s="956">
        <f t="shared" si="141"/>
        <v>0</v>
      </c>
      <c r="MCW67" s="956">
        <f t="shared" si="141"/>
        <v>0</v>
      </c>
      <c r="MCX67" s="956">
        <f t="shared" si="141"/>
        <v>0</v>
      </c>
      <c r="MCY67" s="956">
        <f t="shared" si="141"/>
        <v>0</v>
      </c>
      <c r="MCZ67" s="956">
        <f t="shared" si="141"/>
        <v>0</v>
      </c>
      <c r="MDA67" s="956">
        <f t="shared" si="141"/>
        <v>0</v>
      </c>
      <c r="MDB67" s="956">
        <f t="shared" si="141"/>
        <v>0</v>
      </c>
      <c r="MDC67" s="956">
        <f t="shared" si="141"/>
        <v>0</v>
      </c>
      <c r="MDD67" s="956">
        <f t="shared" si="141"/>
        <v>0</v>
      </c>
      <c r="MDE67" s="956">
        <f t="shared" si="141"/>
        <v>0</v>
      </c>
      <c r="MDF67" s="956">
        <f t="shared" si="141"/>
        <v>0</v>
      </c>
      <c r="MDG67" s="956">
        <f t="shared" si="141"/>
        <v>0</v>
      </c>
      <c r="MDH67" s="956">
        <f t="shared" si="141"/>
        <v>0</v>
      </c>
      <c r="MDI67" s="956">
        <f t="shared" si="141"/>
        <v>0</v>
      </c>
      <c r="MDJ67" s="956">
        <f t="shared" si="141"/>
        <v>0</v>
      </c>
      <c r="MDK67" s="956">
        <f t="shared" si="141"/>
        <v>0</v>
      </c>
      <c r="MDL67" s="956">
        <f t="shared" si="141"/>
        <v>0</v>
      </c>
      <c r="MDM67" s="956">
        <f t="shared" si="141"/>
        <v>0</v>
      </c>
      <c r="MDN67" s="956">
        <f t="shared" si="141"/>
        <v>0</v>
      </c>
      <c r="MDO67" s="956">
        <f t="shared" si="141"/>
        <v>0</v>
      </c>
      <c r="MDP67" s="956">
        <f t="shared" ref="MDP67:MGA67" si="142">MDP60*$C$67</f>
        <v>0</v>
      </c>
      <c r="MDQ67" s="956">
        <f t="shared" si="142"/>
        <v>0</v>
      </c>
      <c r="MDR67" s="956">
        <f t="shared" si="142"/>
        <v>0</v>
      </c>
      <c r="MDS67" s="956">
        <f t="shared" si="142"/>
        <v>0</v>
      </c>
      <c r="MDT67" s="956">
        <f t="shared" si="142"/>
        <v>0</v>
      </c>
      <c r="MDU67" s="956">
        <f t="shared" si="142"/>
        <v>0</v>
      </c>
      <c r="MDV67" s="956">
        <f t="shared" si="142"/>
        <v>0</v>
      </c>
      <c r="MDW67" s="956">
        <f t="shared" si="142"/>
        <v>0</v>
      </c>
      <c r="MDX67" s="956">
        <f t="shared" si="142"/>
        <v>0</v>
      </c>
      <c r="MDY67" s="956">
        <f t="shared" si="142"/>
        <v>0</v>
      </c>
      <c r="MDZ67" s="956">
        <f t="shared" si="142"/>
        <v>0</v>
      </c>
      <c r="MEA67" s="956">
        <f t="shared" si="142"/>
        <v>0</v>
      </c>
      <c r="MEB67" s="956">
        <f t="shared" si="142"/>
        <v>0</v>
      </c>
      <c r="MEC67" s="956">
        <f t="shared" si="142"/>
        <v>0</v>
      </c>
      <c r="MED67" s="956">
        <f t="shared" si="142"/>
        <v>0</v>
      </c>
      <c r="MEE67" s="956">
        <f t="shared" si="142"/>
        <v>0</v>
      </c>
      <c r="MEF67" s="956">
        <f t="shared" si="142"/>
        <v>0</v>
      </c>
      <c r="MEG67" s="956">
        <f t="shared" si="142"/>
        <v>0</v>
      </c>
      <c r="MEH67" s="956">
        <f t="shared" si="142"/>
        <v>0</v>
      </c>
      <c r="MEI67" s="956">
        <f t="shared" si="142"/>
        <v>0</v>
      </c>
      <c r="MEJ67" s="956">
        <f t="shared" si="142"/>
        <v>0</v>
      </c>
      <c r="MEK67" s="956">
        <f t="shared" si="142"/>
        <v>0</v>
      </c>
      <c r="MEL67" s="956">
        <f t="shared" si="142"/>
        <v>0</v>
      </c>
      <c r="MEM67" s="956">
        <f t="shared" si="142"/>
        <v>0</v>
      </c>
      <c r="MEN67" s="956">
        <f t="shared" si="142"/>
        <v>0</v>
      </c>
      <c r="MEO67" s="956">
        <f t="shared" si="142"/>
        <v>0</v>
      </c>
      <c r="MEP67" s="956">
        <f t="shared" si="142"/>
        <v>0</v>
      </c>
      <c r="MEQ67" s="956">
        <f t="shared" si="142"/>
        <v>0</v>
      </c>
      <c r="MER67" s="956">
        <f t="shared" si="142"/>
        <v>0</v>
      </c>
      <c r="MES67" s="956">
        <f t="shared" si="142"/>
        <v>0</v>
      </c>
      <c r="MET67" s="956">
        <f t="shared" si="142"/>
        <v>0</v>
      </c>
      <c r="MEU67" s="956">
        <f t="shared" si="142"/>
        <v>0</v>
      </c>
      <c r="MEV67" s="956">
        <f t="shared" si="142"/>
        <v>0</v>
      </c>
      <c r="MEW67" s="956">
        <f t="shared" si="142"/>
        <v>0</v>
      </c>
      <c r="MEX67" s="956">
        <f t="shared" si="142"/>
        <v>0</v>
      </c>
      <c r="MEY67" s="956">
        <f t="shared" si="142"/>
        <v>0</v>
      </c>
      <c r="MEZ67" s="956">
        <f t="shared" si="142"/>
        <v>0</v>
      </c>
      <c r="MFA67" s="956">
        <f t="shared" si="142"/>
        <v>0</v>
      </c>
      <c r="MFB67" s="956">
        <f t="shared" si="142"/>
        <v>0</v>
      </c>
      <c r="MFC67" s="956">
        <f t="shared" si="142"/>
        <v>0</v>
      </c>
      <c r="MFD67" s="956">
        <f t="shared" si="142"/>
        <v>0</v>
      </c>
      <c r="MFE67" s="956">
        <f t="shared" si="142"/>
        <v>0</v>
      </c>
      <c r="MFF67" s="956">
        <f t="shared" si="142"/>
        <v>0</v>
      </c>
      <c r="MFG67" s="956">
        <f t="shared" si="142"/>
        <v>0</v>
      </c>
      <c r="MFH67" s="956">
        <f t="shared" si="142"/>
        <v>0</v>
      </c>
      <c r="MFI67" s="956">
        <f t="shared" si="142"/>
        <v>0</v>
      </c>
      <c r="MFJ67" s="956">
        <f t="shared" si="142"/>
        <v>0</v>
      </c>
      <c r="MFK67" s="956">
        <f t="shared" si="142"/>
        <v>0</v>
      </c>
      <c r="MFL67" s="956">
        <f t="shared" si="142"/>
        <v>0</v>
      </c>
      <c r="MFM67" s="956">
        <f t="shared" si="142"/>
        <v>0</v>
      </c>
      <c r="MFN67" s="956">
        <f t="shared" si="142"/>
        <v>0</v>
      </c>
      <c r="MFO67" s="956">
        <f t="shared" si="142"/>
        <v>0</v>
      </c>
      <c r="MFP67" s="956">
        <f t="shared" si="142"/>
        <v>0</v>
      </c>
      <c r="MFQ67" s="956">
        <f t="shared" si="142"/>
        <v>0</v>
      </c>
      <c r="MFR67" s="956">
        <f t="shared" si="142"/>
        <v>0</v>
      </c>
      <c r="MFS67" s="956">
        <f t="shared" si="142"/>
        <v>0</v>
      </c>
      <c r="MFT67" s="956">
        <f t="shared" si="142"/>
        <v>0</v>
      </c>
      <c r="MFU67" s="956">
        <f t="shared" si="142"/>
        <v>0</v>
      </c>
      <c r="MFV67" s="956">
        <f t="shared" si="142"/>
        <v>0</v>
      </c>
      <c r="MFW67" s="956">
        <f t="shared" si="142"/>
        <v>0</v>
      </c>
      <c r="MFX67" s="956">
        <f t="shared" si="142"/>
        <v>0</v>
      </c>
      <c r="MFY67" s="956">
        <f t="shared" si="142"/>
        <v>0</v>
      </c>
      <c r="MFZ67" s="956">
        <f t="shared" si="142"/>
        <v>0</v>
      </c>
      <c r="MGA67" s="956">
        <f t="shared" si="142"/>
        <v>0</v>
      </c>
      <c r="MGB67" s="956">
        <f t="shared" ref="MGB67:MIM67" si="143">MGB60*$C$67</f>
        <v>0</v>
      </c>
      <c r="MGC67" s="956">
        <f t="shared" si="143"/>
        <v>0</v>
      </c>
      <c r="MGD67" s="956">
        <f t="shared" si="143"/>
        <v>0</v>
      </c>
      <c r="MGE67" s="956">
        <f t="shared" si="143"/>
        <v>0</v>
      </c>
      <c r="MGF67" s="956">
        <f t="shared" si="143"/>
        <v>0</v>
      </c>
      <c r="MGG67" s="956">
        <f t="shared" si="143"/>
        <v>0</v>
      </c>
      <c r="MGH67" s="956">
        <f t="shared" si="143"/>
        <v>0</v>
      </c>
      <c r="MGI67" s="956">
        <f t="shared" si="143"/>
        <v>0</v>
      </c>
      <c r="MGJ67" s="956">
        <f t="shared" si="143"/>
        <v>0</v>
      </c>
      <c r="MGK67" s="956">
        <f t="shared" si="143"/>
        <v>0</v>
      </c>
      <c r="MGL67" s="956">
        <f t="shared" si="143"/>
        <v>0</v>
      </c>
      <c r="MGM67" s="956">
        <f t="shared" si="143"/>
        <v>0</v>
      </c>
      <c r="MGN67" s="956">
        <f t="shared" si="143"/>
        <v>0</v>
      </c>
      <c r="MGO67" s="956">
        <f t="shared" si="143"/>
        <v>0</v>
      </c>
      <c r="MGP67" s="956">
        <f t="shared" si="143"/>
        <v>0</v>
      </c>
      <c r="MGQ67" s="956">
        <f t="shared" si="143"/>
        <v>0</v>
      </c>
      <c r="MGR67" s="956">
        <f t="shared" si="143"/>
        <v>0</v>
      </c>
      <c r="MGS67" s="956">
        <f t="shared" si="143"/>
        <v>0</v>
      </c>
      <c r="MGT67" s="956">
        <f t="shared" si="143"/>
        <v>0</v>
      </c>
      <c r="MGU67" s="956">
        <f t="shared" si="143"/>
        <v>0</v>
      </c>
      <c r="MGV67" s="956">
        <f t="shared" si="143"/>
        <v>0</v>
      </c>
      <c r="MGW67" s="956">
        <f t="shared" si="143"/>
        <v>0</v>
      </c>
      <c r="MGX67" s="956">
        <f t="shared" si="143"/>
        <v>0</v>
      </c>
      <c r="MGY67" s="956">
        <f t="shared" si="143"/>
        <v>0</v>
      </c>
      <c r="MGZ67" s="956">
        <f t="shared" si="143"/>
        <v>0</v>
      </c>
      <c r="MHA67" s="956">
        <f t="shared" si="143"/>
        <v>0</v>
      </c>
      <c r="MHB67" s="956">
        <f t="shared" si="143"/>
        <v>0</v>
      </c>
      <c r="MHC67" s="956">
        <f t="shared" si="143"/>
        <v>0</v>
      </c>
      <c r="MHD67" s="956">
        <f t="shared" si="143"/>
        <v>0</v>
      </c>
      <c r="MHE67" s="956">
        <f t="shared" si="143"/>
        <v>0</v>
      </c>
      <c r="MHF67" s="956">
        <f t="shared" si="143"/>
        <v>0</v>
      </c>
      <c r="MHG67" s="956">
        <f t="shared" si="143"/>
        <v>0</v>
      </c>
      <c r="MHH67" s="956">
        <f t="shared" si="143"/>
        <v>0</v>
      </c>
      <c r="MHI67" s="956">
        <f t="shared" si="143"/>
        <v>0</v>
      </c>
      <c r="MHJ67" s="956">
        <f t="shared" si="143"/>
        <v>0</v>
      </c>
      <c r="MHK67" s="956">
        <f t="shared" si="143"/>
        <v>0</v>
      </c>
      <c r="MHL67" s="956">
        <f t="shared" si="143"/>
        <v>0</v>
      </c>
      <c r="MHM67" s="956">
        <f t="shared" si="143"/>
        <v>0</v>
      </c>
      <c r="MHN67" s="956">
        <f t="shared" si="143"/>
        <v>0</v>
      </c>
      <c r="MHO67" s="956">
        <f t="shared" si="143"/>
        <v>0</v>
      </c>
      <c r="MHP67" s="956">
        <f t="shared" si="143"/>
        <v>0</v>
      </c>
      <c r="MHQ67" s="956">
        <f t="shared" si="143"/>
        <v>0</v>
      </c>
      <c r="MHR67" s="956">
        <f t="shared" si="143"/>
        <v>0</v>
      </c>
      <c r="MHS67" s="956">
        <f t="shared" si="143"/>
        <v>0</v>
      </c>
      <c r="MHT67" s="956">
        <f t="shared" si="143"/>
        <v>0</v>
      </c>
      <c r="MHU67" s="956">
        <f t="shared" si="143"/>
        <v>0</v>
      </c>
      <c r="MHV67" s="956">
        <f t="shared" si="143"/>
        <v>0</v>
      </c>
      <c r="MHW67" s="956">
        <f t="shared" si="143"/>
        <v>0</v>
      </c>
      <c r="MHX67" s="956">
        <f t="shared" si="143"/>
        <v>0</v>
      </c>
      <c r="MHY67" s="956">
        <f t="shared" si="143"/>
        <v>0</v>
      </c>
      <c r="MHZ67" s="956">
        <f t="shared" si="143"/>
        <v>0</v>
      </c>
      <c r="MIA67" s="956">
        <f t="shared" si="143"/>
        <v>0</v>
      </c>
      <c r="MIB67" s="956">
        <f t="shared" si="143"/>
        <v>0</v>
      </c>
      <c r="MIC67" s="956">
        <f t="shared" si="143"/>
        <v>0</v>
      </c>
      <c r="MID67" s="956">
        <f t="shared" si="143"/>
        <v>0</v>
      </c>
      <c r="MIE67" s="956">
        <f t="shared" si="143"/>
        <v>0</v>
      </c>
      <c r="MIF67" s="956">
        <f t="shared" si="143"/>
        <v>0</v>
      </c>
      <c r="MIG67" s="956">
        <f t="shared" si="143"/>
        <v>0</v>
      </c>
      <c r="MIH67" s="956">
        <f t="shared" si="143"/>
        <v>0</v>
      </c>
      <c r="MII67" s="956">
        <f t="shared" si="143"/>
        <v>0</v>
      </c>
      <c r="MIJ67" s="956">
        <f t="shared" si="143"/>
        <v>0</v>
      </c>
      <c r="MIK67" s="956">
        <f t="shared" si="143"/>
        <v>0</v>
      </c>
      <c r="MIL67" s="956">
        <f t="shared" si="143"/>
        <v>0</v>
      </c>
      <c r="MIM67" s="956">
        <f t="shared" si="143"/>
        <v>0</v>
      </c>
      <c r="MIN67" s="956">
        <f t="shared" ref="MIN67:MKY67" si="144">MIN60*$C$67</f>
        <v>0</v>
      </c>
      <c r="MIO67" s="956">
        <f t="shared" si="144"/>
        <v>0</v>
      </c>
      <c r="MIP67" s="956">
        <f t="shared" si="144"/>
        <v>0</v>
      </c>
      <c r="MIQ67" s="956">
        <f t="shared" si="144"/>
        <v>0</v>
      </c>
      <c r="MIR67" s="956">
        <f t="shared" si="144"/>
        <v>0</v>
      </c>
      <c r="MIS67" s="956">
        <f t="shared" si="144"/>
        <v>0</v>
      </c>
      <c r="MIT67" s="956">
        <f t="shared" si="144"/>
        <v>0</v>
      </c>
      <c r="MIU67" s="956">
        <f t="shared" si="144"/>
        <v>0</v>
      </c>
      <c r="MIV67" s="956">
        <f t="shared" si="144"/>
        <v>0</v>
      </c>
      <c r="MIW67" s="956">
        <f t="shared" si="144"/>
        <v>0</v>
      </c>
      <c r="MIX67" s="956">
        <f t="shared" si="144"/>
        <v>0</v>
      </c>
      <c r="MIY67" s="956">
        <f t="shared" si="144"/>
        <v>0</v>
      </c>
      <c r="MIZ67" s="956">
        <f t="shared" si="144"/>
        <v>0</v>
      </c>
      <c r="MJA67" s="956">
        <f t="shared" si="144"/>
        <v>0</v>
      </c>
      <c r="MJB67" s="956">
        <f t="shared" si="144"/>
        <v>0</v>
      </c>
      <c r="MJC67" s="956">
        <f t="shared" si="144"/>
        <v>0</v>
      </c>
      <c r="MJD67" s="956">
        <f t="shared" si="144"/>
        <v>0</v>
      </c>
      <c r="MJE67" s="956">
        <f t="shared" si="144"/>
        <v>0</v>
      </c>
      <c r="MJF67" s="956">
        <f t="shared" si="144"/>
        <v>0</v>
      </c>
      <c r="MJG67" s="956">
        <f t="shared" si="144"/>
        <v>0</v>
      </c>
      <c r="MJH67" s="956">
        <f t="shared" si="144"/>
        <v>0</v>
      </c>
      <c r="MJI67" s="956">
        <f t="shared" si="144"/>
        <v>0</v>
      </c>
      <c r="MJJ67" s="956">
        <f t="shared" si="144"/>
        <v>0</v>
      </c>
      <c r="MJK67" s="956">
        <f t="shared" si="144"/>
        <v>0</v>
      </c>
      <c r="MJL67" s="956">
        <f t="shared" si="144"/>
        <v>0</v>
      </c>
      <c r="MJM67" s="956">
        <f t="shared" si="144"/>
        <v>0</v>
      </c>
      <c r="MJN67" s="956">
        <f t="shared" si="144"/>
        <v>0</v>
      </c>
      <c r="MJO67" s="956">
        <f t="shared" si="144"/>
        <v>0</v>
      </c>
      <c r="MJP67" s="956">
        <f t="shared" si="144"/>
        <v>0</v>
      </c>
      <c r="MJQ67" s="956">
        <f t="shared" si="144"/>
        <v>0</v>
      </c>
      <c r="MJR67" s="956">
        <f t="shared" si="144"/>
        <v>0</v>
      </c>
      <c r="MJS67" s="956">
        <f t="shared" si="144"/>
        <v>0</v>
      </c>
      <c r="MJT67" s="956">
        <f t="shared" si="144"/>
        <v>0</v>
      </c>
      <c r="MJU67" s="956">
        <f t="shared" si="144"/>
        <v>0</v>
      </c>
      <c r="MJV67" s="956">
        <f t="shared" si="144"/>
        <v>0</v>
      </c>
      <c r="MJW67" s="956">
        <f t="shared" si="144"/>
        <v>0</v>
      </c>
      <c r="MJX67" s="956">
        <f t="shared" si="144"/>
        <v>0</v>
      </c>
      <c r="MJY67" s="956">
        <f t="shared" si="144"/>
        <v>0</v>
      </c>
      <c r="MJZ67" s="956">
        <f t="shared" si="144"/>
        <v>0</v>
      </c>
      <c r="MKA67" s="956">
        <f t="shared" si="144"/>
        <v>0</v>
      </c>
      <c r="MKB67" s="956">
        <f t="shared" si="144"/>
        <v>0</v>
      </c>
      <c r="MKC67" s="956">
        <f t="shared" si="144"/>
        <v>0</v>
      </c>
      <c r="MKD67" s="956">
        <f t="shared" si="144"/>
        <v>0</v>
      </c>
      <c r="MKE67" s="956">
        <f t="shared" si="144"/>
        <v>0</v>
      </c>
      <c r="MKF67" s="956">
        <f t="shared" si="144"/>
        <v>0</v>
      </c>
      <c r="MKG67" s="956">
        <f t="shared" si="144"/>
        <v>0</v>
      </c>
      <c r="MKH67" s="956">
        <f t="shared" si="144"/>
        <v>0</v>
      </c>
      <c r="MKI67" s="956">
        <f t="shared" si="144"/>
        <v>0</v>
      </c>
      <c r="MKJ67" s="956">
        <f t="shared" si="144"/>
        <v>0</v>
      </c>
      <c r="MKK67" s="956">
        <f t="shared" si="144"/>
        <v>0</v>
      </c>
      <c r="MKL67" s="956">
        <f t="shared" si="144"/>
        <v>0</v>
      </c>
      <c r="MKM67" s="956">
        <f t="shared" si="144"/>
        <v>0</v>
      </c>
      <c r="MKN67" s="956">
        <f t="shared" si="144"/>
        <v>0</v>
      </c>
      <c r="MKO67" s="956">
        <f t="shared" si="144"/>
        <v>0</v>
      </c>
      <c r="MKP67" s="956">
        <f t="shared" si="144"/>
        <v>0</v>
      </c>
      <c r="MKQ67" s="956">
        <f t="shared" si="144"/>
        <v>0</v>
      </c>
      <c r="MKR67" s="956">
        <f t="shared" si="144"/>
        <v>0</v>
      </c>
      <c r="MKS67" s="956">
        <f t="shared" si="144"/>
        <v>0</v>
      </c>
      <c r="MKT67" s="956">
        <f t="shared" si="144"/>
        <v>0</v>
      </c>
      <c r="MKU67" s="956">
        <f t="shared" si="144"/>
        <v>0</v>
      </c>
      <c r="MKV67" s="956">
        <f t="shared" si="144"/>
        <v>0</v>
      </c>
      <c r="MKW67" s="956">
        <f t="shared" si="144"/>
        <v>0</v>
      </c>
      <c r="MKX67" s="956">
        <f t="shared" si="144"/>
        <v>0</v>
      </c>
      <c r="MKY67" s="956">
        <f t="shared" si="144"/>
        <v>0</v>
      </c>
      <c r="MKZ67" s="956">
        <f t="shared" ref="MKZ67:MNK67" si="145">MKZ60*$C$67</f>
        <v>0</v>
      </c>
      <c r="MLA67" s="956">
        <f t="shared" si="145"/>
        <v>0</v>
      </c>
      <c r="MLB67" s="956">
        <f t="shared" si="145"/>
        <v>0</v>
      </c>
      <c r="MLC67" s="956">
        <f t="shared" si="145"/>
        <v>0</v>
      </c>
      <c r="MLD67" s="956">
        <f t="shared" si="145"/>
        <v>0</v>
      </c>
      <c r="MLE67" s="956">
        <f t="shared" si="145"/>
        <v>0</v>
      </c>
      <c r="MLF67" s="956">
        <f t="shared" si="145"/>
        <v>0</v>
      </c>
      <c r="MLG67" s="956">
        <f t="shared" si="145"/>
        <v>0</v>
      </c>
      <c r="MLH67" s="956">
        <f t="shared" si="145"/>
        <v>0</v>
      </c>
      <c r="MLI67" s="956">
        <f t="shared" si="145"/>
        <v>0</v>
      </c>
      <c r="MLJ67" s="956">
        <f t="shared" si="145"/>
        <v>0</v>
      </c>
      <c r="MLK67" s="956">
        <f t="shared" si="145"/>
        <v>0</v>
      </c>
      <c r="MLL67" s="956">
        <f t="shared" si="145"/>
        <v>0</v>
      </c>
      <c r="MLM67" s="956">
        <f t="shared" si="145"/>
        <v>0</v>
      </c>
      <c r="MLN67" s="956">
        <f t="shared" si="145"/>
        <v>0</v>
      </c>
      <c r="MLO67" s="956">
        <f t="shared" si="145"/>
        <v>0</v>
      </c>
      <c r="MLP67" s="956">
        <f t="shared" si="145"/>
        <v>0</v>
      </c>
      <c r="MLQ67" s="956">
        <f t="shared" si="145"/>
        <v>0</v>
      </c>
      <c r="MLR67" s="956">
        <f t="shared" si="145"/>
        <v>0</v>
      </c>
      <c r="MLS67" s="956">
        <f t="shared" si="145"/>
        <v>0</v>
      </c>
      <c r="MLT67" s="956">
        <f t="shared" si="145"/>
        <v>0</v>
      </c>
      <c r="MLU67" s="956">
        <f t="shared" si="145"/>
        <v>0</v>
      </c>
      <c r="MLV67" s="956">
        <f t="shared" si="145"/>
        <v>0</v>
      </c>
      <c r="MLW67" s="956">
        <f t="shared" si="145"/>
        <v>0</v>
      </c>
      <c r="MLX67" s="956">
        <f t="shared" si="145"/>
        <v>0</v>
      </c>
      <c r="MLY67" s="956">
        <f t="shared" si="145"/>
        <v>0</v>
      </c>
      <c r="MLZ67" s="956">
        <f t="shared" si="145"/>
        <v>0</v>
      </c>
      <c r="MMA67" s="956">
        <f t="shared" si="145"/>
        <v>0</v>
      </c>
      <c r="MMB67" s="956">
        <f t="shared" si="145"/>
        <v>0</v>
      </c>
      <c r="MMC67" s="956">
        <f t="shared" si="145"/>
        <v>0</v>
      </c>
      <c r="MMD67" s="956">
        <f t="shared" si="145"/>
        <v>0</v>
      </c>
      <c r="MME67" s="956">
        <f t="shared" si="145"/>
        <v>0</v>
      </c>
      <c r="MMF67" s="956">
        <f t="shared" si="145"/>
        <v>0</v>
      </c>
      <c r="MMG67" s="956">
        <f t="shared" si="145"/>
        <v>0</v>
      </c>
      <c r="MMH67" s="956">
        <f t="shared" si="145"/>
        <v>0</v>
      </c>
      <c r="MMI67" s="956">
        <f t="shared" si="145"/>
        <v>0</v>
      </c>
      <c r="MMJ67" s="956">
        <f t="shared" si="145"/>
        <v>0</v>
      </c>
      <c r="MMK67" s="956">
        <f t="shared" si="145"/>
        <v>0</v>
      </c>
      <c r="MML67" s="956">
        <f t="shared" si="145"/>
        <v>0</v>
      </c>
      <c r="MMM67" s="956">
        <f t="shared" si="145"/>
        <v>0</v>
      </c>
      <c r="MMN67" s="956">
        <f t="shared" si="145"/>
        <v>0</v>
      </c>
      <c r="MMO67" s="956">
        <f t="shared" si="145"/>
        <v>0</v>
      </c>
      <c r="MMP67" s="956">
        <f t="shared" si="145"/>
        <v>0</v>
      </c>
      <c r="MMQ67" s="956">
        <f t="shared" si="145"/>
        <v>0</v>
      </c>
      <c r="MMR67" s="956">
        <f t="shared" si="145"/>
        <v>0</v>
      </c>
      <c r="MMS67" s="956">
        <f t="shared" si="145"/>
        <v>0</v>
      </c>
      <c r="MMT67" s="956">
        <f t="shared" si="145"/>
        <v>0</v>
      </c>
      <c r="MMU67" s="956">
        <f t="shared" si="145"/>
        <v>0</v>
      </c>
      <c r="MMV67" s="956">
        <f t="shared" si="145"/>
        <v>0</v>
      </c>
      <c r="MMW67" s="956">
        <f t="shared" si="145"/>
        <v>0</v>
      </c>
      <c r="MMX67" s="956">
        <f t="shared" si="145"/>
        <v>0</v>
      </c>
      <c r="MMY67" s="956">
        <f t="shared" si="145"/>
        <v>0</v>
      </c>
      <c r="MMZ67" s="956">
        <f t="shared" si="145"/>
        <v>0</v>
      </c>
      <c r="MNA67" s="956">
        <f t="shared" si="145"/>
        <v>0</v>
      </c>
      <c r="MNB67" s="956">
        <f t="shared" si="145"/>
        <v>0</v>
      </c>
      <c r="MNC67" s="956">
        <f t="shared" si="145"/>
        <v>0</v>
      </c>
      <c r="MND67" s="956">
        <f t="shared" si="145"/>
        <v>0</v>
      </c>
      <c r="MNE67" s="956">
        <f t="shared" si="145"/>
        <v>0</v>
      </c>
      <c r="MNF67" s="956">
        <f t="shared" si="145"/>
        <v>0</v>
      </c>
      <c r="MNG67" s="956">
        <f t="shared" si="145"/>
        <v>0</v>
      </c>
      <c r="MNH67" s="956">
        <f t="shared" si="145"/>
        <v>0</v>
      </c>
      <c r="MNI67" s="956">
        <f t="shared" si="145"/>
        <v>0</v>
      </c>
      <c r="MNJ67" s="956">
        <f t="shared" si="145"/>
        <v>0</v>
      </c>
      <c r="MNK67" s="956">
        <f t="shared" si="145"/>
        <v>0</v>
      </c>
      <c r="MNL67" s="956">
        <f t="shared" ref="MNL67:MPW67" si="146">MNL60*$C$67</f>
        <v>0</v>
      </c>
      <c r="MNM67" s="956">
        <f t="shared" si="146"/>
        <v>0</v>
      </c>
      <c r="MNN67" s="956">
        <f t="shared" si="146"/>
        <v>0</v>
      </c>
      <c r="MNO67" s="956">
        <f t="shared" si="146"/>
        <v>0</v>
      </c>
      <c r="MNP67" s="956">
        <f t="shared" si="146"/>
        <v>0</v>
      </c>
      <c r="MNQ67" s="956">
        <f t="shared" si="146"/>
        <v>0</v>
      </c>
      <c r="MNR67" s="956">
        <f t="shared" si="146"/>
        <v>0</v>
      </c>
      <c r="MNS67" s="956">
        <f t="shared" si="146"/>
        <v>0</v>
      </c>
      <c r="MNT67" s="956">
        <f t="shared" si="146"/>
        <v>0</v>
      </c>
      <c r="MNU67" s="956">
        <f t="shared" si="146"/>
        <v>0</v>
      </c>
      <c r="MNV67" s="956">
        <f t="shared" si="146"/>
        <v>0</v>
      </c>
      <c r="MNW67" s="956">
        <f t="shared" si="146"/>
        <v>0</v>
      </c>
      <c r="MNX67" s="956">
        <f t="shared" si="146"/>
        <v>0</v>
      </c>
      <c r="MNY67" s="956">
        <f t="shared" si="146"/>
        <v>0</v>
      </c>
      <c r="MNZ67" s="956">
        <f t="shared" si="146"/>
        <v>0</v>
      </c>
      <c r="MOA67" s="956">
        <f t="shared" si="146"/>
        <v>0</v>
      </c>
      <c r="MOB67" s="956">
        <f t="shared" si="146"/>
        <v>0</v>
      </c>
      <c r="MOC67" s="956">
        <f t="shared" si="146"/>
        <v>0</v>
      </c>
      <c r="MOD67" s="956">
        <f t="shared" si="146"/>
        <v>0</v>
      </c>
      <c r="MOE67" s="956">
        <f t="shared" si="146"/>
        <v>0</v>
      </c>
      <c r="MOF67" s="956">
        <f t="shared" si="146"/>
        <v>0</v>
      </c>
      <c r="MOG67" s="956">
        <f t="shared" si="146"/>
        <v>0</v>
      </c>
      <c r="MOH67" s="956">
        <f t="shared" si="146"/>
        <v>0</v>
      </c>
      <c r="MOI67" s="956">
        <f t="shared" si="146"/>
        <v>0</v>
      </c>
      <c r="MOJ67" s="956">
        <f t="shared" si="146"/>
        <v>0</v>
      </c>
      <c r="MOK67" s="956">
        <f t="shared" si="146"/>
        <v>0</v>
      </c>
      <c r="MOL67" s="956">
        <f t="shared" si="146"/>
        <v>0</v>
      </c>
      <c r="MOM67" s="956">
        <f t="shared" si="146"/>
        <v>0</v>
      </c>
      <c r="MON67" s="956">
        <f t="shared" si="146"/>
        <v>0</v>
      </c>
      <c r="MOO67" s="956">
        <f t="shared" si="146"/>
        <v>0</v>
      </c>
      <c r="MOP67" s="956">
        <f t="shared" si="146"/>
        <v>0</v>
      </c>
      <c r="MOQ67" s="956">
        <f t="shared" si="146"/>
        <v>0</v>
      </c>
      <c r="MOR67" s="956">
        <f t="shared" si="146"/>
        <v>0</v>
      </c>
      <c r="MOS67" s="956">
        <f t="shared" si="146"/>
        <v>0</v>
      </c>
      <c r="MOT67" s="956">
        <f t="shared" si="146"/>
        <v>0</v>
      </c>
      <c r="MOU67" s="956">
        <f t="shared" si="146"/>
        <v>0</v>
      </c>
      <c r="MOV67" s="956">
        <f t="shared" si="146"/>
        <v>0</v>
      </c>
      <c r="MOW67" s="956">
        <f t="shared" si="146"/>
        <v>0</v>
      </c>
      <c r="MOX67" s="956">
        <f t="shared" si="146"/>
        <v>0</v>
      </c>
      <c r="MOY67" s="956">
        <f t="shared" si="146"/>
        <v>0</v>
      </c>
      <c r="MOZ67" s="956">
        <f t="shared" si="146"/>
        <v>0</v>
      </c>
      <c r="MPA67" s="956">
        <f t="shared" si="146"/>
        <v>0</v>
      </c>
      <c r="MPB67" s="956">
        <f t="shared" si="146"/>
        <v>0</v>
      </c>
      <c r="MPC67" s="956">
        <f t="shared" si="146"/>
        <v>0</v>
      </c>
      <c r="MPD67" s="956">
        <f t="shared" si="146"/>
        <v>0</v>
      </c>
      <c r="MPE67" s="956">
        <f t="shared" si="146"/>
        <v>0</v>
      </c>
      <c r="MPF67" s="956">
        <f t="shared" si="146"/>
        <v>0</v>
      </c>
      <c r="MPG67" s="956">
        <f t="shared" si="146"/>
        <v>0</v>
      </c>
      <c r="MPH67" s="956">
        <f t="shared" si="146"/>
        <v>0</v>
      </c>
      <c r="MPI67" s="956">
        <f t="shared" si="146"/>
        <v>0</v>
      </c>
      <c r="MPJ67" s="956">
        <f t="shared" si="146"/>
        <v>0</v>
      </c>
      <c r="MPK67" s="956">
        <f t="shared" si="146"/>
        <v>0</v>
      </c>
      <c r="MPL67" s="956">
        <f t="shared" si="146"/>
        <v>0</v>
      </c>
      <c r="MPM67" s="956">
        <f t="shared" si="146"/>
        <v>0</v>
      </c>
      <c r="MPN67" s="956">
        <f t="shared" si="146"/>
        <v>0</v>
      </c>
      <c r="MPO67" s="956">
        <f t="shared" si="146"/>
        <v>0</v>
      </c>
      <c r="MPP67" s="956">
        <f t="shared" si="146"/>
        <v>0</v>
      </c>
      <c r="MPQ67" s="956">
        <f t="shared" si="146"/>
        <v>0</v>
      </c>
      <c r="MPR67" s="956">
        <f t="shared" si="146"/>
        <v>0</v>
      </c>
      <c r="MPS67" s="956">
        <f t="shared" si="146"/>
        <v>0</v>
      </c>
      <c r="MPT67" s="956">
        <f t="shared" si="146"/>
        <v>0</v>
      </c>
      <c r="MPU67" s="956">
        <f t="shared" si="146"/>
        <v>0</v>
      </c>
      <c r="MPV67" s="956">
        <f t="shared" si="146"/>
        <v>0</v>
      </c>
      <c r="MPW67" s="956">
        <f t="shared" si="146"/>
        <v>0</v>
      </c>
      <c r="MPX67" s="956">
        <f t="shared" ref="MPX67:MSI67" si="147">MPX60*$C$67</f>
        <v>0</v>
      </c>
      <c r="MPY67" s="956">
        <f t="shared" si="147"/>
        <v>0</v>
      </c>
      <c r="MPZ67" s="956">
        <f t="shared" si="147"/>
        <v>0</v>
      </c>
      <c r="MQA67" s="956">
        <f t="shared" si="147"/>
        <v>0</v>
      </c>
      <c r="MQB67" s="956">
        <f t="shared" si="147"/>
        <v>0</v>
      </c>
      <c r="MQC67" s="956">
        <f t="shared" si="147"/>
        <v>0</v>
      </c>
      <c r="MQD67" s="956">
        <f t="shared" si="147"/>
        <v>0</v>
      </c>
      <c r="MQE67" s="956">
        <f t="shared" si="147"/>
        <v>0</v>
      </c>
      <c r="MQF67" s="956">
        <f t="shared" si="147"/>
        <v>0</v>
      </c>
      <c r="MQG67" s="956">
        <f t="shared" si="147"/>
        <v>0</v>
      </c>
      <c r="MQH67" s="956">
        <f t="shared" si="147"/>
        <v>0</v>
      </c>
      <c r="MQI67" s="956">
        <f t="shared" si="147"/>
        <v>0</v>
      </c>
      <c r="MQJ67" s="956">
        <f t="shared" si="147"/>
        <v>0</v>
      </c>
      <c r="MQK67" s="956">
        <f t="shared" si="147"/>
        <v>0</v>
      </c>
      <c r="MQL67" s="956">
        <f t="shared" si="147"/>
        <v>0</v>
      </c>
      <c r="MQM67" s="956">
        <f t="shared" si="147"/>
        <v>0</v>
      </c>
      <c r="MQN67" s="956">
        <f t="shared" si="147"/>
        <v>0</v>
      </c>
      <c r="MQO67" s="956">
        <f t="shared" si="147"/>
        <v>0</v>
      </c>
      <c r="MQP67" s="956">
        <f t="shared" si="147"/>
        <v>0</v>
      </c>
      <c r="MQQ67" s="956">
        <f t="shared" si="147"/>
        <v>0</v>
      </c>
      <c r="MQR67" s="956">
        <f t="shared" si="147"/>
        <v>0</v>
      </c>
      <c r="MQS67" s="956">
        <f t="shared" si="147"/>
        <v>0</v>
      </c>
      <c r="MQT67" s="956">
        <f t="shared" si="147"/>
        <v>0</v>
      </c>
      <c r="MQU67" s="956">
        <f t="shared" si="147"/>
        <v>0</v>
      </c>
      <c r="MQV67" s="956">
        <f t="shared" si="147"/>
        <v>0</v>
      </c>
      <c r="MQW67" s="956">
        <f t="shared" si="147"/>
        <v>0</v>
      </c>
      <c r="MQX67" s="956">
        <f t="shared" si="147"/>
        <v>0</v>
      </c>
      <c r="MQY67" s="956">
        <f t="shared" si="147"/>
        <v>0</v>
      </c>
      <c r="MQZ67" s="956">
        <f t="shared" si="147"/>
        <v>0</v>
      </c>
      <c r="MRA67" s="956">
        <f t="shared" si="147"/>
        <v>0</v>
      </c>
      <c r="MRB67" s="956">
        <f t="shared" si="147"/>
        <v>0</v>
      </c>
      <c r="MRC67" s="956">
        <f t="shared" si="147"/>
        <v>0</v>
      </c>
      <c r="MRD67" s="956">
        <f t="shared" si="147"/>
        <v>0</v>
      </c>
      <c r="MRE67" s="956">
        <f t="shared" si="147"/>
        <v>0</v>
      </c>
      <c r="MRF67" s="956">
        <f t="shared" si="147"/>
        <v>0</v>
      </c>
      <c r="MRG67" s="956">
        <f t="shared" si="147"/>
        <v>0</v>
      </c>
      <c r="MRH67" s="956">
        <f t="shared" si="147"/>
        <v>0</v>
      </c>
      <c r="MRI67" s="956">
        <f t="shared" si="147"/>
        <v>0</v>
      </c>
      <c r="MRJ67" s="956">
        <f t="shared" si="147"/>
        <v>0</v>
      </c>
      <c r="MRK67" s="956">
        <f t="shared" si="147"/>
        <v>0</v>
      </c>
      <c r="MRL67" s="956">
        <f t="shared" si="147"/>
        <v>0</v>
      </c>
      <c r="MRM67" s="956">
        <f t="shared" si="147"/>
        <v>0</v>
      </c>
      <c r="MRN67" s="956">
        <f t="shared" si="147"/>
        <v>0</v>
      </c>
      <c r="MRO67" s="956">
        <f t="shared" si="147"/>
        <v>0</v>
      </c>
      <c r="MRP67" s="956">
        <f t="shared" si="147"/>
        <v>0</v>
      </c>
      <c r="MRQ67" s="956">
        <f t="shared" si="147"/>
        <v>0</v>
      </c>
      <c r="MRR67" s="956">
        <f t="shared" si="147"/>
        <v>0</v>
      </c>
      <c r="MRS67" s="956">
        <f t="shared" si="147"/>
        <v>0</v>
      </c>
      <c r="MRT67" s="956">
        <f t="shared" si="147"/>
        <v>0</v>
      </c>
      <c r="MRU67" s="956">
        <f t="shared" si="147"/>
        <v>0</v>
      </c>
      <c r="MRV67" s="956">
        <f t="shared" si="147"/>
        <v>0</v>
      </c>
      <c r="MRW67" s="956">
        <f t="shared" si="147"/>
        <v>0</v>
      </c>
      <c r="MRX67" s="956">
        <f t="shared" si="147"/>
        <v>0</v>
      </c>
      <c r="MRY67" s="956">
        <f t="shared" si="147"/>
        <v>0</v>
      </c>
      <c r="MRZ67" s="956">
        <f t="shared" si="147"/>
        <v>0</v>
      </c>
      <c r="MSA67" s="956">
        <f t="shared" si="147"/>
        <v>0</v>
      </c>
      <c r="MSB67" s="956">
        <f t="shared" si="147"/>
        <v>0</v>
      </c>
      <c r="MSC67" s="956">
        <f t="shared" si="147"/>
        <v>0</v>
      </c>
      <c r="MSD67" s="956">
        <f t="shared" si="147"/>
        <v>0</v>
      </c>
      <c r="MSE67" s="956">
        <f t="shared" si="147"/>
        <v>0</v>
      </c>
      <c r="MSF67" s="956">
        <f t="shared" si="147"/>
        <v>0</v>
      </c>
      <c r="MSG67" s="956">
        <f t="shared" si="147"/>
        <v>0</v>
      </c>
      <c r="MSH67" s="956">
        <f t="shared" si="147"/>
        <v>0</v>
      </c>
      <c r="MSI67" s="956">
        <f t="shared" si="147"/>
        <v>0</v>
      </c>
      <c r="MSJ67" s="956">
        <f t="shared" ref="MSJ67:MUU67" si="148">MSJ60*$C$67</f>
        <v>0</v>
      </c>
      <c r="MSK67" s="956">
        <f t="shared" si="148"/>
        <v>0</v>
      </c>
      <c r="MSL67" s="956">
        <f t="shared" si="148"/>
        <v>0</v>
      </c>
      <c r="MSM67" s="956">
        <f t="shared" si="148"/>
        <v>0</v>
      </c>
      <c r="MSN67" s="956">
        <f t="shared" si="148"/>
        <v>0</v>
      </c>
      <c r="MSO67" s="956">
        <f t="shared" si="148"/>
        <v>0</v>
      </c>
      <c r="MSP67" s="956">
        <f t="shared" si="148"/>
        <v>0</v>
      </c>
      <c r="MSQ67" s="956">
        <f t="shared" si="148"/>
        <v>0</v>
      </c>
      <c r="MSR67" s="956">
        <f t="shared" si="148"/>
        <v>0</v>
      </c>
      <c r="MSS67" s="956">
        <f t="shared" si="148"/>
        <v>0</v>
      </c>
      <c r="MST67" s="956">
        <f t="shared" si="148"/>
        <v>0</v>
      </c>
      <c r="MSU67" s="956">
        <f t="shared" si="148"/>
        <v>0</v>
      </c>
      <c r="MSV67" s="956">
        <f t="shared" si="148"/>
        <v>0</v>
      </c>
      <c r="MSW67" s="956">
        <f t="shared" si="148"/>
        <v>0</v>
      </c>
      <c r="MSX67" s="956">
        <f t="shared" si="148"/>
        <v>0</v>
      </c>
      <c r="MSY67" s="956">
        <f t="shared" si="148"/>
        <v>0</v>
      </c>
      <c r="MSZ67" s="956">
        <f t="shared" si="148"/>
        <v>0</v>
      </c>
      <c r="MTA67" s="956">
        <f t="shared" si="148"/>
        <v>0</v>
      </c>
      <c r="MTB67" s="956">
        <f t="shared" si="148"/>
        <v>0</v>
      </c>
      <c r="MTC67" s="956">
        <f t="shared" si="148"/>
        <v>0</v>
      </c>
      <c r="MTD67" s="956">
        <f t="shared" si="148"/>
        <v>0</v>
      </c>
      <c r="MTE67" s="956">
        <f t="shared" si="148"/>
        <v>0</v>
      </c>
      <c r="MTF67" s="956">
        <f t="shared" si="148"/>
        <v>0</v>
      </c>
      <c r="MTG67" s="956">
        <f t="shared" si="148"/>
        <v>0</v>
      </c>
      <c r="MTH67" s="956">
        <f t="shared" si="148"/>
        <v>0</v>
      </c>
      <c r="MTI67" s="956">
        <f t="shared" si="148"/>
        <v>0</v>
      </c>
      <c r="MTJ67" s="956">
        <f t="shared" si="148"/>
        <v>0</v>
      </c>
      <c r="MTK67" s="956">
        <f t="shared" si="148"/>
        <v>0</v>
      </c>
      <c r="MTL67" s="956">
        <f t="shared" si="148"/>
        <v>0</v>
      </c>
      <c r="MTM67" s="956">
        <f t="shared" si="148"/>
        <v>0</v>
      </c>
      <c r="MTN67" s="956">
        <f t="shared" si="148"/>
        <v>0</v>
      </c>
      <c r="MTO67" s="956">
        <f t="shared" si="148"/>
        <v>0</v>
      </c>
      <c r="MTP67" s="956">
        <f t="shared" si="148"/>
        <v>0</v>
      </c>
      <c r="MTQ67" s="956">
        <f t="shared" si="148"/>
        <v>0</v>
      </c>
      <c r="MTR67" s="956">
        <f t="shared" si="148"/>
        <v>0</v>
      </c>
      <c r="MTS67" s="956">
        <f t="shared" si="148"/>
        <v>0</v>
      </c>
      <c r="MTT67" s="956">
        <f t="shared" si="148"/>
        <v>0</v>
      </c>
      <c r="MTU67" s="956">
        <f t="shared" si="148"/>
        <v>0</v>
      </c>
      <c r="MTV67" s="956">
        <f t="shared" si="148"/>
        <v>0</v>
      </c>
      <c r="MTW67" s="956">
        <f t="shared" si="148"/>
        <v>0</v>
      </c>
      <c r="MTX67" s="956">
        <f t="shared" si="148"/>
        <v>0</v>
      </c>
      <c r="MTY67" s="956">
        <f t="shared" si="148"/>
        <v>0</v>
      </c>
      <c r="MTZ67" s="956">
        <f t="shared" si="148"/>
        <v>0</v>
      </c>
      <c r="MUA67" s="956">
        <f t="shared" si="148"/>
        <v>0</v>
      </c>
      <c r="MUB67" s="956">
        <f t="shared" si="148"/>
        <v>0</v>
      </c>
      <c r="MUC67" s="956">
        <f t="shared" si="148"/>
        <v>0</v>
      </c>
      <c r="MUD67" s="956">
        <f t="shared" si="148"/>
        <v>0</v>
      </c>
      <c r="MUE67" s="956">
        <f t="shared" si="148"/>
        <v>0</v>
      </c>
      <c r="MUF67" s="956">
        <f t="shared" si="148"/>
        <v>0</v>
      </c>
      <c r="MUG67" s="956">
        <f t="shared" si="148"/>
        <v>0</v>
      </c>
      <c r="MUH67" s="956">
        <f t="shared" si="148"/>
        <v>0</v>
      </c>
      <c r="MUI67" s="956">
        <f t="shared" si="148"/>
        <v>0</v>
      </c>
      <c r="MUJ67" s="956">
        <f t="shared" si="148"/>
        <v>0</v>
      </c>
      <c r="MUK67" s="956">
        <f t="shared" si="148"/>
        <v>0</v>
      </c>
      <c r="MUL67" s="956">
        <f t="shared" si="148"/>
        <v>0</v>
      </c>
      <c r="MUM67" s="956">
        <f t="shared" si="148"/>
        <v>0</v>
      </c>
      <c r="MUN67" s="956">
        <f t="shared" si="148"/>
        <v>0</v>
      </c>
      <c r="MUO67" s="956">
        <f t="shared" si="148"/>
        <v>0</v>
      </c>
      <c r="MUP67" s="956">
        <f t="shared" si="148"/>
        <v>0</v>
      </c>
      <c r="MUQ67" s="956">
        <f t="shared" si="148"/>
        <v>0</v>
      </c>
      <c r="MUR67" s="956">
        <f t="shared" si="148"/>
        <v>0</v>
      </c>
      <c r="MUS67" s="956">
        <f t="shared" si="148"/>
        <v>0</v>
      </c>
      <c r="MUT67" s="956">
        <f t="shared" si="148"/>
        <v>0</v>
      </c>
      <c r="MUU67" s="956">
        <f t="shared" si="148"/>
        <v>0</v>
      </c>
      <c r="MUV67" s="956">
        <f t="shared" ref="MUV67:MXG67" si="149">MUV60*$C$67</f>
        <v>0</v>
      </c>
      <c r="MUW67" s="956">
        <f t="shared" si="149"/>
        <v>0</v>
      </c>
      <c r="MUX67" s="956">
        <f t="shared" si="149"/>
        <v>0</v>
      </c>
      <c r="MUY67" s="956">
        <f t="shared" si="149"/>
        <v>0</v>
      </c>
      <c r="MUZ67" s="956">
        <f t="shared" si="149"/>
        <v>0</v>
      </c>
      <c r="MVA67" s="956">
        <f t="shared" si="149"/>
        <v>0</v>
      </c>
      <c r="MVB67" s="956">
        <f t="shared" si="149"/>
        <v>0</v>
      </c>
      <c r="MVC67" s="956">
        <f t="shared" si="149"/>
        <v>0</v>
      </c>
      <c r="MVD67" s="956">
        <f t="shared" si="149"/>
        <v>0</v>
      </c>
      <c r="MVE67" s="956">
        <f t="shared" si="149"/>
        <v>0</v>
      </c>
      <c r="MVF67" s="956">
        <f t="shared" si="149"/>
        <v>0</v>
      </c>
      <c r="MVG67" s="956">
        <f t="shared" si="149"/>
        <v>0</v>
      </c>
      <c r="MVH67" s="956">
        <f t="shared" si="149"/>
        <v>0</v>
      </c>
      <c r="MVI67" s="956">
        <f t="shared" si="149"/>
        <v>0</v>
      </c>
      <c r="MVJ67" s="956">
        <f t="shared" si="149"/>
        <v>0</v>
      </c>
      <c r="MVK67" s="956">
        <f t="shared" si="149"/>
        <v>0</v>
      </c>
      <c r="MVL67" s="956">
        <f t="shared" si="149"/>
        <v>0</v>
      </c>
      <c r="MVM67" s="956">
        <f t="shared" si="149"/>
        <v>0</v>
      </c>
      <c r="MVN67" s="956">
        <f t="shared" si="149"/>
        <v>0</v>
      </c>
      <c r="MVO67" s="956">
        <f t="shared" si="149"/>
        <v>0</v>
      </c>
      <c r="MVP67" s="956">
        <f t="shared" si="149"/>
        <v>0</v>
      </c>
      <c r="MVQ67" s="956">
        <f t="shared" si="149"/>
        <v>0</v>
      </c>
      <c r="MVR67" s="956">
        <f t="shared" si="149"/>
        <v>0</v>
      </c>
      <c r="MVS67" s="956">
        <f t="shared" si="149"/>
        <v>0</v>
      </c>
      <c r="MVT67" s="956">
        <f t="shared" si="149"/>
        <v>0</v>
      </c>
      <c r="MVU67" s="956">
        <f t="shared" si="149"/>
        <v>0</v>
      </c>
      <c r="MVV67" s="956">
        <f t="shared" si="149"/>
        <v>0</v>
      </c>
      <c r="MVW67" s="956">
        <f t="shared" si="149"/>
        <v>0</v>
      </c>
      <c r="MVX67" s="956">
        <f t="shared" si="149"/>
        <v>0</v>
      </c>
      <c r="MVY67" s="956">
        <f t="shared" si="149"/>
        <v>0</v>
      </c>
      <c r="MVZ67" s="956">
        <f t="shared" si="149"/>
        <v>0</v>
      </c>
      <c r="MWA67" s="956">
        <f t="shared" si="149"/>
        <v>0</v>
      </c>
      <c r="MWB67" s="956">
        <f t="shared" si="149"/>
        <v>0</v>
      </c>
      <c r="MWC67" s="956">
        <f t="shared" si="149"/>
        <v>0</v>
      </c>
      <c r="MWD67" s="956">
        <f t="shared" si="149"/>
        <v>0</v>
      </c>
      <c r="MWE67" s="956">
        <f t="shared" si="149"/>
        <v>0</v>
      </c>
      <c r="MWF67" s="956">
        <f t="shared" si="149"/>
        <v>0</v>
      </c>
      <c r="MWG67" s="956">
        <f t="shared" si="149"/>
        <v>0</v>
      </c>
      <c r="MWH67" s="956">
        <f t="shared" si="149"/>
        <v>0</v>
      </c>
      <c r="MWI67" s="956">
        <f t="shared" si="149"/>
        <v>0</v>
      </c>
      <c r="MWJ67" s="956">
        <f t="shared" si="149"/>
        <v>0</v>
      </c>
      <c r="MWK67" s="956">
        <f t="shared" si="149"/>
        <v>0</v>
      </c>
      <c r="MWL67" s="956">
        <f t="shared" si="149"/>
        <v>0</v>
      </c>
      <c r="MWM67" s="956">
        <f t="shared" si="149"/>
        <v>0</v>
      </c>
      <c r="MWN67" s="956">
        <f t="shared" si="149"/>
        <v>0</v>
      </c>
      <c r="MWO67" s="956">
        <f t="shared" si="149"/>
        <v>0</v>
      </c>
      <c r="MWP67" s="956">
        <f t="shared" si="149"/>
        <v>0</v>
      </c>
      <c r="MWQ67" s="956">
        <f t="shared" si="149"/>
        <v>0</v>
      </c>
      <c r="MWR67" s="956">
        <f t="shared" si="149"/>
        <v>0</v>
      </c>
      <c r="MWS67" s="956">
        <f t="shared" si="149"/>
        <v>0</v>
      </c>
      <c r="MWT67" s="956">
        <f t="shared" si="149"/>
        <v>0</v>
      </c>
      <c r="MWU67" s="956">
        <f t="shared" si="149"/>
        <v>0</v>
      </c>
      <c r="MWV67" s="956">
        <f t="shared" si="149"/>
        <v>0</v>
      </c>
      <c r="MWW67" s="956">
        <f t="shared" si="149"/>
        <v>0</v>
      </c>
      <c r="MWX67" s="956">
        <f t="shared" si="149"/>
        <v>0</v>
      </c>
      <c r="MWY67" s="956">
        <f t="shared" si="149"/>
        <v>0</v>
      </c>
      <c r="MWZ67" s="956">
        <f t="shared" si="149"/>
        <v>0</v>
      </c>
      <c r="MXA67" s="956">
        <f t="shared" si="149"/>
        <v>0</v>
      </c>
      <c r="MXB67" s="956">
        <f t="shared" si="149"/>
        <v>0</v>
      </c>
      <c r="MXC67" s="956">
        <f t="shared" si="149"/>
        <v>0</v>
      </c>
      <c r="MXD67" s="956">
        <f t="shared" si="149"/>
        <v>0</v>
      </c>
      <c r="MXE67" s="956">
        <f t="shared" si="149"/>
        <v>0</v>
      </c>
      <c r="MXF67" s="956">
        <f t="shared" si="149"/>
        <v>0</v>
      </c>
      <c r="MXG67" s="956">
        <f t="shared" si="149"/>
        <v>0</v>
      </c>
      <c r="MXH67" s="956">
        <f t="shared" ref="MXH67:MZS67" si="150">MXH60*$C$67</f>
        <v>0</v>
      </c>
      <c r="MXI67" s="956">
        <f t="shared" si="150"/>
        <v>0</v>
      </c>
      <c r="MXJ67" s="956">
        <f t="shared" si="150"/>
        <v>0</v>
      </c>
      <c r="MXK67" s="956">
        <f t="shared" si="150"/>
        <v>0</v>
      </c>
      <c r="MXL67" s="956">
        <f t="shared" si="150"/>
        <v>0</v>
      </c>
      <c r="MXM67" s="956">
        <f t="shared" si="150"/>
        <v>0</v>
      </c>
      <c r="MXN67" s="956">
        <f t="shared" si="150"/>
        <v>0</v>
      </c>
      <c r="MXO67" s="956">
        <f t="shared" si="150"/>
        <v>0</v>
      </c>
      <c r="MXP67" s="956">
        <f t="shared" si="150"/>
        <v>0</v>
      </c>
      <c r="MXQ67" s="956">
        <f t="shared" si="150"/>
        <v>0</v>
      </c>
      <c r="MXR67" s="956">
        <f t="shared" si="150"/>
        <v>0</v>
      </c>
      <c r="MXS67" s="956">
        <f t="shared" si="150"/>
        <v>0</v>
      </c>
      <c r="MXT67" s="956">
        <f t="shared" si="150"/>
        <v>0</v>
      </c>
      <c r="MXU67" s="956">
        <f t="shared" si="150"/>
        <v>0</v>
      </c>
      <c r="MXV67" s="956">
        <f t="shared" si="150"/>
        <v>0</v>
      </c>
      <c r="MXW67" s="956">
        <f t="shared" si="150"/>
        <v>0</v>
      </c>
      <c r="MXX67" s="956">
        <f t="shared" si="150"/>
        <v>0</v>
      </c>
      <c r="MXY67" s="956">
        <f t="shared" si="150"/>
        <v>0</v>
      </c>
      <c r="MXZ67" s="956">
        <f t="shared" si="150"/>
        <v>0</v>
      </c>
      <c r="MYA67" s="956">
        <f t="shared" si="150"/>
        <v>0</v>
      </c>
      <c r="MYB67" s="956">
        <f t="shared" si="150"/>
        <v>0</v>
      </c>
      <c r="MYC67" s="956">
        <f t="shared" si="150"/>
        <v>0</v>
      </c>
      <c r="MYD67" s="956">
        <f t="shared" si="150"/>
        <v>0</v>
      </c>
      <c r="MYE67" s="956">
        <f t="shared" si="150"/>
        <v>0</v>
      </c>
      <c r="MYF67" s="956">
        <f t="shared" si="150"/>
        <v>0</v>
      </c>
      <c r="MYG67" s="956">
        <f t="shared" si="150"/>
        <v>0</v>
      </c>
      <c r="MYH67" s="956">
        <f t="shared" si="150"/>
        <v>0</v>
      </c>
      <c r="MYI67" s="956">
        <f t="shared" si="150"/>
        <v>0</v>
      </c>
      <c r="MYJ67" s="956">
        <f t="shared" si="150"/>
        <v>0</v>
      </c>
      <c r="MYK67" s="956">
        <f t="shared" si="150"/>
        <v>0</v>
      </c>
      <c r="MYL67" s="956">
        <f t="shared" si="150"/>
        <v>0</v>
      </c>
      <c r="MYM67" s="956">
        <f t="shared" si="150"/>
        <v>0</v>
      </c>
      <c r="MYN67" s="956">
        <f t="shared" si="150"/>
        <v>0</v>
      </c>
      <c r="MYO67" s="956">
        <f t="shared" si="150"/>
        <v>0</v>
      </c>
      <c r="MYP67" s="956">
        <f t="shared" si="150"/>
        <v>0</v>
      </c>
      <c r="MYQ67" s="956">
        <f t="shared" si="150"/>
        <v>0</v>
      </c>
      <c r="MYR67" s="956">
        <f t="shared" si="150"/>
        <v>0</v>
      </c>
      <c r="MYS67" s="956">
        <f t="shared" si="150"/>
        <v>0</v>
      </c>
      <c r="MYT67" s="956">
        <f t="shared" si="150"/>
        <v>0</v>
      </c>
      <c r="MYU67" s="956">
        <f t="shared" si="150"/>
        <v>0</v>
      </c>
      <c r="MYV67" s="956">
        <f t="shared" si="150"/>
        <v>0</v>
      </c>
      <c r="MYW67" s="956">
        <f t="shared" si="150"/>
        <v>0</v>
      </c>
      <c r="MYX67" s="956">
        <f t="shared" si="150"/>
        <v>0</v>
      </c>
      <c r="MYY67" s="956">
        <f t="shared" si="150"/>
        <v>0</v>
      </c>
      <c r="MYZ67" s="956">
        <f t="shared" si="150"/>
        <v>0</v>
      </c>
      <c r="MZA67" s="956">
        <f t="shared" si="150"/>
        <v>0</v>
      </c>
      <c r="MZB67" s="956">
        <f t="shared" si="150"/>
        <v>0</v>
      </c>
      <c r="MZC67" s="956">
        <f t="shared" si="150"/>
        <v>0</v>
      </c>
      <c r="MZD67" s="956">
        <f t="shared" si="150"/>
        <v>0</v>
      </c>
      <c r="MZE67" s="956">
        <f t="shared" si="150"/>
        <v>0</v>
      </c>
      <c r="MZF67" s="956">
        <f t="shared" si="150"/>
        <v>0</v>
      </c>
      <c r="MZG67" s="956">
        <f t="shared" si="150"/>
        <v>0</v>
      </c>
      <c r="MZH67" s="956">
        <f t="shared" si="150"/>
        <v>0</v>
      </c>
      <c r="MZI67" s="956">
        <f t="shared" si="150"/>
        <v>0</v>
      </c>
      <c r="MZJ67" s="956">
        <f t="shared" si="150"/>
        <v>0</v>
      </c>
      <c r="MZK67" s="956">
        <f t="shared" si="150"/>
        <v>0</v>
      </c>
      <c r="MZL67" s="956">
        <f t="shared" si="150"/>
        <v>0</v>
      </c>
      <c r="MZM67" s="956">
        <f t="shared" si="150"/>
        <v>0</v>
      </c>
      <c r="MZN67" s="956">
        <f t="shared" si="150"/>
        <v>0</v>
      </c>
      <c r="MZO67" s="956">
        <f t="shared" si="150"/>
        <v>0</v>
      </c>
      <c r="MZP67" s="956">
        <f t="shared" si="150"/>
        <v>0</v>
      </c>
      <c r="MZQ67" s="956">
        <f t="shared" si="150"/>
        <v>0</v>
      </c>
      <c r="MZR67" s="956">
        <f t="shared" si="150"/>
        <v>0</v>
      </c>
      <c r="MZS67" s="956">
        <f t="shared" si="150"/>
        <v>0</v>
      </c>
      <c r="MZT67" s="956">
        <f t="shared" ref="MZT67:NCE67" si="151">MZT60*$C$67</f>
        <v>0</v>
      </c>
      <c r="MZU67" s="956">
        <f t="shared" si="151"/>
        <v>0</v>
      </c>
      <c r="MZV67" s="956">
        <f t="shared" si="151"/>
        <v>0</v>
      </c>
      <c r="MZW67" s="956">
        <f t="shared" si="151"/>
        <v>0</v>
      </c>
      <c r="MZX67" s="956">
        <f t="shared" si="151"/>
        <v>0</v>
      </c>
      <c r="MZY67" s="956">
        <f t="shared" si="151"/>
        <v>0</v>
      </c>
      <c r="MZZ67" s="956">
        <f t="shared" si="151"/>
        <v>0</v>
      </c>
      <c r="NAA67" s="956">
        <f t="shared" si="151"/>
        <v>0</v>
      </c>
      <c r="NAB67" s="956">
        <f t="shared" si="151"/>
        <v>0</v>
      </c>
      <c r="NAC67" s="956">
        <f t="shared" si="151"/>
        <v>0</v>
      </c>
      <c r="NAD67" s="956">
        <f t="shared" si="151"/>
        <v>0</v>
      </c>
      <c r="NAE67" s="956">
        <f t="shared" si="151"/>
        <v>0</v>
      </c>
      <c r="NAF67" s="956">
        <f t="shared" si="151"/>
        <v>0</v>
      </c>
      <c r="NAG67" s="956">
        <f t="shared" si="151"/>
        <v>0</v>
      </c>
      <c r="NAH67" s="956">
        <f t="shared" si="151"/>
        <v>0</v>
      </c>
      <c r="NAI67" s="956">
        <f t="shared" si="151"/>
        <v>0</v>
      </c>
      <c r="NAJ67" s="956">
        <f t="shared" si="151"/>
        <v>0</v>
      </c>
      <c r="NAK67" s="956">
        <f t="shared" si="151"/>
        <v>0</v>
      </c>
      <c r="NAL67" s="956">
        <f t="shared" si="151"/>
        <v>0</v>
      </c>
      <c r="NAM67" s="956">
        <f t="shared" si="151"/>
        <v>0</v>
      </c>
      <c r="NAN67" s="956">
        <f t="shared" si="151"/>
        <v>0</v>
      </c>
      <c r="NAO67" s="956">
        <f t="shared" si="151"/>
        <v>0</v>
      </c>
      <c r="NAP67" s="956">
        <f t="shared" si="151"/>
        <v>0</v>
      </c>
      <c r="NAQ67" s="956">
        <f t="shared" si="151"/>
        <v>0</v>
      </c>
      <c r="NAR67" s="956">
        <f t="shared" si="151"/>
        <v>0</v>
      </c>
      <c r="NAS67" s="956">
        <f t="shared" si="151"/>
        <v>0</v>
      </c>
      <c r="NAT67" s="956">
        <f t="shared" si="151"/>
        <v>0</v>
      </c>
      <c r="NAU67" s="956">
        <f t="shared" si="151"/>
        <v>0</v>
      </c>
      <c r="NAV67" s="956">
        <f t="shared" si="151"/>
        <v>0</v>
      </c>
      <c r="NAW67" s="956">
        <f t="shared" si="151"/>
        <v>0</v>
      </c>
      <c r="NAX67" s="956">
        <f t="shared" si="151"/>
        <v>0</v>
      </c>
      <c r="NAY67" s="956">
        <f t="shared" si="151"/>
        <v>0</v>
      </c>
      <c r="NAZ67" s="956">
        <f t="shared" si="151"/>
        <v>0</v>
      </c>
      <c r="NBA67" s="956">
        <f t="shared" si="151"/>
        <v>0</v>
      </c>
      <c r="NBB67" s="956">
        <f t="shared" si="151"/>
        <v>0</v>
      </c>
      <c r="NBC67" s="956">
        <f t="shared" si="151"/>
        <v>0</v>
      </c>
      <c r="NBD67" s="956">
        <f t="shared" si="151"/>
        <v>0</v>
      </c>
      <c r="NBE67" s="956">
        <f t="shared" si="151"/>
        <v>0</v>
      </c>
      <c r="NBF67" s="956">
        <f t="shared" si="151"/>
        <v>0</v>
      </c>
      <c r="NBG67" s="956">
        <f t="shared" si="151"/>
        <v>0</v>
      </c>
      <c r="NBH67" s="956">
        <f t="shared" si="151"/>
        <v>0</v>
      </c>
      <c r="NBI67" s="956">
        <f t="shared" si="151"/>
        <v>0</v>
      </c>
      <c r="NBJ67" s="956">
        <f t="shared" si="151"/>
        <v>0</v>
      </c>
      <c r="NBK67" s="956">
        <f t="shared" si="151"/>
        <v>0</v>
      </c>
      <c r="NBL67" s="956">
        <f t="shared" si="151"/>
        <v>0</v>
      </c>
      <c r="NBM67" s="956">
        <f t="shared" si="151"/>
        <v>0</v>
      </c>
      <c r="NBN67" s="956">
        <f t="shared" si="151"/>
        <v>0</v>
      </c>
      <c r="NBO67" s="956">
        <f t="shared" si="151"/>
        <v>0</v>
      </c>
      <c r="NBP67" s="956">
        <f t="shared" si="151"/>
        <v>0</v>
      </c>
      <c r="NBQ67" s="956">
        <f t="shared" si="151"/>
        <v>0</v>
      </c>
      <c r="NBR67" s="956">
        <f t="shared" si="151"/>
        <v>0</v>
      </c>
      <c r="NBS67" s="956">
        <f t="shared" si="151"/>
        <v>0</v>
      </c>
      <c r="NBT67" s="956">
        <f t="shared" si="151"/>
        <v>0</v>
      </c>
      <c r="NBU67" s="956">
        <f t="shared" si="151"/>
        <v>0</v>
      </c>
      <c r="NBV67" s="956">
        <f t="shared" si="151"/>
        <v>0</v>
      </c>
      <c r="NBW67" s="956">
        <f t="shared" si="151"/>
        <v>0</v>
      </c>
      <c r="NBX67" s="956">
        <f t="shared" si="151"/>
        <v>0</v>
      </c>
      <c r="NBY67" s="956">
        <f t="shared" si="151"/>
        <v>0</v>
      </c>
      <c r="NBZ67" s="956">
        <f t="shared" si="151"/>
        <v>0</v>
      </c>
      <c r="NCA67" s="956">
        <f t="shared" si="151"/>
        <v>0</v>
      </c>
      <c r="NCB67" s="956">
        <f t="shared" si="151"/>
        <v>0</v>
      </c>
      <c r="NCC67" s="956">
        <f t="shared" si="151"/>
        <v>0</v>
      </c>
      <c r="NCD67" s="956">
        <f t="shared" si="151"/>
        <v>0</v>
      </c>
      <c r="NCE67" s="956">
        <f t="shared" si="151"/>
        <v>0</v>
      </c>
      <c r="NCF67" s="956">
        <f t="shared" ref="NCF67:NEQ67" si="152">NCF60*$C$67</f>
        <v>0</v>
      </c>
      <c r="NCG67" s="956">
        <f t="shared" si="152"/>
        <v>0</v>
      </c>
      <c r="NCH67" s="956">
        <f t="shared" si="152"/>
        <v>0</v>
      </c>
      <c r="NCI67" s="956">
        <f t="shared" si="152"/>
        <v>0</v>
      </c>
      <c r="NCJ67" s="956">
        <f t="shared" si="152"/>
        <v>0</v>
      </c>
      <c r="NCK67" s="956">
        <f t="shared" si="152"/>
        <v>0</v>
      </c>
      <c r="NCL67" s="956">
        <f t="shared" si="152"/>
        <v>0</v>
      </c>
      <c r="NCM67" s="956">
        <f t="shared" si="152"/>
        <v>0</v>
      </c>
      <c r="NCN67" s="956">
        <f t="shared" si="152"/>
        <v>0</v>
      </c>
      <c r="NCO67" s="956">
        <f t="shared" si="152"/>
        <v>0</v>
      </c>
      <c r="NCP67" s="956">
        <f t="shared" si="152"/>
        <v>0</v>
      </c>
      <c r="NCQ67" s="956">
        <f t="shared" si="152"/>
        <v>0</v>
      </c>
      <c r="NCR67" s="956">
        <f t="shared" si="152"/>
        <v>0</v>
      </c>
      <c r="NCS67" s="956">
        <f t="shared" si="152"/>
        <v>0</v>
      </c>
      <c r="NCT67" s="956">
        <f t="shared" si="152"/>
        <v>0</v>
      </c>
      <c r="NCU67" s="956">
        <f t="shared" si="152"/>
        <v>0</v>
      </c>
      <c r="NCV67" s="956">
        <f t="shared" si="152"/>
        <v>0</v>
      </c>
      <c r="NCW67" s="956">
        <f t="shared" si="152"/>
        <v>0</v>
      </c>
      <c r="NCX67" s="956">
        <f t="shared" si="152"/>
        <v>0</v>
      </c>
      <c r="NCY67" s="956">
        <f t="shared" si="152"/>
        <v>0</v>
      </c>
      <c r="NCZ67" s="956">
        <f t="shared" si="152"/>
        <v>0</v>
      </c>
      <c r="NDA67" s="956">
        <f t="shared" si="152"/>
        <v>0</v>
      </c>
      <c r="NDB67" s="956">
        <f t="shared" si="152"/>
        <v>0</v>
      </c>
      <c r="NDC67" s="956">
        <f t="shared" si="152"/>
        <v>0</v>
      </c>
      <c r="NDD67" s="956">
        <f t="shared" si="152"/>
        <v>0</v>
      </c>
      <c r="NDE67" s="956">
        <f t="shared" si="152"/>
        <v>0</v>
      </c>
      <c r="NDF67" s="956">
        <f t="shared" si="152"/>
        <v>0</v>
      </c>
      <c r="NDG67" s="956">
        <f t="shared" si="152"/>
        <v>0</v>
      </c>
      <c r="NDH67" s="956">
        <f t="shared" si="152"/>
        <v>0</v>
      </c>
      <c r="NDI67" s="956">
        <f t="shared" si="152"/>
        <v>0</v>
      </c>
      <c r="NDJ67" s="956">
        <f t="shared" si="152"/>
        <v>0</v>
      </c>
      <c r="NDK67" s="956">
        <f t="shared" si="152"/>
        <v>0</v>
      </c>
      <c r="NDL67" s="956">
        <f t="shared" si="152"/>
        <v>0</v>
      </c>
      <c r="NDM67" s="956">
        <f t="shared" si="152"/>
        <v>0</v>
      </c>
      <c r="NDN67" s="956">
        <f t="shared" si="152"/>
        <v>0</v>
      </c>
      <c r="NDO67" s="956">
        <f t="shared" si="152"/>
        <v>0</v>
      </c>
      <c r="NDP67" s="956">
        <f t="shared" si="152"/>
        <v>0</v>
      </c>
      <c r="NDQ67" s="956">
        <f t="shared" si="152"/>
        <v>0</v>
      </c>
      <c r="NDR67" s="956">
        <f t="shared" si="152"/>
        <v>0</v>
      </c>
      <c r="NDS67" s="956">
        <f t="shared" si="152"/>
        <v>0</v>
      </c>
      <c r="NDT67" s="956">
        <f t="shared" si="152"/>
        <v>0</v>
      </c>
      <c r="NDU67" s="956">
        <f t="shared" si="152"/>
        <v>0</v>
      </c>
      <c r="NDV67" s="956">
        <f t="shared" si="152"/>
        <v>0</v>
      </c>
      <c r="NDW67" s="956">
        <f t="shared" si="152"/>
        <v>0</v>
      </c>
      <c r="NDX67" s="956">
        <f t="shared" si="152"/>
        <v>0</v>
      </c>
      <c r="NDY67" s="956">
        <f t="shared" si="152"/>
        <v>0</v>
      </c>
      <c r="NDZ67" s="956">
        <f t="shared" si="152"/>
        <v>0</v>
      </c>
      <c r="NEA67" s="956">
        <f t="shared" si="152"/>
        <v>0</v>
      </c>
      <c r="NEB67" s="956">
        <f t="shared" si="152"/>
        <v>0</v>
      </c>
      <c r="NEC67" s="956">
        <f t="shared" si="152"/>
        <v>0</v>
      </c>
      <c r="NED67" s="956">
        <f t="shared" si="152"/>
        <v>0</v>
      </c>
      <c r="NEE67" s="956">
        <f t="shared" si="152"/>
        <v>0</v>
      </c>
      <c r="NEF67" s="956">
        <f t="shared" si="152"/>
        <v>0</v>
      </c>
      <c r="NEG67" s="956">
        <f t="shared" si="152"/>
        <v>0</v>
      </c>
      <c r="NEH67" s="956">
        <f t="shared" si="152"/>
        <v>0</v>
      </c>
      <c r="NEI67" s="956">
        <f t="shared" si="152"/>
        <v>0</v>
      </c>
      <c r="NEJ67" s="956">
        <f t="shared" si="152"/>
        <v>0</v>
      </c>
      <c r="NEK67" s="956">
        <f t="shared" si="152"/>
        <v>0</v>
      </c>
      <c r="NEL67" s="956">
        <f t="shared" si="152"/>
        <v>0</v>
      </c>
      <c r="NEM67" s="956">
        <f t="shared" si="152"/>
        <v>0</v>
      </c>
      <c r="NEN67" s="956">
        <f t="shared" si="152"/>
        <v>0</v>
      </c>
      <c r="NEO67" s="956">
        <f t="shared" si="152"/>
        <v>0</v>
      </c>
      <c r="NEP67" s="956">
        <f t="shared" si="152"/>
        <v>0</v>
      </c>
      <c r="NEQ67" s="956">
        <f t="shared" si="152"/>
        <v>0</v>
      </c>
      <c r="NER67" s="956">
        <f t="shared" ref="NER67:NHC67" si="153">NER60*$C$67</f>
        <v>0</v>
      </c>
      <c r="NES67" s="956">
        <f t="shared" si="153"/>
        <v>0</v>
      </c>
      <c r="NET67" s="956">
        <f t="shared" si="153"/>
        <v>0</v>
      </c>
      <c r="NEU67" s="956">
        <f t="shared" si="153"/>
        <v>0</v>
      </c>
      <c r="NEV67" s="956">
        <f t="shared" si="153"/>
        <v>0</v>
      </c>
      <c r="NEW67" s="956">
        <f t="shared" si="153"/>
        <v>0</v>
      </c>
      <c r="NEX67" s="956">
        <f t="shared" si="153"/>
        <v>0</v>
      </c>
      <c r="NEY67" s="956">
        <f t="shared" si="153"/>
        <v>0</v>
      </c>
      <c r="NEZ67" s="956">
        <f t="shared" si="153"/>
        <v>0</v>
      </c>
      <c r="NFA67" s="956">
        <f t="shared" si="153"/>
        <v>0</v>
      </c>
      <c r="NFB67" s="956">
        <f t="shared" si="153"/>
        <v>0</v>
      </c>
      <c r="NFC67" s="956">
        <f t="shared" si="153"/>
        <v>0</v>
      </c>
      <c r="NFD67" s="956">
        <f t="shared" si="153"/>
        <v>0</v>
      </c>
      <c r="NFE67" s="956">
        <f t="shared" si="153"/>
        <v>0</v>
      </c>
      <c r="NFF67" s="956">
        <f t="shared" si="153"/>
        <v>0</v>
      </c>
      <c r="NFG67" s="956">
        <f t="shared" si="153"/>
        <v>0</v>
      </c>
      <c r="NFH67" s="956">
        <f t="shared" si="153"/>
        <v>0</v>
      </c>
      <c r="NFI67" s="956">
        <f t="shared" si="153"/>
        <v>0</v>
      </c>
      <c r="NFJ67" s="956">
        <f t="shared" si="153"/>
        <v>0</v>
      </c>
      <c r="NFK67" s="956">
        <f t="shared" si="153"/>
        <v>0</v>
      </c>
      <c r="NFL67" s="956">
        <f t="shared" si="153"/>
        <v>0</v>
      </c>
      <c r="NFM67" s="956">
        <f t="shared" si="153"/>
        <v>0</v>
      </c>
      <c r="NFN67" s="956">
        <f t="shared" si="153"/>
        <v>0</v>
      </c>
      <c r="NFO67" s="956">
        <f t="shared" si="153"/>
        <v>0</v>
      </c>
      <c r="NFP67" s="956">
        <f t="shared" si="153"/>
        <v>0</v>
      </c>
      <c r="NFQ67" s="956">
        <f t="shared" si="153"/>
        <v>0</v>
      </c>
      <c r="NFR67" s="956">
        <f t="shared" si="153"/>
        <v>0</v>
      </c>
      <c r="NFS67" s="956">
        <f t="shared" si="153"/>
        <v>0</v>
      </c>
      <c r="NFT67" s="956">
        <f t="shared" si="153"/>
        <v>0</v>
      </c>
      <c r="NFU67" s="956">
        <f t="shared" si="153"/>
        <v>0</v>
      </c>
      <c r="NFV67" s="956">
        <f t="shared" si="153"/>
        <v>0</v>
      </c>
      <c r="NFW67" s="956">
        <f t="shared" si="153"/>
        <v>0</v>
      </c>
      <c r="NFX67" s="956">
        <f t="shared" si="153"/>
        <v>0</v>
      </c>
      <c r="NFY67" s="956">
        <f t="shared" si="153"/>
        <v>0</v>
      </c>
      <c r="NFZ67" s="956">
        <f t="shared" si="153"/>
        <v>0</v>
      </c>
      <c r="NGA67" s="956">
        <f t="shared" si="153"/>
        <v>0</v>
      </c>
      <c r="NGB67" s="956">
        <f t="shared" si="153"/>
        <v>0</v>
      </c>
      <c r="NGC67" s="956">
        <f t="shared" si="153"/>
        <v>0</v>
      </c>
      <c r="NGD67" s="956">
        <f t="shared" si="153"/>
        <v>0</v>
      </c>
      <c r="NGE67" s="956">
        <f t="shared" si="153"/>
        <v>0</v>
      </c>
      <c r="NGF67" s="956">
        <f t="shared" si="153"/>
        <v>0</v>
      </c>
      <c r="NGG67" s="956">
        <f t="shared" si="153"/>
        <v>0</v>
      </c>
      <c r="NGH67" s="956">
        <f t="shared" si="153"/>
        <v>0</v>
      </c>
      <c r="NGI67" s="956">
        <f t="shared" si="153"/>
        <v>0</v>
      </c>
      <c r="NGJ67" s="956">
        <f t="shared" si="153"/>
        <v>0</v>
      </c>
      <c r="NGK67" s="956">
        <f t="shared" si="153"/>
        <v>0</v>
      </c>
      <c r="NGL67" s="956">
        <f t="shared" si="153"/>
        <v>0</v>
      </c>
      <c r="NGM67" s="956">
        <f t="shared" si="153"/>
        <v>0</v>
      </c>
      <c r="NGN67" s="956">
        <f t="shared" si="153"/>
        <v>0</v>
      </c>
      <c r="NGO67" s="956">
        <f t="shared" si="153"/>
        <v>0</v>
      </c>
      <c r="NGP67" s="956">
        <f t="shared" si="153"/>
        <v>0</v>
      </c>
      <c r="NGQ67" s="956">
        <f t="shared" si="153"/>
        <v>0</v>
      </c>
      <c r="NGR67" s="956">
        <f t="shared" si="153"/>
        <v>0</v>
      </c>
      <c r="NGS67" s="956">
        <f t="shared" si="153"/>
        <v>0</v>
      </c>
      <c r="NGT67" s="956">
        <f t="shared" si="153"/>
        <v>0</v>
      </c>
      <c r="NGU67" s="956">
        <f t="shared" si="153"/>
        <v>0</v>
      </c>
      <c r="NGV67" s="956">
        <f t="shared" si="153"/>
        <v>0</v>
      </c>
      <c r="NGW67" s="956">
        <f t="shared" si="153"/>
        <v>0</v>
      </c>
      <c r="NGX67" s="956">
        <f t="shared" si="153"/>
        <v>0</v>
      </c>
      <c r="NGY67" s="956">
        <f t="shared" si="153"/>
        <v>0</v>
      </c>
      <c r="NGZ67" s="956">
        <f t="shared" si="153"/>
        <v>0</v>
      </c>
      <c r="NHA67" s="956">
        <f t="shared" si="153"/>
        <v>0</v>
      </c>
      <c r="NHB67" s="956">
        <f t="shared" si="153"/>
        <v>0</v>
      </c>
      <c r="NHC67" s="956">
        <f t="shared" si="153"/>
        <v>0</v>
      </c>
      <c r="NHD67" s="956">
        <f t="shared" ref="NHD67:NJO67" si="154">NHD60*$C$67</f>
        <v>0</v>
      </c>
      <c r="NHE67" s="956">
        <f t="shared" si="154"/>
        <v>0</v>
      </c>
      <c r="NHF67" s="956">
        <f t="shared" si="154"/>
        <v>0</v>
      </c>
      <c r="NHG67" s="956">
        <f t="shared" si="154"/>
        <v>0</v>
      </c>
      <c r="NHH67" s="956">
        <f t="shared" si="154"/>
        <v>0</v>
      </c>
      <c r="NHI67" s="956">
        <f t="shared" si="154"/>
        <v>0</v>
      </c>
      <c r="NHJ67" s="956">
        <f t="shared" si="154"/>
        <v>0</v>
      </c>
      <c r="NHK67" s="956">
        <f t="shared" si="154"/>
        <v>0</v>
      </c>
      <c r="NHL67" s="956">
        <f t="shared" si="154"/>
        <v>0</v>
      </c>
      <c r="NHM67" s="956">
        <f t="shared" si="154"/>
        <v>0</v>
      </c>
      <c r="NHN67" s="956">
        <f t="shared" si="154"/>
        <v>0</v>
      </c>
      <c r="NHO67" s="956">
        <f t="shared" si="154"/>
        <v>0</v>
      </c>
      <c r="NHP67" s="956">
        <f t="shared" si="154"/>
        <v>0</v>
      </c>
      <c r="NHQ67" s="956">
        <f t="shared" si="154"/>
        <v>0</v>
      </c>
      <c r="NHR67" s="956">
        <f t="shared" si="154"/>
        <v>0</v>
      </c>
      <c r="NHS67" s="956">
        <f t="shared" si="154"/>
        <v>0</v>
      </c>
      <c r="NHT67" s="956">
        <f t="shared" si="154"/>
        <v>0</v>
      </c>
      <c r="NHU67" s="956">
        <f t="shared" si="154"/>
        <v>0</v>
      </c>
      <c r="NHV67" s="956">
        <f t="shared" si="154"/>
        <v>0</v>
      </c>
      <c r="NHW67" s="956">
        <f t="shared" si="154"/>
        <v>0</v>
      </c>
      <c r="NHX67" s="956">
        <f t="shared" si="154"/>
        <v>0</v>
      </c>
      <c r="NHY67" s="956">
        <f t="shared" si="154"/>
        <v>0</v>
      </c>
      <c r="NHZ67" s="956">
        <f t="shared" si="154"/>
        <v>0</v>
      </c>
      <c r="NIA67" s="956">
        <f t="shared" si="154"/>
        <v>0</v>
      </c>
      <c r="NIB67" s="956">
        <f t="shared" si="154"/>
        <v>0</v>
      </c>
      <c r="NIC67" s="956">
        <f t="shared" si="154"/>
        <v>0</v>
      </c>
      <c r="NID67" s="956">
        <f t="shared" si="154"/>
        <v>0</v>
      </c>
      <c r="NIE67" s="956">
        <f t="shared" si="154"/>
        <v>0</v>
      </c>
      <c r="NIF67" s="956">
        <f t="shared" si="154"/>
        <v>0</v>
      </c>
      <c r="NIG67" s="956">
        <f t="shared" si="154"/>
        <v>0</v>
      </c>
      <c r="NIH67" s="956">
        <f t="shared" si="154"/>
        <v>0</v>
      </c>
      <c r="NII67" s="956">
        <f t="shared" si="154"/>
        <v>0</v>
      </c>
      <c r="NIJ67" s="956">
        <f t="shared" si="154"/>
        <v>0</v>
      </c>
      <c r="NIK67" s="956">
        <f t="shared" si="154"/>
        <v>0</v>
      </c>
      <c r="NIL67" s="956">
        <f t="shared" si="154"/>
        <v>0</v>
      </c>
      <c r="NIM67" s="956">
        <f t="shared" si="154"/>
        <v>0</v>
      </c>
      <c r="NIN67" s="956">
        <f t="shared" si="154"/>
        <v>0</v>
      </c>
      <c r="NIO67" s="956">
        <f t="shared" si="154"/>
        <v>0</v>
      </c>
      <c r="NIP67" s="956">
        <f t="shared" si="154"/>
        <v>0</v>
      </c>
      <c r="NIQ67" s="956">
        <f t="shared" si="154"/>
        <v>0</v>
      </c>
      <c r="NIR67" s="956">
        <f t="shared" si="154"/>
        <v>0</v>
      </c>
      <c r="NIS67" s="956">
        <f t="shared" si="154"/>
        <v>0</v>
      </c>
      <c r="NIT67" s="956">
        <f t="shared" si="154"/>
        <v>0</v>
      </c>
      <c r="NIU67" s="956">
        <f t="shared" si="154"/>
        <v>0</v>
      </c>
      <c r="NIV67" s="956">
        <f t="shared" si="154"/>
        <v>0</v>
      </c>
      <c r="NIW67" s="956">
        <f t="shared" si="154"/>
        <v>0</v>
      </c>
      <c r="NIX67" s="956">
        <f t="shared" si="154"/>
        <v>0</v>
      </c>
      <c r="NIY67" s="956">
        <f t="shared" si="154"/>
        <v>0</v>
      </c>
      <c r="NIZ67" s="956">
        <f t="shared" si="154"/>
        <v>0</v>
      </c>
      <c r="NJA67" s="956">
        <f t="shared" si="154"/>
        <v>0</v>
      </c>
      <c r="NJB67" s="956">
        <f t="shared" si="154"/>
        <v>0</v>
      </c>
      <c r="NJC67" s="956">
        <f t="shared" si="154"/>
        <v>0</v>
      </c>
      <c r="NJD67" s="956">
        <f t="shared" si="154"/>
        <v>0</v>
      </c>
      <c r="NJE67" s="956">
        <f t="shared" si="154"/>
        <v>0</v>
      </c>
      <c r="NJF67" s="956">
        <f t="shared" si="154"/>
        <v>0</v>
      </c>
      <c r="NJG67" s="956">
        <f t="shared" si="154"/>
        <v>0</v>
      </c>
      <c r="NJH67" s="956">
        <f t="shared" si="154"/>
        <v>0</v>
      </c>
      <c r="NJI67" s="956">
        <f t="shared" si="154"/>
        <v>0</v>
      </c>
      <c r="NJJ67" s="956">
        <f t="shared" si="154"/>
        <v>0</v>
      </c>
      <c r="NJK67" s="956">
        <f t="shared" si="154"/>
        <v>0</v>
      </c>
      <c r="NJL67" s="956">
        <f t="shared" si="154"/>
        <v>0</v>
      </c>
      <c r="NJM67" s="956">
        <f t="shared" si="154"/>
        <v>0</v>
      </c>
      <c r="NJN67" s="956">
        <f t="shared" si="154"/>
        <v>0</v>
      </c>
      <c r="NJO67" s="956">
        <f t="shared" si="154"/>
        <v>0</v>
      </c>
      <c r="NJP67" s="956">
        <f t="shared" ref="NJP67:NMA67" si="155">NJP60*$C$67</f>
        <v>0</v>
      </c>
      <c r="NJQ67" s="956">
        <f t="shared" si="155"/>
        <v>0</v>
      </c>
      <c r="NJR67" s="956">
        <f t="shared" si="155"/>
        <v>0</v>
      </c>
      <c r="NJS67" s="956">
        <f t="shared" si="155"/>
        <v>0</v>
      </c>
      <c r="NJT67" s="956">
        <f t="shared" si="155"/>
        <v>0</v>
      </c>
      <c r="NJU67" s="956">
        <f t="shared" si="155"/>
        <v>0</v>
      </c>
      <c r="NJV67" s="956">
        <f t="shared" si="155"/>
        <v>0</v>
      </c>
      <c r="NJW67" s="956">
        <f t="shared" si="155"/>
        <v>0</v>
      </c>
      <c r="NJX67" s="956">
        <f t="shared" si="155"/>
        <v>0</v>
      </c>
      <c r="NJY67" s="956">
        <f t="shared" si="155"/>
        <v>0</v>
      </c>
      <c r="NJZ67" s="956">
        <f t="shared" si="155"/>
        <v>0</v>
      </c>
      <c r="NKA67" s="956">
        <f t="shared" si="155"/>
        <v>0</v>
      </c>
      <c r="NKB67" s="956">
        <f t="shared" si="155"/>
        <v>0</v>
      </c>
      <c r="NKC67" s="956">
        <f t="shared" si="155"/>
        <v>0</v>
      </c>
      <c r="NKD67" s="956">
        <f t="shared" si="155"/>
        <v>0</v>
      </c>
      <c r="NKE67" s="956">
        <f t="shared" si="155"/>
        <v>0</v>
      </c>
      <c r="NKF67" s="956">
        <f t="shared" si="155"/>
        <v>0</v>
      </c>
      <c r="NKG67" s="956">
        <f t="shared" si="155"/>
        <v>0</v>
      </c>
      <c r="NKH67" s="956">
        <f t="shared" si="155"/>
        <v>0</v>
      </c>
      <c r="NKI67" s="956">
        <f t="shared" si="155"/>
        <v>0</v>
      </c>
      <c r="NKJ67" s="956">
        <f t="shared" si="155"/>
        <v>0</v>
      </c>
      <c r="NKK67" s="956">
        <f t="shared" si="155"/>
        <v>0</v>
      </c>
      <c r="NKL67" s="956">
        <f t="shared" si="155"/>
        <v>0</v>
      </c>
      <c r="NKM67" s="956">
        <f t="shared" si="155"/>
        <v>0</v>
      </c>
      <c r="NKN67" s="956">
        <f t="shared" si="155"/>
        <v>0</v>
      </c>
      <c r="NKO67" s="956">
        <f t="shared" si="155"/>
        <v>0</v>
      </c>
      <c r="NKP67" s="956">
        <f t="shared" si="155"/>
        <v>0</v>
      </c>
      <c r="NKQ67" s="956">
        <f t="shared" si="155"/>
        <v>0</v>
      </c>
      <c r="NKR67" s="956">
        <f t="shared" si="155"/>
        <v>0</v>
      </c>
      <c r="NKS67" s="956">
        <f t="shared" si="155"/>
        <v>0</v>
      </c>
      <c r="NKT67" s="956">
        <f t="shared" si="155"/>
        <v>0</v>
      </c>
      <c r="NKU67" s="956">
        <f t="shared" si="155"/>
        <v>0</v>
      </c>
      <c r="NKV67" s="956">
        <f t="shared" si="155"/>
        <v>0</v>
      </c>
      <c r="NKW67" s="956">
        <f t="shared" si="155"/>
        <v>0</v>
      </c>
      <c r="NKX67" s="956">
        <f t="shared" si="155"/>
        <v>0</v>
      </c>
      <c r="NKY67" s="956">
        <f t="shared" si="155"/>
        <v>0</v>
      </c>
      <c r="NKZ67" s="956">
        <f t="shared" si="155"/>
        <v>0</v>
      </c>
      <c r="NLA67" s="956">
        <f t="shared" si="155"/>
        <v>0</v>
      </c>
      <c r="NLB67" s="956">
        <f t="shared" si="155"/>
        <v>0</v>
      </c>
      <c r="NLC67" s="956">
        <f t="shared" si="155"/>
        <v>0</v>
      </c>
      <c r="NLD67" s="956">
        <f t="shared" si="155"/>
        <v>0</v>
      </c>
      <c r="NLE67" s="956">
        <f t="shared" si="155"/>
        <v>0</v>
      </c>
      <c r="NLF67" s="956">
        <f t="shared" si="155"/>
        <v>0</v>
      </c>
      <c r="NLG67" s="956">
        <f t="shared" si="155"/>
        <v>0</v>
      </c>
      <c r="NLH67" s="956">
        <f t="shared" si="155"/>
        <v>0</v>
      </c>
      <c r="NLI67" s="956">
        <f t="shared" si="155"/>
        <v>0</v>
      </c>
      <c r="NLJ67" s="956">
        <f t="shared" si="155"/>
        <v>0</v>
      </c>
      <c r="NLK67" s="956">
        <f t="shared" si="155"/>
        <v>0</v>
      </c>
      <c r="NLL67" s="956">
        <f t="shared" si="155"/>
        <v>0</v>
      </c>
      <c r="NLM67" s="956">
        <f t="shared" si="155"/>
        <v>0</v>
      </c>
      <c r="NLN67" s="956">
        <f t="shared" si="155"/>
        <v>0</v>
      </c>
      <c r="NLO67" s="956">
        <f t="shared" si="155"/>
        <v>0</v>
      </c>
      <c r="NLP67" s="956">
        <f t="shared" si="155"/>
        <v>0</v>
      </c>
      <c r="NLQ67" s="956">
        <f t="shared" si="155"/>
        <v>0</v>
      </c>
      <c r="NLR67" s="956">
        <f t="shared" si="155"/>
        <v>0</v>
      </c>
      <c r="NLS67" s="956">
        <f t="shared" si="155"/>
        <v>0</v>
      </c>
      <c r="NLT67" s="956">
        <f t="shared" si="155"/>
        <v>0</v>
      </c>
      <c r="NLU67" s="956">
        <f t="shared" si="155"/>
        <v>0</v>
      </c>
      <c r="NLV67" s="956">
        <f t="shared" si="155"/>
        <v>0</v>
      </c>
      <c r="NLW67" s="956">
        <f t="shared" si="155"/>
        <v>0</v>
      </c>
      <c r="NLX67" s="956">
        <f t="shared" si="155"/>
        <v>0</v>
      </c>
      <c r="NLY67" s="956">
        <f t="shared" si="155"/>
        <v>0</v>
      </c>
      <c r="NLZ67" s="956">
        <f t="shared" si="155"/>
        <v>0</v>
      </c>
      <c r="NMA67" s="956">
        <f t="shared" si="155"/>
        <v>0</v>
      </c>
      <c r="NMB67" s="956">
        <f t="shared" ref="NMB67:NOM67" si="156">NMB60*$C$67</f>
        <v>0</v>
      </c>
      <c r="NMC67" s="956">
        <f t="shared" si="156"/>
        <v>0</v>
      </c>
      <c r="NMD67" s="956">
        <f t="shared" si="156"/>
        <v>0</v>
      </c>
      <c r="NME67" s="956">
        <f t="shared" si="156"/>
        <v>0</v>
      </c>
      <c r="NMF67" s="956">
        <f t="shared" si="156"/>
        <v>0</v>
      </c>
      <c r="NMG67" s="956">
        <f t="shared" si="156"/>
        <v>0</v>
      </c>
      <c r="NMH67" s="956">
        <f t="shared" si="156"/>
        <v>0</v>
      </c>
      <c r="NMI67" s="956">
        <f t="shared" si="156"/>
        <v>0</v>
      </c>
      <c r="NMJ67" s="956">
        <f t="shared" si="156"/>
        <v>0</v>
      </c>
      <c r="NMK67" s="956">
        <f t="shared" si="156"/>
        <v>0</v>
      </c>
      <c r="NML67" s="956">
        <f t="shared" si="156"/>
        <v>0</v>
      </c>
      <c r="NMM67" s="956">
        <f t="shared" si="156"/>
        <v>0</v>
      </c>
      <c r="NMN67" s="956">
        <f t="shared" si="156"/>
        <v>0</v>
      </c>
      <c r="NMO67" s="956">
        <f t="shared" si="156"/>
        <v>0</v>
      </c>
      <c r="NMP67" s="956">
        <f t="shared" si="156"/>
        <v>0</v>
      </c>
      <c r="NMQ67" s="956">
        <f t="shared" si="156"/>
        <v>0</v>
      </c>
      <c r="NMR67" s="956">
        <f t="shared" si="156"/>
        <v>0</v>
      </c>
      <c r="NMS67" s="956">
        <f t="shared" si="156"/>
        <v>0</v>
      </c>
      <c r="NMT67" s="956">
        <f t="shared" si="156"/>
        <v>0</v>
      </c>
      <c r="NMU67" s="956">
        <f t="shared" si="156"/>
        <v>0</v>
      </c>
      <c r="NMV67" s="956">
        <f t="shared" si="156"/>
        <v>0</v>
      </c>
      <c r="NMW67" s="956">
        <f t="shared" si="156"/>
        <v>0</v>
      </c>
      <c r="NMX67" s="956">
        <f t="shared" si="156"/>
        <v>0</v>
      </c>
      <c r="NMY67" s="956">
        <f t="shared" si="156"/>
        <v>0</v>
      </c>
      <c r="NMZ67" s="956">
        <f t="shared" si="156"/>
        <v>0</v>
      </c>
      <c r="NNA67" s="956">
        <f t="shared" si="156"/>
        <v>0</v>
      </c>
      <c r="NNB67" s="956">
        <f t="shared" si="156"/>
        <v>0</v>
      </c>
      <c r="NNC67" s="956">
        <f t="shared" si="156"/>
        <v>0</v>
      </c>
      <c r="NND67" s="956">
        <f t="shared" si="156"/>
        <v>0</v>
      </c>
      <c r="NNE67" s="956">
        <f t="shared" si="156"/>
        <v>0</v>
      </c>
      <c r="NNF67" s="956">
        <f t="shared" si="156"/>
        <v>0</v>
      </c>
      <c r="NNG67" s="956">
        <f t="shared" si="156"/>
        <v>0</v>
      </c>
      <c r="NNH67" s="956">
        <f t="shared" si="156"/>
        <v>0</v>
      </c>
      <c r="NNI67" s="956">
        <f t="shared" si="156"/>
        <v>0</v>
      </c>
      <c r="NNJ67" s="956">
        <f t="shared" si="156"/>
        <v>0</v>
      </c>
      <c r="NNK67" s="956">
        <f t="shared" si="156"/>
        <v>0</v>
      </c>
      <c r="NNL67" s="956">
        <f t="shared" si="156"/>
        <v>0</v>
      </c>
      <c r="NNM67" s="956">
        <f t="shared" si="156"/>
        <v>0</v>
      </c>
      <c r="NNN67" s="956">
        <f t="shared" si="156"/>
        <v>0</v>
      </c>
      <c r="NNO67" s="956">
        <f t="shared" si="156"/>
        <v>0</v>
      </c>
      <c r="NNP67" s="956">
        <f t="shared" si="156"/>
        <v>0</v>
      </c>
      <c r="NNQ67" s="956">
        <f t="shared" si="156"/>
        <v>0</v>
      </c>
      <c r="NNR67" s="956">
        <f t="shared" si="156"/>
        <v>0</v>
      </c>
      <c r="NNS67" s="956">
        <f t="shared" si="156"/>
        <v>0</v>
      </c>
      <c r="NNT67" s="956">
        <f t="shared" si="156"/>
        <v>0</v>
      </c>
      <c r="NNU67" s="956">
        <f t="shared" si="156"/>
        <v>0</v>
      </c>
      <c r="NNV67" s="956">
        <f t="shared" si="156"/>
        <v>0</v>
      </c>
      <c r="NNW67" s="956">
        <f t="shared" si="156"/>
        <v>0</v>
      </c>
      <c r="NNX67" s="956">
        <f t="shared" si="156"/>
        <v>0</v>
      </c>
      <c r="NNY67" s="956">
        <f t="shared" si="156"/>
        <v>0</v>
      </c>
      <c r="NNZ67" s="956">
        <f t="shared" si="156"/>
        <v>0</v>
      </c>
      <c r="NOA67" s="956">
        <f t="shared" si="156"/>
        <v>0</v>
      </c>
      <c r="NOB67" s="956">
        <f t="shared" si="156"/>
        <v>0</v>
      </c>
      <c r="NOC67" s="956">
        <f t="shared" si="156"/>
        <v>0</v>
      </c>
      <c r="NOD67" s="956">
        <f t="shared" si="156"/>
        <v>0</v>
      </c>
      <c r="NOE67" s="956">
        <f t="shared" si="156"/>
        <v>0</v>
      </c>
      <c r="NOF67" s="956">
        <f t="shared" si="156"/>
        <v>0</v>
      </c>
      <c r="NOG67" s="956">
        <f t="shared" si="156"/>
        <v>0</v>
      </c>
      <c r="NOH67" s="956">
        <f t="shared" si="156"/>
        <v>0</v>
      </c>
      <c r="NOI67" s="956">
        <f t="shared" si="156"/>
        <v>0</v>
      </c>
      <c r="NOJ67" s="956">
        <f t="shared" si="156"/>
        <v>0</v>
      </c>
      <c r="NOK67" s="956">
        <f t="shared" si="156"/>
        <v>0</v>
      </c>
      <c r="NOL67" s="956">
        <f t="shared" si="156"/>
        <v>0</v>
      </c>
      <c r="NOM67" s="956">
        <f t="shared" si="156"/>
        <v>0</v>
      </c>
      <c r="NON67" s="956">
        <f t="shared" ref="NON67:NQY67" si="157">NON60*$C$67</f>
        <v>0</v>
      </c>
      <c r="NOO67" s="956">
        <f t="shared" si="157"/>
        <v>0</v>
      </c>
      <c r="NOP67" s="956">
        <f t="shared" si="157"/>
        <v>0</v>
      </c>
      <c r="NOQ67" s="956">
        <f t="shared" si="157"/>
        <v>0</v>
      </c>
      <c r="NOR67" s="956">
        <f t="shared" si="157"/>
        <v>0</v>
      </c>
      <c r="NOS67" s="956">
        <f t="shared" si="157"/>
        <v>0</v>
      </c>
      <c r="NOT67" s="956">
        <f t="shared" si="157"/>
        <v>0</v>
      </c>
      <c r="NOU67" s="956">
        <f t="shared" si="157"/>
        <v>0</v>
      </c>
      <c r="NOV67" s="956">
        <f t="shared" si="157"/>
        <v>0</v>
      </c>
      <c r="NOW67" s="956">
        <f t="shared" si="157"/>
        <v>0</v>
      </c>
      <c r="NOX67" s="956">
        <f t="shared" si="157"/>
        <v>0</v>
      </c>
      <c r="NOY67" s="956">
        <f t="shared" si="157"/>
        <v>0</v>
      </c>
      <c r="NOZ67" s="956">
        <f t="shared" si="157"/>
        <v>0</v>
      </c>
      <c r="NPA67" s="956">
        <f t="shared" si="157"/>
        <v>0</v>
      </c>
      <c r="NPB67" s="956">
        <f t="shared" si="157"/>
        <v>0</v>
      </c>
      <c r="NPC67" s="956">
        <f t="shared" si="157"/>
        <v>0</v>
      </c>
      <c r="NPD67" s="956">
        <f t="shared" si="157"/>
        <v>0</v>
      </c>
      <c r="NPE67" s="956">
        <f t="shared" si="157"/>
        <v>0</v>
      </c>
      <c r="NPF67" s="956">
        <f t="shared" si="157"/>
        <v>0</v>
      </c>
      <c r="NPG67" s="956">
        <f t="shared" si="157"/>
        <v>0</v>
      </c>
      <c r="NPH67" s="956">
        <f t="shared" si="157"/>
        <v>0</v>
      </c>
      <c r="NPI67" s="956">
        <f t="shared" si="157"/>
        <v>0</v>
      </c>
      <c r="NPJ67" s="956">
        <f t="shared" si="157"/>
        <v>0</v>
      </c>
      <c r="NPK67" s="956">
        <f t="shared" si="157"/>
        <v>0</v>
      </c>
      <c r="NPL67" s="956">
        <f t="shared" si="157"/>
        <v>0</v>
      </c>
      <c r="NPM67" s="956">
        <f t="shared" si="157"/>
        <v>0</v>
      </c>
      <c r="NPN67" s="956">
        <f t="shared" si="157"/>
        <v>0</v>
      </c>
      <c r="NPO67" s="956">
        <f t="shared" si="157"/>
        <v>0</v>
      </c>
      <c r="NPP67" s="956">
        <f t="shared" si="157"/>
        <v>0</v>
      </c>
      <c r="NPQ67" s="956">
        <f t="shared" si="157"/>
        <v>0</v>
      </c>
      <c r="NPR67" s="956">
        <f t="shared" si="157"/>
        <v>0</v>
      </c>
      <c r="NPS67" s="956">
        <f t="shared" si="157"/>
        <v>0</v>
      </c>
      <c r="NPT67" s="956">
        <f t="shared" si="157"/>
        <v>0</v>
      </c>
      <c r="NPU67" s="956">
        <f t="shared" si="157"/>
        <v>0</v>
      </c>
      <c r="NPV67" s="956">
        <f t="shared" si="157"/>
        <v>0</v>
      </c>
      <c r="NPW67" s="956">
        <f t="shared" si="157"/>
        <v>0</v>
      </c>
      <c r="NPX67" s="956">
        <f t="shared" si="157"/>
        <v>0</v>
      </c>
      <c r="NPY67" s="956">
        <f t="shared" si="157"/>
        <v>0</v>
      </c>
      <c r="NPZ67" s="956">
        <f t="shared" si="157"/>
        <v>0</v>
      </c>
      <c r="NQA67" s="956">
        <f t="shared" si="157"/>
        <v>0</v>
      </c>
      <c r="NQB67" s="956">
        <f t="shared" si="157"/>
        <v>0</v>
      </c>
      <c r="NQC67" s="956">
        <f t="shared" si="157"/>
        <v>0</v>
      </c>
      <c r="NQD67" s="956">
        <f t="shared" si="157"/>
        <v>0</v>
      </c>
      <c r="NQE67" s="956">
        <f t="shared" si="157"/>
        <v>0</v>
      </c>
      <c r="NQF67" s="956">
        <f t="shared" si="157"/>
        <v>0</v>
      </c>
      <c r="NQG67" s="956">
        <f t="shared" si="157"/>
        <v>0</v>
      </c>
      <c r="NQH67" s="956">
        <f t="shared" si="157"/>
        <v>0</v>
      </c>
      <c r="NQI67" s="956">
        <f t="shared" si="157"/>
        <v>0</v>
      </c>
      <c r="NQJ67" s="956">
        <f t="shared" si="157"/>
        <v>0</v>
      </c>
      <c r="NQK67" s="956">
        <f t="shared" si="157"/>
        <v>0</v>
      </c>
      <c r="NQL67" s="956">
        <f t="shared" si="157"/>
        <v>0</v>
      </c>
      <c r="NQM67" s="956">
        <f t="shared" si="157"/>
        <v>0</v>
      </c>
      <c r="NQN67" s="956">
        <f t="shared" si="157"/>
        <v>0</v>
      </c>
      <c r="NQO67" s="956">
        <f t="shared" si="157"/>
        <v>0</v>
      </c>
      <c r="NQP67" s="956">
        <f t="shared" si="157"/>
        <v>0</v>
      </c>
      <c r="NQQ67" s="956">
        <f t="shared" si="157"/>
        <v>0</v>
      </c>
      <c r="NQR67" s="956">
        <f t="shared" si="157"/>
        <v>0</v>
      </c>
      <c r="NQS67" s="956">
        <f t="shared" si="157"/>
        <v>0</v>
      </c>
      <c r="NQT67" s="956">
        <f t="shared" si="157"/>
        <v>0</v>
      </c>
      <c r="NQU67" s="956">
        <f t="shared" si="157"/>
        <v>0</v>
      </c>
      <c r="NQV67" s="956">
        <f t="shared" si="157"/>
        <v>0</v>
      </c>
      <c r="NQW67" s="956">
        <f t="shared" si="157"/>
        <v>0</v>
      </c>
      <c r="NQX67" s="956">
        <f t="shared" si="157"/>
        <v>0</v>
      </c>
      <c r="NQY67" s="956">
        <f t="shared" si="157"/>
        <v>0</v>
      </c>
      <c r="NQZ67" s="956">
        <f t="shared" ref="NQZ67:NTK67" si="158">NQZ60*$C$67</f>
        <v>0</v>
      </c>
      <c r="NRA67" s="956">
        <f t="shared" si="158"/>
        <v>0</v>
      </c>
      <c r="NRB67" s="956">
        <f t="shared" si="158"/>
        <v>0</v>
      </c>
      <c r="NRC67" s="956">
        <f t="shared" si="158"/>
        <v>0</v>
      </c>
      <c r="NRD67" s="956">
        <f t="shared" si="158"/>
        <v>0</v>
      </c>
      <c r="NRE67" s="956">
        <f t="shared" si="158"/>
        <v>0</v>
      </c>
      <c r="NRF67" s="956">
        <f t="shared" si="158"/>
        <v>0</v>
      </c>
      <c r="NRG67" s="956">
        <f t="shared" si="158"/>
        <v>0</v>
      </c>
      <c r="NRH67" s="956">
        <f t="shared" si="158"/>
        <v>0</v>
      </c>
      <c r="NRI67" s="956">
        <f t="shared" si="158"/>
        <v>0</v>
      </c>
      <c r="NRJ67" s="956">
        <f t="shared" si="158"/>
        <v>0</v>
      </c>
      <c r="NRK67" s="956">
        <f t="shared" si="158"/>
        <v>0</v>
      </c>
      <c r="NRL67" s="956">
        <f t="shared" si="158"/>
        <v>0</v>
      </c>
      <c r="NRM67" s="956">
        <f t="shared" si="158"/>
        <v>0</v>
      </c>
      <c r="NRN67" s="956">
        <f t="shared" si="158"/>
        <v>0</v>
      </c>
      <c r="NRO67" s="956">
        <f t="shared" si="158"/>
        <v>0</v>
      </c>
      <c r="NRP67" s="956">
        <f t="shared" si="158"/>
        <v>0</v>
      </c>
      <c r="NRQ67" s="956">
        <f t="shared" si="158"/>
        <v>0</v>
      </c>
      <c r="NRR67" s="956">
        <f t="shared" si="158"/>
        <v>0</v>
      </c>
      <c r="NRS67" s="956">
        <f t="shared" si="158"/>
        <v>0</v>
      </c>
      <c r="NRT67" s="956">
        <f t="shared" si="158"/>
        <v>0</v>
      </c>
      <c r="NRU67" s="956">
        <f t="shared" si="158"/>
        <v>0</v>
      </c>
      <c r="NRV67" s="956">
        <f t="shared" si="158"/>
        <v>0</v>
      </c>
      <c r="NRW67" s="956">
        <f t="shared" si="158"/>
        <v>0</v>
      </c>
      <c r="NRX67" s="956">
        <f t="shared" si="158"/>
        <v>0</v>
      </c>
      <c r="NRY67" s="956">
        <f t="shared" si="158"/>
        <v>0</v>
      </c>
      <c r="NRZ67" s="956">
        <f t="shared" si="158"/>
        <v>0</v>
      </c>
      <c r="NSA67" s="956">
        <f t="shared" si="158"/>
        <v>0</v>
      </c>
      <c r="NSB67" s="956">
        <f t="shared" si="158"/>
        <v>0</v>
      </c>
      <c r="NSC67" s="956">
        <f t="shared" si="158"/>
        <v>0</v>
      </c>
      <c r="NSD67" s="956">
        <f t="shared" si="158"/>
        <v>0</v>
      </c>
      <c r="NSE67" s="956">
        <f t="shared" si="158"/>
        <v>0</v>
      </c>
      <c r="NSF67" s="956">
        <f t="shared" si="158"/>
        <v>0</v>
      </c>
      <c r="NSG67" s="956">
        <f t="shared" si="158"/>
        <v>0</v>
      </c>
      <c r="NSH67" s="956">
        <f t="shared" si="158"/>
        <v>0</v>
      </c>
      <c r="NSI67" s="956">
        <f t="shared" si="158"/>
        <v>0</v>
      </c>
      <c r="NSJ67" s="956">
        <f t="shared" si="158"/>
        <v>0</v>
      </c>
      <c r="NSK67" s="956">
        <f t="shared" si="158"/>
        <v>0</v>
      </c>
      <c r="NSL67" s="956">
        <f t="shared" si="158"/>
        <v>0</v>
      </c>
      <c r="NSM67" s="956">
        <f t="shared" si="158"/>
        <v>0</v>
      </c>
      <c r="NSN67" s="956">
        <f t="shared" si="158"/>
        <v>0</v>
      </c>
      <c r="NSO67" s="956">
        <f t="shared" si="158"/>
        <v>0</v>
      </c>
      <c r="NSP67" s="956">
        <f t="shared" si="158"/>
        <v>0</v>
      </c>
      <c r="NSQ67" s="956">
        <f t="shared" si="158"/>
        <v>0</v>
      </c>
      <c r="NSR67" s="956">
        <f t="shared" si="158"/>
        <v>0</v>
      </c>
      <c r="NSS67" s="956">
        <f t="shared" si="158"/>
        <v>0</v>
      </c>
      <c r="NST67" s="956">
        <f t="shared" si="158"/>
        <v>0</v>
      </c>
      <c r="NSU67" s="956">
        <f t="shared" si="158"/>
        <v>0</v>
      </c>
      <c r="NSV67" s="956">
        <f t="shared" si="158"/>
        <v>0</v>
      </c>
      <c r="NSW67" s="956">
        <f t="shared" si="158"/>
        <v>0</v>
      </c>
      <c r="NSX67" s="956">
        <f t="shared" si="158"/>
        <v>0</v>
      </c>
      <c r="NSY67" s="956">
        <f t="shared" si="158"/>
        <v>0</v>
      </c>
      <c r="NSZ67" s="956">
        <f t="shared" si="158"/>
        <v>0</v>
      </c>
      <c r="NTA67" s="956">
        <f t="shared" si="158"/>
        <v>0</v>
      </c>
      <c r="NTB67" s="956">
        <f t="shared" si="158"/>
        <v>0</v>
      </c>
      <c r="NTC67" s="956">
        <f t="shared" si="158"/>
        <v>0</v>
      </c>
      <c r="NTD67" s="956">
        <f t="shared" si="158"/>
        <v>0</v>
      </c>
      <c r="NTE67" s="956">
        <f t="shared" si="158"/>
        <v>0</v>
      </c>
      <c r="NTF67" s="956">
        <f t="shared" si="158"/>
        <v>0</v>
      </c>
      <c r="NTG67" s="956">
        <f t="shared" si="158"/>
        <v>0</v>
      </c>
      <c r="NTH67" s="956">
        <f t="shared" si="158"/>
        <v>0</v>
      </c>
      <c r="NTI67" s="956">
        <f t="shared" si="158"/>
        <v>0</v>
      </c>
      <c r="NTJ67" s="956">
        <f t="shared" si="158"/>
        <v>0</v>
      </c>
      <c r="NTK67" s="956">
        <f t="shared" si="158"/>
        <v>0</v>
      </c>
      <c r="NTL67" s="956">
        <f t="shared" ref="NTL67:NVW67" si="159">NTL60*$C$67</f>
        <v>0</v>
      </c>
      <c r="NTM67" s="956">
        <f t="shared" si="159"/>
        <v>0</v>
      </c>
      <c r="NTN67" s="956">
        <f t="shared" si="159"/>
        <v>0</v>
      </c>
      <c r="NTO67" s="956">
        <f t="shared" si="159"/>
        <v>0</v>
      </c>
      <c r="NTP67" s="956">
        <f t="shared" si="159"/>
        <v>0</v>
      </c>
      <c r="NTQ67" s="956">
        <f t="shared" si="159"/>
        <v>0</v>
      </c>
      <c r="NTR67" s="956">
        <f t="shared" si="159"/>
        <v>0</v>
      </c>
      <c r="NTS67" s="956">
        <f t="shared" si="159"/>
        <v>0</v>
      </c>
      <c r="NTT67" s="956">
        <f t="shared" si="159"/>
        <v>0</v>
      </c>
      <c r="NTU67" s="956">
        <f t="shared" si="159"/>
        <v>0</v>
      </c>
      <c r="NTV67" s="956">
        <f t="shared" si="159"/>
        <v>0</v>
      </c>
      <c r="NTW67" s="956">
        <f t="shared" si="159"/>
        <v>0</v>
      </c>
      <c r="NTX67" s="956">
        <f t="shared" si="159"/>
        <v>0</v>
      </c>
      <c r="NTY67" s="956">
        <f t="shared" si="159"/>
        <v>0</v>
      </c>
      <c r="NTZ67" s="956">
        <f t="shared" si="159"/>
        <v>0</v>
      </c>
      <c r="NUA67" s="956">
        <f t="shared" si="159"/>
        <v>0</v>
      </c>
      <c r="NUB67" s="956">
        <f t="shared" si="159"/>
        <v>0</v>
      </c>
      <c r="NUC67" s="956">
        <f t="shared" si="159"/>
        <v>0</v>
      </c>
      <c r="NUD67" s="956">
        <f t="shared" si="159"/>
        <v>0</v>
      </c>
      <c r="NUE67" s="956">
        <f t="shared" si="159"/>
        <v>0</v>
      </c>
      <c r="NUF67" s="956">
        <f t="shared" si="159"/>
        <v>0</v>
      </c>
      <c r="NUG67" s="956">
        <f t="shared" si="159"/>
        <v>0</v>
      </c>
      <c r="NUH67" s="956">
        <f t="shared" si="159"/>
        <v>0</v>
      </c>
      <c r="NUI67" s="956">
        <f t="shared" si="159"/>
        <v>0</v>
      </c>
      <c r="NUJ67" s="956">
        <f t="shared" si="159"/>
        <v>0</v>
      </c>
      <c r="NUK67" s="956">
        <f t="shared" si="159"/>
        <v>0</v>
      </c>
      <c r="NUL67" s="956">
        <f t="shared" si="159"/>
        <v>0</v>
      </c>
      <c r="NUM67" s="956">
        <f t="shared" si="159"/>
        <v>0</v>
      </c>
      <c r="NUN67" s="956">
        <f t="shared" si="159"/>
        <v>0</v>
      </c>
      <c r="NUO67" s="956">
        <f t="shared" si="159"/>
        <v>0</v>
      </c>
      <c r="NUP67" s="956">
        <f t="shared" si="159"/>
        <v>0</v>
      </c>
      <c r="NUQ67" s="956">
        <f t="shared" si="159"/>
        <v>0</v>
      </c>
      <c r="NUR67" s="956">
        <f t="shared" si="159"/>
        <v>0</v>
      </c>
      <c r="NUS67" s="956">
        <f t="shared" si="159"/>
        <v>0</v>
      </c>
      <c r="NUT67" s="956">
        <f t="shared" si="159"/>
        <v>0</v>
      </c>
      <c r="NUU67" s="956">
        <f t="shared" si="159"/>
        <v>0</v>
      </c>
      <c r="NUV67" s="956">
        <f t="shared" si="159"/>
        <v>0</v>
      </c>
      <c r="NUW67" s="956">
        <f t="shared" si="159"/>
        <v>0</v>
      </c>
      <c r="NUX67" s="956">
        <f t="shared" si="159"/>
        <v>0</v>
      </c>
      <c r="NUY67" s="956">
        <f t="shared" si="159"/>
        <v>0</v>
      </c>
      <c r="NUZ67" s="956">
        <f t="shared" si="159"/>
        <v>0</v>
      </c>
      <c r="NVA67" s="956">
        <f t="shared" si="159"/>
        <v>0</v>
      </c>
      <c r="NVB67" s="956">
        <f t="shared" si="159"/>
        <v>0</v>
      </c>
      <c r="NVC67" s="956">
        <f t="shared" si="159"/>
        <v>0</v>
      </c>
      <c r="NVD67" s="956">
        <f t="shared" si="159"/>
        <v>0</v>
      </c>
      <c r="NVE67" s="956">
        <f t="shared" si="159"/>
        <v>0</v>
      </c>
      <c r="NVF67" s="956">
        <f t="shared" si="159"/>
        <v>0</v>
      </c>
      <c r="NVG67" s="956">
        <f t="shared" si="159"/>
        <v>0</v>
      </c>
      <c r="NVH67" s="956">
        <f t="shared" si="159"/>
        <v>0</v>
      </c>
      <c r="NVI67" s="956">
        <f t="shared" si="159"/>
        <v>0</v>
      </c>
      <c r="NVJ67" s="956">
        <f t="shared" si="159"/>
        <v>0</v>
      </c>
      <c r="NVK67" s="956">
        <f t="shared" si="159"/>
        <v>0</v>
      </c>
      <c r="NVL67" s="956">
        <f t="shared" si="159"/>
        <v>0</v>
      </c>
      <c r="NVM67" s="956">
        <f t="shared" si="159"/>
        <v>0</v>
      </c>
      <c r="NVN67" s="956">
        <f t="shared" si="159"/>
        <v>0</v>
      </c>
      <c r="NVO67" s="956">
        <f t="shared" si="159"/>
        <v>0</v>
      </c>
      <c r="NVP67" s="956">
        <f t="shared" si="159"/>
        <v>0</v>
      </c>
      <c r="NVQ67" s="956">
        <f t="shared" si="159"/>
        <v>0</v>
      </c>
      <c r="NVR67" s="956">
        <f t="shared" si="159"/>
        <v>0</v>
      </c>
      <c r="NVS67" s="956">
        <f t="shared" si="159"/>
        <v>0</v>
      </c>
      <c r="NVT67" s="956">
        <f t="shared" si="159"/>
        <v>0</v>
      </c>
      <c r="NVU67" s="956">
        <f t="shared" si="159"/>
        <v>0</v>
      </c>
      <c r="NVV67" s="956">
        <f t="shared" si="159"/>
        <v>0</v>
      </c>
      <c r="NVW67" s="956">
        <f t="shared" si="159"/>
        <v>0</v>
      </c>
      <c r="NVX67" s="956">
        <f t="shared" ref="NVX67:NYI67" si="160">NVX60*$C$67</f>
        <v>0</v>
      </c>
      <c r="NVY67" s="956">
        <f t="shared" si="160"/>
        <v>0</v>
      </c>
      <c r="NVZ67" s="956">
        <f t="shared" si="160"/>
        <v>0</v>
      </c>
      <c r="NWA67" s="956">
        <f t="shared" si="160"/>
        <v>0</v>
      </c>
      <c r="NWB67" s="956">
        <f t="shared" si="160"/>
        <v>0</v>
      </c>
      <c r="NWC67" s="956">
        <f t="shared" si="160"/>
        <v>0</v>
      </c>
      <c r="NWD67" s="956">
        <f t="shared" si="160"/>
        <v>0</v>
      </c>
      <c r="NWE67" s="956">
        <f t="shared" si="160"/>
        <v>0</v>
      </c>
      <c r="NWF67" s="956">
        <f t="shared" si="160"/>
        <v>0</v>
      </c>
      <c r="NWG67" s="956">
        <f t="shared" si="160"/>
        <v>0</v>
      </c>
      <c r="NWH67" s="956">
        <f t="shared" si="160"/>
        <v>0</v>
      </c>
      <c r="NWI67" s="956">
        <f t="shared" si="160"/>
        <v>0</v>
      </c>
      <c r="NWJ67" s="956">
        <f t="shared" si="160"/>
        <v>0</v>
      </c>
      <c r="NWK67" s="956">
        <f t="shared" si="160"/>
        <v>0</v>
      </c>
      <c r="NWL67" s="956">
        <f t="shared" si="160"/>
        <v>0</v>
      </c>
      <c r="NWM67" s="956">
        <f t="shared" si="160"/>
        <v>0</v>
      </c>
      <c r="NWN67" s="956">
        <f t="shared" si="160"/>
        <v>0</v>
      </c>
      <c r="NWO67" s="956">
        <f t="shared" si="160"/>
        <v>0</v>
      </c>
      <c r="NWP67" s="956">
        <f t="shared" si="160"/>
        <v>0</v>
      </c>
      <c r="NWQ67" s="956">
        <f t="shared" si="160"/>
        <v>0</v>
      </c>
      <c r="NWR67" s="956">
        <f t="shared" si="160"/>
        <v>0</v>
      </c>
      <c r="NWS67" s="956">
        <f t="shared" si="160"/>
        <v>0</v>
      </c>
      <c r="NWT67" s="956">
        <f t="shared" si="160"/>
        <v>0</v>
      </c>
      <c r="NWU67" s="956">
        <f t="shared" si="160"/>
        <v>0</v>
      </c>
      <c r="NWV67" s="956">
        <f t="shared" si="160"/>
        <v>0</v>
      </c>
      <c r="NWW67" s="956">
        <f t="shared" si="160"/>
        <v>0</v>
      </c>
      <c r="NWX67" s="956">
        <f t="shared" si="160"/>
        <v>0</v>
      </c>
      <c r="NWY67" s="956">
        <f t="shared" si="160"/>
        <v>0</v>
      </c>
      <c r="NWZ67" s="956">
        <f t="shared" si="160"/>
        <v>0</v>
      </c>
      <c r="NXA67" s="956">
        <f t="shared" si="160"/>
        <v>0</v>
      </c>
      <c r="NXB67" s="956">
        <f t="shared" si="160"/>
        <v>0</v>
      </c>
      <c r="NXC67" s="956">
        <f t="shared" si="160"/>
        <v>0</v>
      </c>
      <c r="NXD67" s="956">
        <f t="shared" si="160"/>
        <v>0</v>
      </c>
      <c r="NXE67" s="956">
        <f t="shared" si="160"/>
        <v>0</v>
      </c>
      <c r="NXF67" s="956">
        <f t="shared" si="160"/>
        <v>0</v>
      </c>
      <c r="NXG67" s="956">
        <f t="shared" si="160"/>
        <v>0</v>
      </c>
      <c r="NXH67" s="956">
        <f t="shared" si="160"/>
        <v>0</v>
      </c>
      <c r="NXI67" s="956">
        <f t="shared" si="160"/>
        <v>0</v>
      </c>
      <c r="NXJ67" s="956">
        <f t="shared" si="160"/>
        <v>0</v>
      </c>
      <c r="NXK67" s="956">
        <f t="shared" si="160"/>
        <v>0</v>
      </c>
      <c r="NXL67" s="956">
        <f t="shared" si="160"/>
        <v>0</v>
      </c>
      <c r="NXM67" s="956">
        <f t="shared" si="160"/>
        <v>0</v>
      </c>
      <c r="NXN67" s="956">
        <f t="shared" si="160"/>
        <v>0</v>
      </c>
      <c r="NXO67" s="956">
        <f t="shared" si="160"/>
        <v>0</v>
      </c>
      <c r="NXP67" s="956">
        <f t="shared" si="160"/>
        <v>0</v>
      </c>
      <c r="NXQ67" s="956">
        <f t="shared" si="160"/>
        <v>0</v>
      </c>
      <c r="NXR67" s="956">
        <f t="shared" si="160"/>
        <v>0</v>
      </c>
      <c r="NXS67" s="956">
        <f t="shared" si="160"/>
        <v>0</v>
      </c>
      <c r="NXT67" s="956">
        <f t="shared" si="160"/>
        <v>0</v>
      </c>
      <c r="NXU67" s="956">
        <f t="shared" si="160"/>
        <v>0</v>
      </c>
      <c r="NXV67" s="956">
        <f t="shared" si="160"/>
        <v>0</v>
      </c>
      <c r="NXW67" s="956">
        <f t="shared" si="160"/>
        <v>0</v>
      </c>
      <c r="NXX67" s="956">
        <f t="shared" si="160"/>
        <v>0</v>
      </c>
      <c r="NXY67" s="956">
        <f t="shared" si="160"/>
        <v>0</v>
      </c>
      <c r="NXZ67" s="956">
        <f t="shared" si="160"/>
        <v>0</v>
      </c>
      <c r="NYA67" s="956">
        <f t="shared" si="160"/>
        <v>0</v>
      </c>
      <c r="NYB67" s="956">
        <f t="shared" si="160"/>
        <v>0</v>
      </c>
      <c r="NYC67" s="956">
        <f t="shared" si="160"/>
        <v>0</v>
      </c>
      <c r="NYD67" s="956">
        <f t="shared" si="160"/>
        <v>0</v>
      </c>
      <c r="NYE67" s="956">
        <f t="shared" si="160"/>
        <v>0</v>
      </c>
      <c r="NYF67" s="956">
        <f t="shared" si="160"/>
        <v>0</v>
      </c>
      <c r="NYG67" s="956">
        <f t="shared" si="160"/>
        <v>0</v>
      </c>
      <c r="NYH67" s="956">
        <f t="shared" si="160"/>
        <v>0</v>
      </c>
      <c r="NYI67" s="956">
        <f t="shared" si="160"/>
        <v>0</v>
      </c>
      <c r="NYJ67" s="956">
        <f t="shared" ref="NYJ67:OAU67" si="161">NYJ60*$C$67</f>
        <v>0</v>
      </c>
      <c r="NYK67" s="956">
        <f t="shared" si="161"/>
        <v>0</v>
      </c>
      <c r="NYL67" s="956">
        <f t="shared" si="161"/>
        <v>0</v>
      </c>
      <c r="NYM67" s="956">
        <f t="shared" si="161"/>
        <v>0</v>
      </c>
      <c r="NYN67" s="956">
        <f t="shared" si="161"/>
        <v>0</v>
      </c>
      <c r="NYO67" s="956">
        <f t="shared" si="161"/>
        <v>0</v>
      </c>
      <c r="NYP67" s="956">
        <f t="shared" si="161"/>
        <v>0</v>
      </c>
      <c r="NYQ67" s="956">
        <f t="shared" si="161"/>
        <v>0</v>
      </c>
      <c r="NYR67" s="956">
        <f t="shared" si="161"/>
        <v>0</v>
      </c>
      <c r="NYS67" s="956">
        <f t="shared" si="161"/>
        <v>0</v>
      </c>
      <c r="NYT67" s="956">
        <f t="shared" si="161"/>
        <v>0</v>
      </c>
      <c r="NYU67" s="956">
        <f t="shared" si="161"/>
        <v>0</v>
      </c>
      <c r="NYV67" s="956">
        <f t="shared" si="161"/>
        <v>0</v>
      </c>
      <c r="NYW67" s="956">
        <f t="shared" si="161"/>
        <v>0</v>
      </c>
      <c r="NYX67" s="956">
        <f t="shared" si="161"/>
        <v>0</v>
      </c>
      <c r="NYY67" s="956">
        <f t="shared" si="161"/>
        <v>0</v>
      </c>
      <c r="NYZ67" s="956">
        <f t="shared" si="161"/>
        <v>0</v>
      </c>
      <c r="NZA67" s="956">
        <f t="shared" si="161"/>
        <v>0</v>
      </c>
      <c r="NZB67" s="956">
        <f t="shared" si="161"/>
        <v>0</v>
      </c>
      <c r="NZC67" s="956">
        <f t="shared" si="161"/>
        <v>0</v>
      </c>
      <c r="NZD67" s="956">
        <f t="shared" si="161"/>
        <v>0</v>
      </c>
      <c r="NZE67" s="956">
        <f t="shared" si="161"/>
        <v>0</v>
      </c>
      <c r="NZF67" s="956">
        <f t="shared" si="161"/>
        <v>0</v>
      </c>
      <c r="NZG67" s="956">
        <f t="shared" si="161"/>
        <v>0</v>
      </c>
      <c r="NZH67" s="956">
        <f t="shared" si="161"/>
        <v>0</v>
      </c>
      <c r="NZI67" s="956">
        <f t="shared" si="161"/>
        <v>0</v>
      </c>
      <c r="NZJ67" s="956">
        <f t="shared" si="161"/>
        <v>0</v>
      </c>
      <c r="NZK67" s="956">
        <f t="shared" si="161"/>
        <v>0</v>
      </c>
      <c r="NZL67" s="956">
        <f t="shared" si="161"/>
        <v>0</v>
      </c>
      <c r="NZM67" s="956">
        <f t="shared" si="161"/>
        <v>0</v>
      </c>
      <c r="NZN67" s="956">
        <f t="shared" si="161"/>
        <v>0</v>
      </c>
      <c r="NZO67" s="956">
        <f t="shared" si="161"/>
        <v>0</v>
      </c>
      <c r="NZP67" s="956">
        <f t="shared" si="161"/>
        <v>0</v>
      </c>
      <c r="NZQ67" s="956">
        <f t="shared" si="161"/>
        <v>0</v>
      </c>
      <c r="NZR67" s="956">
        <f t="shared" si="161"/>
        <v>0</v>
      </c>
      <c r="NZS67" s="956">
        <f t="shared" si="161"/>
        <v>0</v>
      </c>
      <c r="NZT67" s="956">
        <f t="shared" si="161"/>
        <v>0</v>
      </c>
      <c r="NZU67" s="956">
        <f t="shared" si="161"/>
        <v>0</v>
      </c>
      <c r="NZV67" s="956">
        <f t="shared" si="161"/>
        <v>0</v>
      </c>
      <c r="NZW67" s="956">
        <f t="shared" si="161"/>
        <v>0</v>
      </c>
      <c r="NZX67" s="956">
        <f t="shared" si="161"/>
        <v>0</v>
      </c>
      <c r="NZY67" s="956">
        <f t="shared" si="161"/>
        <v>0</v>
      </c>
      <c r="NZZ67" s="956">
        <f t="shared" si="161"/>
        <v>0</v>
      </c>
      <c r="OAA67" s="956">
        <f t="shared" si="161"/>
        <v>0</v>
      </c>
      <c r="OAB67" s="956">
        <f t="shared" si="161"/>
        <v>0</v>
      </c>
      <c r="OAC67" s="956">
        <f t="shared" si="161"/>
        <v>0</v>
      </c>
      <c r="OAD67" s="956">
        <f t="shared" si="161"/>
        <v>0</v>
      </c>
      <c r="OAE67" s="956">
        <f t="shared" si="161"/>
        <v>0</v>
      </c>
      <c r="OAF67" s="956">
        <f t="shared" si="161"/>
        <v>0</v>
      </c>
      <c r="OAG67" s="956">
        <f t="shared" si="161"/>
        <v>0</v>
      </c>
      <c r="OAH67" s="956">
        <f t="shared" si="161"/>
        <v>0</v>
      </c>
      <c r="OAI67" s="956">
        <f t="shared" si="161"/>
        <v>0</v>
      </c>
      <c r="OAJ67" s="956">
        <f t="shared" si="161"/>
        <v>0</v>
      </c>
      <c r="OAK67" s="956">
        <f t="shared" si="161"/>
        <v>0</v>
      </c>
      <c r="OAL67" s="956">
        <f t="shared" si="161"/>
        <v>0</v>
      </c>
      <c r="OAM67" s="956">
        <f t="shared" si="161"/>
        <v>0</v>
      </c>
      <c r="OAN67" s="956">
        <f t="shared" si="161"/>
        <v>0</v>
      </c>
      <c r="OAO67" s="956">
        <f t="shared" si="161"/>
        <v>0</v>
      </c>
      <c r="OAP67" s="956">
        <f t="shared" si="161"/>
        <v>0</v>
      </c>
      <c r="OAQ67" s="956">
        <f t="shared" si="161"/>
        <v>0</v>
      </c>
      <c r="OAR67" s="956">
        <f t="shared" si="161"/>
        <v>0</v>
      </c>
      <c r="OAS67" s="956">
        <f t="shared" si="161"/>
        <v>0</v>
      </c>
      <c r="OAT67" s="956">
        <f t="shared" si="161"/>
        <v>0</v>
      </c>
      <c r="OAU67" s="956">
        <f t="shared" si="161"/>
        <v>0</v>
      </c>
      <c r="OAV67" s="956">
        <f t="shared" ref="OAV67:ODG67" si="162">OAV60*$C$67</f>
        <v>0</v>
      </c>
      <c r="OAW67" s="956">
        <f t="shared" si="162"/>
        <v>0</v>
      </c>
      <c r="OAX67" s="956">
        <f t="shared" si="162"/>
        <v>0</v>
      </c>
      <c r="OAY67" s="956">
        <f t="shared" si="162"/>
        <v>0</v>
      </c>
      <c r="OAZ67" s="956">
        <f t="shared" si="162"/>
        <v>0</v>
      </c>
      <c r="OBA67" s="956">
        <f t="shared" si="162"/>
        <v>0</v>
      </c>
      <c r="OBB67" s="956">
        <f t="shared" si="162"/>
        <v>0</v>
      </c>
      <c r="OBC67" s="956">
        <f t="shared" si="162"/>
        <v>0</v>
      </c>
      <c r="OBD67" s="956">
        <f t="shared" si="162"/>
        <v>0</v>
      </c>
      <c r="OBE67" s="956">
        <f t="shared" si="162"/>
        <v>0</v>
      </c>
      <c r="OBF67" s="956">
        <f t="shared" si="162"/>
        <v>0</v>
      </c>
      <c r="OBG67" s="956">
        <f t="shared" si="162"/>
        <v>0</v>
      </c>
      <c r="OBH67" s="956">
        <f t="shared" si="162"/>
        <v>0</v>
      </c>
      <c r="OBI67" s="956">
        <f t="shared" si="162"/>
        <v>0</v>
      </c>
      <c r="OBJ67" s="956">
        <f t="shared" si="162"/>
        <v>0</v>
      </c>
      <c r="OBK67" s="956">
        <f t="shared" si="162"/>
        <v>0</v>
      </c>
      <c r="OBL67" s="956">
        <f t="shared" si="162"/>
        <v>0</v>
      </c>
      <c r="OBM67" s="956">
        <f t="shared" si="162"/>
        <v>0</v>
      </c>
      <c r="OBN67" s="956">
        <f t="shared" si="162"/>
        <v>0</v>
      </c>
      <c r="OBO67" s="956">
        <f t="shared" si="162"/>
        <v>0</v>
      </c>
      <c r="OBP67" s="956">
        <f t="shared" si="162"/>
        <v>0</v>
      </c>
      <c r="OBQ67" s="956">
        <f t="shared" si="162"/>
        <v>0</v>
      </c>
      <c r="OBR67" s="956">
        <f t="shared" si="162"/>
        <v>0</v>
      </c>
      <c r="OBS67" s="956">
        <f t="shared" si="162"/>
        <v>0</v>
      </c>
      <c r="OBT67" s="956">
        <f t="shared" si="162"/>
        <v>0</v>
      </c>
      <c r="OBU67" s="956">
        <f t="shared" si="162"/>
        <v>0</v>
      </c>
      <c r="OBV67" s="956">
        <f t="shared" si="162"/>
        <v>0</v>
      </c>
      <c r="OBW67" s="956">
        <f t="shared" si="162"/>
        <v>0</v>
      </c>
      <c r="OBX67" s="956">
        <f t="shared" si="162"/>
        <v>0</v>
      </c>
      <c r="OBY67" s="956">
        <f t="shared" si="162"/>
        <v>0</v>
      </c>
      <c r="OBZ67" s="956">
        <f t="shared" si="162"/>
        <v>0</v>
      </c>
      <c r="OCA67" s="956">
        <f t="shared" si="162"/>
        <v>0</v>
      </c>
      <c r="OCB67" s="956">
        <f t="shared" si="162"/>
        <v>0</v>
      </c>
      <c r="OCC67" s="956">
        <f t="shared" si="162"/>
        <v>0</v>
      </c>
      <c r="OCD67" s="956">
        <f t="shared" si="162"/>
        <v>0</v>
      </c>
      <c r="OCE67" s="956">
        <f t="shared" si="162"/>
        <v>0</v>
      </c>
      <c r="OCF67" s="956">
        <f t="shared" si="162"/>
        <v>0</v>
      </c>
      <c r="OCG67" s="956">
        <f t="shared" si="162"/>
        <v>0</v>
      </c>
      <c r="OCH67" s="956">
        <f t="shared" si="162"/>
        <v>0</v>
      </c>
      <c r="OCI67" s="956">
        <f t="shared" si="162"/>
        <v>0</v>
      </c>
      <c r="OCJ67" s="956">
        <f t="shared" si="162"/>
        <v>0</v>
      </c>
      <c r="OCK67" s="956">
        <f t="shared" si="162"/>
        <v>0</v>
      </c>
      <c r="OCL67" s="956">
        <f t="shared" si="162"/>
        <v>0</v>
      </c>
      <c r="OCM67" s="956">
        <f t="shared" si="162"/>
        <v>0</v>
      </c>
      <c r="OCN67" s="956">
        <f t="shared" si="162"/>
        <v>0</v>
      </c>
      <c r="OCO67" s="956">
        <f t="shared" si="162"/>
        <v>0</v>
      </c>
      <c r="OCP67" s="956">
        <f t="shared" si="162"/>
        <v>0</v>
      </c>
      <c r="OCQ67" s="956">
        <f t="shared" si="162"/>
        <v>0</v>
      </c>
      <c r="OCR67" s="956">
        <f t="shared" si="162"/>
        <v>0</v>
      </c>
      <c r="OCS67" s="956">
        <f t="shared" si="162"/>
        <v>0</v>
      </c>
      <c r="OCT67" s="956">
        <f t="shared" si="162"/>
        <v>0</v>
      </c>
      <c r="OCU67" s="956">
        <f t="shared" si="162"/>
        <v>0</v>
      </c>
      <c r="OCV67" s="956">
        <f t="shared" si="162"/>
        <v>0</v>
      </c>
      <c r="OCW67" s="956">
        <f t="shared" si="162"/>
        <v>0</v>
      </c>
      <c r="OCX67" s="956">
        <f t="shared" si="162"/>
        <v>0</v>
      </c>
      <c r="OCY67" s="956">
        <f t="shared" si="162"/>
        <v>0</v>
      </c>
      <c r="OCZ67" s="956">
        <f t="shared" si="162"/>
        <v>0</v>
      </c>
      <c r="ODA67" s="956">
        <f t="shared" si="162"/>
        <v>0</v>
      </c>
      <c r="ODB67" s="956">
        <f t="shared" si="162"/>
        <v>0</v>
      </c>
      <c r="ODC67" s="956">
        <f t="shared" si="162"/>
        <v>0</v>
      </c>
      <c r="ODD67" s="956">
        <f t="shared" si="162"/>
        <v>0</v>
      </c>
      <c r="ODE67" s="956">
        <f t="shared" si="162"/>
        <v>0</v>
      </c>
      <c r="ODF67" s="956">
        <f t="shared" si="162"/>
        <v>0</v>
      </c>
      <c r="ODG67" s="956">
        <f t="shared" si="162"/>
        <v>0</v>
      </c>
      <c r="ODH67" s="956">
        <f t="shared" ref="ODH67:OFS67" si="163">ODH60*$C$67</f>
        <v>0</v>
      </c>
      <c r="ODI67" s="956">
        <f t="shared" si="163"/>
        <v>0</v>
      </c>
      <c r="ODJ67" s="956">
        <f t="shared" si="163"/>
        <v>0</v>
      </c>
      <c r="ODK67" s="956">
        <f t="shared" si="163"/>
        <v>0</v>
      </c>
      <c r="ODL67" s="956">
        <f t="shared" si="163"/>
        <v>0</v>
      </c>
      <c r="ODM67" s="956">
        <f t="shared" si="163"/>
        <v>0</v>
      </c>
      <c r="ODN67" s="956">
        <f t="shared" si="163"/>
        <v>0</v>
      </c>
      <c r="ODO67" s="956">
        <f t="shared" si="163"/>
        <v>0</v>
      </c>
      <c r="ODP67" s="956">
        <f t="shared" si="163"/>
        <v>0</v>
      </c>
      <c r="ODQ67" s="956">
        <f t="shared" si="163"/>
        <v>0</v>
      </c>
      <c r="ODR67" s="956">
        <f t="shared" si="163"/>
        <v>0</v>
      </c>
      <c r="ODS67" s="956">
        <f t="shared" si="163"/>
        <v>0</v>
      </c>
      <c r="ODT67" s="956">
        <f t="shared" si="163"/>
        <v>0</v>
      </c>
      <c r="ODU67" s="956">
        <f t="shared" si="163"/>
        <v>0</v>
      </c>
      <c r="ODV67" s="956">
        <f t="shared" si="163"/>
        <v>0</v>
      </c>
      <c r="ODW67" s="956">
        <f t="shared" si="163"/>
        <v>0</v>
      </c>
      <c r="ODX67" s="956">
        <f t="shared" si="163"/>
        <v>0</v>
      </c>
      <c r="ODY67" s="956">
        <f t="shared" si="163"/>
        <v>0</v>
      </c>
      <c r="ODZ67" s="956">
        <f t="shared" si="163"/>
        <v>0</v>
      </c>
      <c r="OEA67" s="956">
        <f t="shared" si="163"/>
        <v>0</v>
      </c>
      <c r="OEB67" s="956">
        <f t="shared" si="163"/>
        <v>0</v>
      </c>
      <c r="OEC67" s="956">
        <f t="shared" si="163"/>
        <v>0</v>
      </c>
      <c r="OED67" s="956">
        <f t="shared" si="163"/>
        <v>0</v>
      </c>
      <c r="OEE67" s="956">
        <f t="shared" si="163"/>
        <v>0</v>
      </c>
      <c r="OEF67" s="956">
        <f t="shared" si="163"/>
        <v>0</v>
      </c>
      <c r="OEG67" s="956">
        <f t="shared" si="163"/>
        <v>0</v>
      </c>
      <c r="OEH67" s="956">
        <f t="shared" si="163"/>
        <v>0</v>
      </c>
      <c r="OEI67" s="956">
        <f t="shared" si="163"/>
        <v>0</v>
      </c>
      <c r="OEJ67" s="956">
        <f t="shared" si="163"/>
        <v>0</v>
      </c>
      <c r="OEK67" s="956">
        <f t="shared" si="163"/>
        <v>0</v>
      </c>
      <c r="OEL67" s="956">
        <f t="shared" si="163"/>
        <v>0</v>
      </c>
      <c r="OEM67" s="956">
        <f t="shared" si="163"/>
        <v>0</v>
      </c>
      <c r="OEN67" s="956">
        <f t="shared" si="163"/>
        <v>0</v>
      </c>
      <c r="OEO67" s="956">
        <f t="shared" si="163"/>
        <v>0</v>
      </c>
      <c r="OEP67" s="956">
        <f t="shared" si="163"/>
        <v>0</v>
      </c>
      <c r="OEQ67" s="956">
        <f t="shared" si="163"/>
        <v>0</v>
      </c>
      <c r="OER67" s="956">
        <f t="shared" si="163"/>
        <v>0</v>
      </c>
      <c r="OES67" s="956">
        <f t="shared" si="163"/>
        <v>0</v>
      </c>
      <c r="OET67" s="956">
        <f t="shared" si="163"/>
        <v>0</v>
      </c>
      <c r="OEU67" s="956">
        <f t="shared" si="163"/>
        <v>0</v>
      </c>
      <c r="OEV67" s="956">
        <f t="shared" si="163"/>
        <v>0</v>
      </c>
      <c r="OEW67" s="956">
        <f t="shared" si="163"/>
        <v>0</v>
      </c>
      <c r="OEX67" s="956">
        <f t="shared" si="163"/>
        <v>0</v>
      </c>
      <c r="OEY67" s="956">
        <f t="shared" si="163"/>
        <v>0</v>
      </c>
      <c r="OEZ67" s="956">
        <f t="shared" si="163"/>
        <v>0</v>
      </c>
      <c r="OFA67" s="956">
        <f t="shared" si="163"/>
        <v>0</v>
      </c>
      <c r="OFB67" s="956">
        <f t="shared" si="163"/>
        <v>0</v>
      </c>
      <c r="OFC67" s="956">
        <f t="shared" si="163"/>
        <v>0</v>
      </c>
      <c r="OFD67" s="956">
        <f t="shared" si="163"/>
        <v>0</v>
      </c>
      <c r="OFE67" s="956">
        <f t="shared" si="163"/>
        <v>0</v>
      </c>
      <c r="OFF67" s="956">
        <f t="shared" si="163"/>
        <v>0</v>
      </c>
      <c r="OFG67" s="956">
        <f t="shared" si="163"/>
        <v>0</v>
      </c>
      <c r="OFH67" s="956">
        <f t="shared" si="163"/>
        <v>0</v>
      </c>
      <c r="OFI67" s="956">
        <f t="shared" si="163"/>
        <v>0</v>
      </c>
      <c r="OFJ67" s="956">
        <f t="shared" si="163"/>
        <v>0</v>
      </c>
      <c r="OFK67" s="956">
        <f t="shared" si="163"/>
        <v>0</v>
      </c>
      <c r="OFL67" s="956">
        <f t="shared" si="163"/>
        <v>0</v>
      </c>
      <c r="OFM67" s="956">
        <f t="shared" si="163"/>
        <v>0</v>
      </c>
      <c r="OFN67" s="956">
        <f t="shared" si="163"/>
        <v>0</v>
      </c>
      <c r="OFO67" s="956">
        <f t="shared" si="163"/>
        <v>0</v>
      </c>
      <c r="OFP67" s="956">
        <f t="shared" si="163"/>
        <v>0</v>
      </c>
      <c r="OFQ67" s="956">
        <f t="shared" si="163"/>
        <v>0</v>
      </c>
      <c r="OFR67" s="956">
        <f t="shared" si="163"/>
        <v>0</v>
      </c>
      <c r="OFS67" s="956">
        <f t="shared" si="163"/>
        <v>0</v>
      </c>
      <c r="OFT67" s="956">
        <f t="shared" ref="OFT67:OIE67" si="164">OFT60*$C$67</f>
        <v>0</v>
      </c>
      <c r="OFU67" s="956">
        <f t="shared" si="164"/>
        <v>0</v>
      </c>
      <c r="OFV67" s="956">
        <f t="shared" si="164"/>
        <v>0</v>
      </c>
      <c r="OFW67" s="956">
        <f t="shared" si="164"/>
        <v>0</v>
      </c>
      <c r="OFX67" s="956">
        <f t="shared" si="164"/>
        <v>0</v>
      </c>
      <c r="OFY67" s="956">
        <f t="shared" si="164"/>
        <v>0</v>
      </c>
      <c r="OFZ67" s="956">
        <f t="shared" si="164"/>
        <v>0</v>
      </c>
      <c r="OGA67" s="956">
        <f t="shared" si="164"/>
        <v>0</v>
      </c>
      <c r="OGB67" s="956">
        <f t="shared" si="164"/>
        <v>0</v>
      </c>
      <c r="OGC67" s="956">
        <f t="shared" si="164"/>
        <v>0</v>
      </c>
      <c r="OGD67" s="956">
        <f t="shared" si="164"/>
        <v>0</v>
      </c>
      <c r="OGE67" s="956">
        <f t="shared" si="164"/>
        <v>0</v>
      </c>
      <c r="OGF67" s="956">
        <f t="shared" si="164"/>
        <v>0</v>
      </c>
      <c r="OGG67" s="956">
        <f t="shared" si="164"/>
        <v>0</v>
      </c>
      <c r="OGH67" s="956">
        <f t="shared" si="164"/>
        <v>0</v>
      </c>
      <c r="OGI67" s="956">
        <f t="shared" si="164"/>
        <v>0</v>
      </c>
      <c r="OGJ67" s="956">
        <f t="shared" si="164"/>
        <v>0</v>
      </c>
      <c r="OGK67" s="956">
        <f t="shared" si="164"/>
        <v>0</v>
      </c>
      <c r="OGL67" s="956">
        <f t="shared" si="164"/>
        <v>0</v>
      </c>
      <c r="OGM67" s="956">
        <f t="shared" si="164"/>
        <v>0</v>
      </c>
      <c r="OGN67" s="956">
        <f t="shared" si="164"/>
        <v>0</v>
      </c>
      <c r="OGO67" s="956">
        <f t="shared" si="164"/>
        <v>0</v>
      </c>
      <c r="OGP67" s="956">
        <f t="shared" si="164"/>
        <v>0</v>
      </c>
      <c r="OGQ67" s="956">
        <f t="shared" si="164"/>
        <v>0</v>
      </c>
      <c r="OGR67" s="956">
        <f t="shared" si="164"/>
        <v>0</v>
      </c>
      <c r="OGS67" s="956">
        <f t="shared" si="164"/>
        <v>0</v>
      </c>
      <c r="OGT67" s="956">
        <f t="shared" si="164"/>
        <v>0</v>
      </c>
      <c r="OGU67" s="956">
        <f t="shared" si="164"/>
        <v>0</v>
      </c>
      <c r="OGV67" s="956">
        <f t="shared" si="164"/>
        <v>0</v>
      </c>
      <c r="OGW67" s="956">
        <f t="shared" si="164"/>
        <v>0</v>
      </c>
      <c r="OGX67" s="956">
        <f t="shared" si="164"/>
        <v>0</v>
      </c>
      <c r="OGY67" s="956">
        <f t="shared" si="164"/>
        <v>0</v>
      </c>
      <c r="OGZ67" s="956">
        <f t="shared" si="164"/>
        <v>0</v>
      </c>
      <c r="OHA67" s="956">
        <f t="shared" si="164"/>
        <v>0</v>
      </c>
      <c r="OHB67" s="956">
        <f t="shared" si="164"/>
        <v>0</v>
      </c>
      <c r="OHC67" s="956">
        <f t="shared" si="164"/>
        <v>0</v>
      </c>
      <c r="OHD67" s="956">
        <f t="shared" si="164"/>
        <v>0</v>
      </c>
      <c r="OHE67" s="956">
        <f t="shared" si="164"/>
        <v>0</v>
      </c>
      <c r="OHF67" s="956">
        <f t="shared" si="164"/>
        <v>0</v>
      </c>
      <c r="OHG67" s="956">
        <f t="shared" si="164"/>
        <v>0</v>
      </c>
      <c r="OHH67" s="956">
        <f t="shared" si="164"/>
        <v>0</v>
      </c>
      <c r="OHI67" s="956">
        <f t="shared" si="164"/>
        <v>0</v>
      </c>
      <c r="OHJ67" s="956">
        <f t="shared" si="164"/>
        <v>0</v>
      </c>
      <c r="OHK67" s="956">
        <f t="shared" si="164"/>
        <v>0</v>
      </c>
      <c r="OHL67" s="956">
        <f t="shared" si="164"/>
        <v>0</v>
      </c>
      <c r="OHM67" s="956">
        <f t="shared" si="164"/>
        <v>0</v>
      </c>
      <c r="OHN67" s="956">
        <f t="shared" si="164"/>
        <v>0</v>
      </c>
      <c r="OHO67" s="956">
        <f t="shared" si="164"/>
        <v>0</v>
      </c>
      <c r="OHP67" s="956">
        <f t="shared" si="164"/>
        <v>0</v>
      </c>
      <c r="OHQ67" s="956">
        <f t="shared" si="164"/>
        <v>0</v>
      </c>
      <c r="OHR67" s="956">
        <f t="shared" si="164"/>
        <v>0</v>
      </c>
      <c r="OHS67" s="956">
        <f t="shared" si="164"/>
        <v>0</v>
      </c>
      <c r="OHT67" s="956">
        <f t="shared" si="164"/>
        <v>0</v>
      </c>
      <c r="OHU67" s="956">
        <f t="shared" si="164"/>
        <v>0</v>
      </c>
      <c r="OHV67" s="956">
        <f t="shared" si="164"/>
        <v>0</v>
      </c>
      <c r="OHW67" s="956">
        <f t="shared" si="164"/>
        <v>0</v>
      </c>
      <c r="OHX67" s="956">
        <f t="shared" si="164"/>
        <v>0</v>
      </c>
      <c r="OHY67" s="956">
        <f t="shared" si="164"/>
        <v>0</v>
      </c>
      <c r="OHZ67" s="956">
        <f t="shared" si="164"/>
        <v>0</v>
      </c>
      <c r="OIA67" s="956">
        <f t="shared" si="164"/>
        <v>0</v>
      </c>
      <c r="OIB67" s="956">
        <f t="shared" si="164"/>
        <v>0</v>
      </c>
      <c r="OIC67" s="956">
        <f t="shared" si="164"/>
        <v>0</v>
      </c>
      <c r="OID67" s="956">
        <f t="shared" si="164"/>
        <v>0</v>
      </c>
      <c r="OIE67" s="956">
        <f t="shared" si="164"/>
        <v>0</v>
      </c>
      <c r="OIF67" s="956">
        <f t="shared" ref="OIF67:OKQ67" si="165">OIF60*$C$67</f>
        <v>0</v>
      </c>
      <c r="OIG67" s="956">
        <f t="shared" si="165"/>
        <v>0</v>
      </c>
      <c r="OIH67" s="956">
        <f t="shared" si="165"/>
        <v>0</v>
      </c>
      <c r="OII67" s="956">
        <f t="shared" si="165"/>
        <v>0</v>
      </c>
      <c r="OIJ67" s="956">
        <f t="shared" si="165"/>
        <v>0</v>
      </c>
      <c r="OIK67" s="956">
        <f t="shared" si="165"/>
        <v>0</v>
      </c>
      <c r="OIL67" s="956">
        <f t="shared" si="165"/>
        <v>0</v>
      </c>
      <c r="OIM67" s="956">
        <f t="shared" si="165"/>
        <v>0</v>
      </c>
      <c r="OIN67" s="956">
        <f t="shared" si="165"/>
        <v>0</v>
      </c>
      <c r="OIO67" s="956">
        <f t="shared" si="165"/>
        <v>0</v>
      </c>
      <c r="OIP67" s="956">
        <f t="shared" si="165"/>
        <v>0</v>
      </c>
      <c r="OIQ67" s="956">
        <f t="shared" si="165"/>
        <v>0</v>
      </c>
      <c r="OIR67" s="956">
        <f t="shared" si="165"/>
        <v>0</v>
      </c>
      <c r="OIS67" s="956">
        <f t="shared" si="165"/>
        <v>0</v>
      </c>
      <c r="OIT67" s="956">
        <f t="shared" si="165"/>
        <v>0</v>
      </c>
      <c r="OIU67" s="956">
        <f t="shared" si="165"/>
        <v>0</v>
      </c>
      <c r="OIV67" s="956">
        <f t="shared" si="165"/>
        <v>0</v>
      </c>
      <c r="OIW67" s="956">
        <f t="shared" si="165"/>
        <v>0</v>
      </c>
      <c r="OIX67" s="956">
        <f t="shared" si="165"/>
        <v>0</v>
      </c>
      <c r="OIY67" s="956">
        <f t="shared" si="165"/>
        <v>0</v>
      </c>
      <c r="OIZ67" s="956">
        <f t="shared" si="165"/>
        <v>0</v>
      </c>
      <c r="OJA67" s="956">
        <f t="shared" si="165"/>
        <v>0</v>
      </c>
      <c r="OJB67" s="956">
        <f t="shared" si="165"/>
        <v>0</v>
      </c>
      <c r="OJC67" s="956">
        <f t="shared" si="165"/>
        <v>0</v>
      </c>
      <c r="OJD67" s="956">
        <f t="shared" si="165"/>
        <v>0</v>
      </c>
      <c r="OJE67" s="956">
        <f t="shared" si="165"/>
        <v>0</v>
      </c>
      <c r="OJF67" s="956">
        <f t="shared" si="165"/>
        <v>0</v>
      </c>
      <c r="OJG67" s="956">
        <f t="shared" si="165"/>
        <v>0</v>
      </c>
      <c r="OJH67" s="956">
        <f t="shared" si="165"/>
        <v>0</v>
      </c>
      <c r="OJI67" s="956">
        <f t="shared" si="165"/>
        <v>0</v>
      </c>
      <c r="OJJ67" s="956">
        <f t="shared" si="165"/>
        <v>0</v>
      </c>
      <c r="OJK67" s="956">
        <f t="shared" si="165"/>
        <v>0</v>
      </c>
      <c r="OJL67" s="956">
        <f t="shared" si="165"/>
        <v>0</v>
      </c>
      <c r="OJM67" s="956">
        <f t="shared" si="165"/>
        <v>0</v>
      </c>
      <c r="OJN67" s="956">
        <f t="shared" si="165"/>
        <v>0</v>
      </c>
      <c r="OJO67" s="956">
        <f t="shared" si="165"/>
        <v>0</v>
      </c>
      <c r="OJP67" s="956">
        <f t="shared" si="165"/>
        <v>0</v>
      </c>
      <c r="OJQ67" s="956">
        <f t="shared" si="165"/>
        <v>0</v>
      </c>
      <c r="OJR67" s="956">
        <f t="shared" si="165"/>
        <v>0</v>
      </c>
      <c r="OJS67" s="956">
        <f t="shared" si="165"/>
        <v>0</v>
      </c>
      <c r="OJT67" s="956">
        <f t="shared" si="165"/>
        <v>0</v>
      </c>
      <c r="OJU67" s="956">
        <f t="shared" si="165"/>
        <v>0</v>
      </c>
      <c r="OJV67" s="956">
        <f t="shared" si="165"/>
        <v>0</v>
      </c>
      <c r="OJW67" s="956">
        <f t="shared" si="165"/>
        <v>0</v>
      </c>
      <c r="OJX67" s="956">
        <f t="shared" si="165"/>
        <v>0</v>
      </c>
      <c r="OJY67" s="956">
        <f t="shared" si="165"/>
        <v>0</v>
      </c>
      <c r="OJZ67" s="956">
        <f t="shared" si="165"/>
        <v>0</v>
      </c>
      <c r="OKA67" s="956">
        <f t="shared" si="165"/>
        <v>0</v>
      </c>
      <c r="OKB67" s="956">
        <f t="shared" si="165"/>
        <v>0</v>
      </c>
      <c r="OKC67" s="956">
        <f t="shared" si="165"/>
        <v>0</v>
      </c>
      <c r="OKD67" s="956">
        <f t="shared" si="165"/>
        <v>0</v>
      </c>
      <c r="OKE67" s="956">
        <f t="shared" si="165"/>
        <v>0</v>
      </c>
      <c r="OKF67" s="956">
        <f t="shared" si="165"/>
        <v>0</v>
      </c>
      <c r="OKG67" s="956">
        <f t="shared" si="165"/>
        <v>0</v>
      </c>
      <c r="OKH67" s="956">
        <f t="shared" si="165"/>
        <v>0</v>
      </c>
      <c r="OKI67" s="956">
        <f t="shared" si="165"/>
        <v>0</v>
      </c>
      <c r="OKJ67" s="956">
        <f t="shared" si="165"/>
        <v>0</v>
      </c>
      <c r="OKK67" s="956">
        <f t="shared" si="165"/>
        <v>0</v>
      </c>
      <c r="OKL67" s="956">
        <f t="shared" si="165"/>
        <v>0</v>
      </c>
      <c r="OKM67" s="956">
        <f t="shared" si="165"/>
        <v>0</v>
      </c>
      <c r="OKN67" s="956">
        <f t="shared" si="165"/>
        <v>0</v>
      </c>
      <c r="OKO67" s="956">
        <f t="shared" si="165"/>
        <v>0</v>
      </c>
      <c r="OKP67" s="956">
        <f t="shared" si="165"/>
        <v>0</v>
      </c>
      <c r="OKQ67" s="956">
        <f t="shared" si="165"/>
        <v>0</v>
      </c>
      <c r="OKR67" s="956">
        <f t="shared" ref="OKR67:ONC67" si="166">OKR60*$C$67</f>
        <v>0</v>
      </c>
      <c r="OKS67" s="956">
        <f t="shared" si="166"/>
        <v>0</v>
      </c>
      <c r="OKT67" s="956">
        <f t="shared" si="166"/>
        <v>0</v>
      </c>
      <c r="OKU67" s="956">
        <f t="shared" si="166"/>
        <v>0</v>
      </c>
      <c r="OKV67" s="956">
        <f t="shared" si="166"/>
        <v>0</v>
      </c>
      <c r="OKW67" s="956">
        <f t="shared" si="166"/>
        <v>0</v>
      </c>
      <c r="OKX67" s="956">
        <f t="shared" si="166"/>
        <v>0</v>
      </c>
      <c r="OKY67" s="956">
        <f t="shared" si="166"/>
        <v>0</v>
      </c>
      <c r="OKZ67" s="956">
        <f t="shared" si="166"/>
        <v>0</v>
      </c>
      <c r="OLA67" s="956">
        <f t="shared" si="166"/>
        <v>0</v>
      </c>
      <c r="OLB67" s="956">
        <f t="shared" si="166"/>
        <v>0</v>
      </c>
      <c r="OLC67" s="956">
        <f t="shared" si="166"/>
        <v>0</v>
      </c>
      <c r="OLD67" s="956">
        <f t="shared" si="166"/>
        <v>0</v>
      </c>
      <c r="OLE67" s="956">
        <f t="shared" si="166"/>
        <v>0</v>
      </c>
      <c r="OLF67" s="956">
        <f t="shared" si="166"/>
        <v>0</v>
      </c>
      <c r="OLG67" s="956">
        <f t="shared" si="166"/>
        <v>0</v>
      </c>
      <c r="OLH67" s="956">
        <f t="shared" si="166"/>
        <v>0</v>
      </c>
      <c r="OLI67" s="956">
        <f t="shared" si="166"/>
        <v>0</v>
      </c>
      <c r="OLJ67" s="956">
        <f t="shared" si="166"/>
        <v>0</v>
      </c>
      <c r="OLK67" s="956">
        <f t="shared" si="166"/>
        <v>0</v>
      </c>
      <c r="OLL67" s="956">
        <f t="shared" si="166"/>
        <v>0</v>
      </c>
      <c r="OLM67" s="956">
        <f t="shared" si="166"/>
        <v>0</v>
      </c>
      <c r="OLN67" s="956">
        <f t="shared" si="166"/>
        <v>0</v>
      </c>
      <c r="OLO67" s="956">
        <f t="shared" si="166"/>
        <v>0</v>
      </c>
      <c r="OLP67" s="956">
        <f t="shared" si="166"/>
        <v>0</v>
      </c>
      <c r="OLQ67" s="956">
        <f t="shared" si="166"/>
        <v>0</v>
      </c>
      <c r="OLR67" s="956">
        <f t="shared" si="166"/>
        <v>0</v>
      </c>
      <c r="OLS67" s="956">
        <f t="shared" si="166"/>
        <v>0</v>
      </c>
      <c r="OLT67" s="956">
        <f t="shared" si="166"/>
        <v>0</v>
      </c>
      <c r="OLU67" s="956">
        <f t="shared" si="166"/>
        <v>0</v>
      </c>
      <c r="OLV67" s="956">
        <f t="shared" si="166"/>
        <v>0</v>
      </c>
      <c r="OLW67" s="956">
        <f t="shared" si="166"/>
        <v>0</v>
      </c>
      <c r="OLX67" s="956">
        <f t="shared" si="166"/>
        <v>0</v>
      </c>
      <c r="OLY67" s="956">
        <f t="shared" si="166"/>
        <v>0</v>
      </c>
      <c r="OLZ67" s="956">
        <f t="shared" si="166"/>
        <v>0</v>
      </c>
      <c r="OMA67" s="956">
        <f t="shared" si="166"/>
        <v>0</v>
      </c>
      <c r="OMB67" s="956">
        <f t="shared" si="166"/>
        <v>0</v>
      </c>
      <c r="OMC67" s="956">
        <f t="shared" si="166"/>
        <v>0</v>
      </c>
      <c r="OMD67" s="956">
        <f t="shared" si="166"/>
        <v>0</v>
      </c>
      <c r="OME67" s="956">
        <f t="shared" si="166"/>
        <v>0</v>
      </c>
      <c r="OMF67" s="956">
        <f t="shared" si="166"/>
        <v>0</v>
      </c>
      <c r="OMG67" s="956">
        <f t="shared" si="166"/>
        <v>0</v>
      </c>
      <c r="OMH67" s="956">
        <f t="shared" si="166"/>
        <v>0</v>
      </c>
      <c r="OMI67" s="956">
        <f t="shared" si="166"/>
        <v>0</v>
      </c>
      <c r="OMJ67" s="956">
        <f t="shared" si="166"/>
        <v>0</v>
      </c>
      <c r="OMK67" s="956">
        <f t="shared" si="166"/>
        <v>0</v>
      </c>
      <c r="OML67" s="956">
        <f t="shared" si="166"/>
        <v>0</v>
      </c>
      <c r="OMM67" s="956">
        <f t="shared" si="166"/>
        <v>0</v>
      </c>
      <c r="OMN67" s="956">
        <f t="shared" si="166"/>
        <v>0</v>
      </c>
      <c r="OMO67" s="956">
        <f t="shared" si="166"/>
        <v>0</v>
      </c>
      <c r="OMP67" s="956">
        <f t="shared" si="166"/>
        <v>0</v>
      </c>
      <c r="OMQ67" s="956">
        <f t="shared" si="166"/>
        <v>0</v>
      </c>
      <c r="OMR67" s="956">
        <f t="shared" si="166"/>
        <v>0</v>
      </c>
      <c r="OMS67" s="956">
        <f t="shared" si="166"/>
        <v>0</v>
      </c>
      <c r="OMT67" s="956">
        <f t="shared" si="166"/>
        <v>0</v>
      </c>
      <c r="OMU67" s="956">
        <f t="shared" si="166"/>
        <v>0</v>
      </c>
      <c r="OMV67" s="956">
        <f t="shared" si="166"/>
        <v>0</v>
      </c>
      <c r="OMW67" s="956">
        <f t="shared" si="166"/>
        <v>0</v>
      </c>
      <c r="OMX67" s="956">
        <f t="shared" si="166"/>
        <v>0</v>
      </c>
      <c r="OMY67" s="956">
        <f t="shared" si="166"/>
        <v>0</v>
      </c>
      <c r="OMZ67" s="956">
        <f t="shared" si="166"/>
        <v>0</v>
      </c>
      <c r="ONA67" s="956">
        <f t="shared" si="166"/>
        <v>0</v>
      </c>
      <c r="ONB67" s="956">
        <f t="shared" si="166"/>
        <v>0</v>
      </c>
      <c r="ONC67" s="956">
        <f t="shared" si="166"/>
        <v>0</v>
      </c>
      <c r="OND67" s="956">
        <f t="shared" ref="OND67:OPO67" si="167">OND60*$C$67</f>
        <v>0</v>
      </c>
      <c r="ONE67" s="956">
        <f t="shared" si="167"/>
        <v>0</v>
      </c>
      <c r="ONF67" s="956">
        <f t="shared" si="167"/>
        <v>0</v>
      </c>
      <c r="ONG67" s="956">
        <f t="shared" si="167"/>
        <v>0</v>
      </c>
      <c r="ONH67" s="956">
        <f t="shared" si="167"/>
        <v>0</v>
      </c>
      <c r="ONI67" s="956">
        <f t="shared" si="167"/>
        <v>0</v>
      </c>
      <c r="ONJ67" s="956">
        <f t="shared" si="167"/>
        <v>0</v>
      </c>
      <c r="ONK67" s="956">
        <f t="shared" si="167"/>
        <v>0</v>
      </c>
      <c r="ONL67" s="956">
        <f t="shared" si="167"/>
        <v>0</v>
      </c>
      <c r="ONM67" s="956">
        <f t="shared" si="167"/>
        <v>0</v>
      </c>
      <c r="ONN67" s="956">
        <f t="shared" si="167"/>
        <v>0</v>
      </c>
      <c r="ONO67" s="956">
        <f t="shared" si="167"/>
        <v>0</v>
      </c>
      <c r="ONP67" s="956">
        <f t="shared" si="167"/>
        <v>0</v>
      </c>
      <c r="ONQ67" s="956">
        <f t="shared" si="167"/>
        <v>0</v>
      </c>
      <c r="ONR67" s="956">
        <f t="shared" si="167"/>
        <v>0</v>
      </c>
      <c r="ONS67" s="956">
        <f t="shared" si="167"/>
        <v>0</v>
      </c>
      <c r="ONT67" s="956">
        <f t="shared" si="167"/>
        <v>0</v>
      </c>
      <c r="ONU67" s="956">
        <f t="shared" si="167"/>
        <v>0</v>
      </c>
      <c r="ONV67" s="956">
        <f t="shared" si="167"/>
        <v>0</v>
      </c>
      <c r="ONW67" s="956">
        <f t="shared" si="167"/>
        <v>0</v>
      </c>
      <c r="ONX67" s="956">
        <f t="shared" si="167"/>
        <v>0</v>
      </c>
      <c r="ONY67" s="956">
        <f t="shared" si="167"/>
        <v>0</v>
      </c>
      <c r="ONZ67" s="956">
        <f t="shared" si="167"/>
        <v>0</v>
      </c>
      <c r="OOA67" s="956">
        <f t="shared" si="167"/>
        <v>0</v>
      </c>
      <c r="OOB67" s="956">
        <f t="shared" si="167"/>
        <v>0</v>
      </c>
      <c r="OOC67" s="956">
        <f t="shared" si="167"/>
        <v>0</v>
      </c>
      <c r="OOD67" s="956">
        <f t="shared" si="167"/>
        <v>0</v>
      </c>
      <c r="OOE67" s="956">
        <f t="shared" si="167"/>
        <v>0</v>
      </c>
      <c r="OOF67" s="956">
        <f t="shared" si="167"/>
        <v>0</v>
      </c>
      <c r="OOG67" s="956">
        <f t="shared" si="167"/>
        <v>0</v>
      </c>
      <c r="OOH67" s="956">
        <f t="shared" si="167"/>
        <v>0</v>
      </c>
      <c r="OOI67" s="956">
        <f t="shared" si="167"/>
        <v>0</v>
      </c>
      <c r="OOJ67" s="956">
        <f t="shared" si="167"/>
        <v>0</v>
      </c>
      <c r="OOK67" s="956">
        <f t="shared" si="167"/>
        <v>0</v>
      </c>
      <c r="OOL67" s="956">
        <f t="shared" si="167"/>
        <v>0</v>
      </c>
      <c r="OOM67" s="956">
        <f t="shared" si="167"/>
        <v>0</v>
      </c>
      <c r="OON67" s="956">
        <f t="shared" si="167"/>
        <v>0</v>
      </c>
      <c r="OOO67" s="956">
        <f t="shared" si="167"/>
        <v>0</v>
      </c>
      <c r="OOP67" s="956">
        <f t="shared" si="167"/>
        <v>0</v>
      </c>
      <c r="OOQ67" s="956">
        <f t="shared" si="167"/>
        <v>0</v>
      </c>
      <c r="OOR67" s="956">
        <f t="shared" si="167"/>
        <v>0</v>
      </c>
      <c r="OOS67" s="956">
        <f t="shared" si="167"/>
        <v>0</v>
      </c>
      <c r="OOT67" s="956">
        <f t="shared" si="167"/>
        <v>0</v>
      </c>
      <c r="OOU67" s="956">
        <f t="shared" si="167"/>
        <v>0</v>
      </c>
      <c r="OOV67" s="956">
        <f t="shared" si="167"/>
        <v>0</v>
      </c>
      <c r="OOW67" s="956">
        <f t="shared" si="167"/>
        <v>0</v>
      </c>
      <c r="OOX67" s="956">
        <f t="shared" si="167"/>
        <v>0</v>
      </c>
      <c r="OOY67" s="956">
        <f t="shared" si="167"/>
        <v>0</v>
      </c>
      <c r="OOZ67" s="956">
        <f t="shared" si="167"/>
        <v>0</v>
      </c>
      <c r="OPA67" s="956">
        <f t="shared" si="167"/>
        <v>0</v>
      </c>
      <c r="OPB67" s="956">
        <f t="shared" si="167"/>
        <v>0</v>
      </c>
      <c r="OPC67" s="956">
        <f t="shared" si="167"/>
        <v>0</v>
      </c>
      <c r="OPD67" s="956">
        <f t="shared" si="167"/>
        <v>0</v>
      </c>
      <c r="OPE67" s="956">
        <f t="shared" si="167"/>
        <v>0</v>
      </c>
      <c r="OPF67" s="956">
        <f t="shared" si="167"/>
        <v>0</v>
      </c>
      <c r="OPG67" s="956">
        <f t="shared" si="167"/>
        <v>0</v>
      </c>
      <c r="OPH67" s="956">
        <f t="shared" si="167"/>
        <v>0</v>
      </c>
      <c r="OPI67" s="956">
        <f t="shared" si="167"/>
        <v>0</v>
      </c>
      <c r="OPJ67" s="956">
        <f t="shared" si="167"/>
        <v>0</v>
      </c>
      <c r="OPK67" s="956">
        <f t="shared" si="167"/>
        <v>0</v>
      </c>
      <c r="OPL67" s="956">
        <f t="shared" si="167"/>
        <v>0</v>
      </c>
      <c r="OPM67" s="956">
        <f t="shared" si="167"/>
        <v>0</v>
      </c>
      <c r="OPN67" s="956">
        <f t="shared" si="167"/>
        <v>0</v>
      </c>
      <c r="OPO67" s="956">
        <f t="shared" si="167"/>
        <v>0</v>
      </c>
      <c r="OPP67" s="956">
        <f t="shared" ref="OPP67:OSA67" si="168">OPP60*$C$67</f>
        <v>0</v>
      </c>
      <c r="OPQ67" s="956">
        <f t="shared" si="168"/>
        <v>0</v>
      </c>
      <c r="OPR67" s="956">
        <f t="shared" si="168"/>
        <v>0</v>
      </c>
      <c r="OPS67" s="956">
        <f t="shared" si="168"/>
        <v>0</v>
      </c>
      <c r="OPT67" s="956">
        <f t="shared" si="168"/>
        <v>0</v>
      </c>
      <c r="OPU67" s="956">
        <f t="shared" si="168"/>
        <v>0</v>
      </c>
      <c r="OPV67" s="956">
        <f t="shared" si="168"/>
        <v>0</v>
      </c>
      <c r="OPW67" s="956">
        <f t="shared" si="168"/>
        <v>0</v>
      </c>
      <c r="OPX67" s="956">
        <f t="shared" si="168"/>
        <v>0</v>
      </c>
      <c r="OPY67" s="956">
        <f t="shared" si="168"/>
        <v>0</v>
      </c>
      <c r="OPZ67" s="956">
        <f t="shared" si="168"/>
        <v>0</v>
      </c>
      <c r="OQA67" s="956">
        <f t="shared" si="168"/>
        <v>0</v>
      </c>
      <c r="OQB67" s="956">
        <f t="shared" si="168"/>
        <v>0</v>
      </c>
      <c r="OQC67" s="956">
        <f t="shared" si="168"/>
        <v>0</v>
      </c>
      <c r="OQD67" s="956">
        <f t="shared" si="168"/>
        <v>0</v>
      </c>
      <c r="OQE67" s="956">
        <f t="shared" si="168"/>
        <v>0</v>
      </c>
      <c r="OQF67" s="956">
        <f t="shared" si="168"/>
        <v>0</v>
      </c>
      <c r="OQG67" s="956">
        <f t="shared" si="168"/>
        <v>0</v>
      </c>
      <c r="OQH67" s="956">
        <f t="shared" si="168"/>
        <v>0</v>
      </c>
      <c r="OQI67" s="956">
        <f t="shared" si="168"/>
        <v>0</v>
      </c>
      <c r="OQJ67" s="956">
        <f t="shared" si="168"/>
        <v>0</v>
      </c>
      <c r="OQK67" s="956">
        <f t="shared" si="168"/>
        <v>0</v>
      </c>
      <c r="OQL67" s="956">
        <f t="shared" si="168"/>
        <v>0</v>
      </c>
      <c r="OQM67" s="956">
        <f t="shared" si="168"/>
        <v>0</v>
      </c>
      <c r="OQN67" s="956">
        <f t="shared" si="168"/>
        <v>0</v>
      </c>
      <c r="OQO67" s="956">
        <f t="shared" si="168"/>
        <v>0</v>
      </c>
      <c r="OQP67" s="956">
        <f t="shared" si="168"/>
        <v>0</v>
      </c>
      <c r="OQQ67" s="956">
        <f t="shared" si="168"/>
        <v>0</v>
      </c>
      <c r="OQR67" s="956">
        <f t="shared" si="168"/>
        <v>0</v>
      </c>
      <c r="OQS67" s="956">
        <f t="shared" si="168"/>
        <v>0</v>
      </c>
      <c r="OQT67" s="956">
        <f t="shared" si="168"/>
        <v>0</v>
      </c>
      <c r="OQU67" s="956">
        <f t="shared" si="168"/>
        <v>0</v>
      </c>
      <c r="OQV67" s="956">
        <f t="shared" si="168"/>
        <v>0</v>
      </c>
      <c r="OQW67" s="956">
        <f t="shared" si="168"/>
        <v>0</v>
      </c>
      <c r="OQX67" s="956">
        <f t="shared" si="168"/>
        <v>0</v>
      </c>
      <c r="OQY67" s="956">
        <f t="shared" si="168"/>
        <v>0</v>
      </c>
      <c r="OQZ67" s="956">
        <f t="shared" si="168"/>
        <v>0</v>
      </c>
      <c r="ORA67" s="956">
        <f t="shared" si="168"/>
        <v>0</v>
      </c>
      <c r="ORB67" s="956">
        <f t="shared" si="168"/>
        <v>0</v>
      </c>
      <c r="ORC67" s="956">
        <f t="shared" si="168"/>
        <v>0</v>
      </c>
      <c r="ORD67" s="956">
        <f t="shared" si="168"/>
        <v>0</v>
      </c>
      <c r="ORE67" s="956">
        <f t="shared" si="168"/>
        <v>0</v>
      </c>
      <c r="ORF67" s="956">
        <f t="shared" si="168"/>
        <v>0</v>
      </c>
      <c r="ORG67" s="956">
        <f t="shared" si="168"/>
        <v>0</v>
      </c>
      <c r="ORH67" s="956">
        <f t="shared" si="168"/>
        <v>0</v>
      </c>
      <c r="ORI67" s="956">
        <f t="shared" si="168"/>
        <v>0</v>
      </c>
      <c r="ORJ67" s="956">
        <f t="shared" si="168"/>
        <v>0</v>
      </c>
      <c r="ORK67" s="956">
        <f t="shared" si="168"/>
        <v>0</v>
      </c>
      <c r="ORL67" s="956">
        <f t="shared" si="168"/>
        <v>0</v>
      </c>
      <c r="ORM67" s="956">
        <f t="shared" si="168"/>
        <v>0</v>
      </c>
      <c r="ORN67" s="956">
        <f t="shared" si="168"/>
        <v>0</v>
      </c>
      <c r="ORO67" s="956">
        <f t="shared" si="168"/>
        <v>0</v>
      </c>
      <c r="ORP67" s="956">
        <f t="shared" si="168"/>
        <v>0</v>
      </c>
      <c r="ORQ67" s="956">
        <f t="shared" si="168"/>
        <v>0</v>
      </c>
      <c r="ORR67" s="956">
        <f t="shared" si="168"/>
        <v>0</v>
      </c>
      <c r="ORS67" s="956">
        <f t="shared" si="168"/>
        <v>0</v>
      </c>
      <c r="ORT67" s="956">
        <f t="shared" si="168"/>
        <v>0</v>
      </c>
      <c r="ORU67" s="956">
        <f t="shared" si="168"/>
        <v>0</v>
      </c>
      <c r="ORV67" s="956">
        <f t="shared" si="168"/>
        <v>0</v>
      </c>
      <c r="ORW67" s="956">
        <f t="shared" si="168"/>
        <v>0</v>
      </c>
      <c r="ORX67" s="956">
        <f t="shared" si="168"/>
        <v>0</v>
      </c>
      <c r="ORY67" s="956">
        <f t="shared" si="168"/>
        <v>0</v>
      </c>
      <c r="ORZ67" s="956">
        <f t="shared" si="168"/>
        <v>0</v>
      </c>
      <c r="OSA67" s="956">
        <f t="shared" si="168"/>
        <v>0</v>
      </c>
      <c r="OSB67" s="956">
        <f t="shared" ref="OSB67:OUM67" si="169">OSB60*$C$67</f>
        <v>0</v>
      </c>
      <c r="OSC67" s="956">
        <f t="shared" si="169"/>
        <v>0</v>
      </c>
      <c r="OSD67" s="956">
        <f t="shared" si="169"/>
        <v>0</v>
      </c>
      <c r="OSE67" s="956">
        <f t="shared" si="169"/>
        <v>0</v>
      </c>
      <c r="OSF67" s="956">
        <f t="shared" si="169"/>
        <v>0</v>
      </c>
      <c r="OSG67" s="956">
        <f t="shared" si="169"/>
        <v>0</v>
      </c>
      <c r="OSH67" s="956">
        <f t="shared" si="169"/>
        <v>0</v>
      </c>
      <c r="OSI67" s="956">
        <f t="shared" si="169"/>
        <v>0</v>
      </c>
      <c r="OSJ67" s="956">
        <f t="shared" si="169"/>
        <v>0</v>
      </c>
      <c r="OSK67" s="956">
        <f t="shared" si="169"/>
        <v>0</v>
      </c>
      <c r="OSL67" s="956">
        <f t="shared" si="169"/>
        <v>0</v>
      </c>
      <c r="OSM67" s="956">
        <f t="shared" si="169"/>
        <v>0</v>
      </c>
      <c r="OSN67" s="956">
        <f t="shared" si="169"/>
        <v>0</v>
      </c>
      <c r="OSO67" s="956">
        <f t="shared" si="169"/>
        <v>0</v>
      </c>
      <c r="OSP67" s="956">
        <f t="shared" si="169"/>
        <v>0</v>
      </c>
      <c r="OSQ67" s="956">
        <f t="shared" si="169"/>
        <v>0</v>
      </c>
      <c r="OSR67" s="956">
        <f t="shared" si="169"/>
        <v>0</v>
      </c>
      <c r="OSS67" s="956">
        <f t="shared" si="169"/>
        <v>0</v>
      </c>
      <c r="OST67" s="956">
        <f t="shared" si="169"/>
        <v>0</v>
      </c>
      <c r="OSU67" s="956">
        <f t="shared" si="169"/>
        <v>0</v>
      </c>
      <c r="OSV67" s="956">
        <f t="shared" si="169"/>
        <v>0</v>
      </c>
      <c r="OSW67" s="956">
        <f t="shared" si="169"/>
        <v>0</v>
      </c>
      <c r="OSX67" s="956">
        <f t="shared" si="169"/>
        <v>0</v>
      </c>
      <c r="OSY67" s="956">
        <f t="shared" si="169"/>
        <v>0</v>
      </c>
      <c r="OSZ67" s="956">
        <f t="shared" si="169"/>
        <v>0</v>
      </c>
      <c r="OTA67" s="956">
        <f t="shared" si="169"/>
        <v>0</v>
      </c>
      <c r="OTB67" s="956">
        <f t="shared" si="169"/>
        <v>0</v>
      </c>
      <c r="OTC67" s="956">
        <f t="shared" si="169"/>
        <v>0</v>
      </c>
      <c r="OTD67" s="956">
        <f t="shared" si="169"/>
        <v>0</v>
      </c>
      <c r="OTE67" s="956">
        <f t="shared" si="169"/>
        <v>0</v>
      </c>
      <c r="OTF67" s="956">
        <f t="shared" si="169"/>
        <v>0</v>
      </c>
      <c r="OTG67" s="956">
        <f t="shared" si="169"/>
        <v>0</v>
      </c>
      <c r="OTH67" s="956">
        <f t="shared" si="169"/>
        <v>0</v>
      </c>
      <c r="OTI67" s="956">
        <f t="shared" si="169"/>
        <v>0</v>
      </c>
      <c r="OTJ67" s="956">
        <f t="shared" si="169"/>
        <v>0</v>
      </c>
      <c r="OTK67" s="956">
        <f t="shared" si="169"/>
        <v>0</v>
      </c>
      <c r="OTL67" s="956">
        <f t="shared" si="169"/>
        <v>0</v>
      </c>
      <c r="OTM67" s="956">
        <f t="shared" si="169"/>
        <v>0</v>
      </c>
      <c r="OTN67" s="956">
        <f t="shared" si="169"/>
        <v>0</v>
      </c>
      <c r="OTO67" s="956">
        <f t="shared" si="169"/>
        <v>0</v>
      </c>
      <c r="OTP67" s="956">
        <f t="shared" si="169"/>
        <v>0</v>
      </c>
      <c r="OTQ67" s="956">
        <f t="shared" si="169"/>
        <v>0</v>
      </c>
      <c r="OTR67" s="956">
        <f t="shared" si="169"/>
        <v>0</v>
      </c>
      <c r="OTS67" s="956">
        <f t="shared" si="169"/>
        <v>0</v>
      </c>
      <c r="OTT67" s="956">
        <f t="shared" si="169"/>
        <v>0</v>
      </c>
      <c r="OTU67" s="956">
        <f t="shared" si="169"/>
        <v>0</v>
      </c>
      <c r="OTV67" s="956">
        <f t="shared" si="169"/>
        <v>0</v>
      </c>
      <c r="OTW67" s="956">
        <f t="shared" si="169"/>
        <v>0</v>
      </c>
      <c r="OTX67" s="956">
        <f t="shared" si="169"/>
        <v>0</v>
      </c>
      <c r="OTY67" s="956">
        <f t="shared" si="169"/>
        <v>0</v>
      </c>
      <c r="OTZ67" s="956">
        <f t="shared" si="169"/>
        <v>0</v>
      </c>
      <c r="OUA67" s="956">
        <f t="shared" si="169"/>
        <v>0</v>
      </c>
      <c r="OUB67" s="956">
        <f t="shared" si="169"/>
        <v>0</v>
      </c>
      <c r="OUC67" s="956">
        <f t="shared" si="169"/>
        <v>0</v>
      </c>
      <c r="OUD67" s="956">
        <f t="shared" si="169"/>
        <v>0</v>
      </c>
      <c r="OUE67" s="956">
        <f t="shared" si="169"/>
        <v>0</v>
      </c>
      <c r="OUF67" s="956">
        <f t="shared" si="169"/>
        <v>0</v>
      </c>
      <c r="OUG67" s="956">
        <f t="shared" si="169"/>
        <v>0</v>
      </c>
      <c r="OUH67" s="956">
        <f t="shared" si="169"/>
        <v>0</v>
      </c>
      <c r="OUI67" s="956">
        <f t="shared" si="169"/>
        <v>0</v>
      </c>
      <c r="OUJ67" s="956">
        <f t="shared" si="169"/>
        <v>0</v>
      </c>
      <c r="OUK67" s="956">
        <f t="shared" si="169"/>
        <v>0</v>
      </c>
      <c r="OUL67" s="956">
        <f t="shared" si="169"/>
        <v>0</v>
      </c>
      <c r="OUM67" s="956">
        <f t="shared" si="169"/>
        <v>0</v>
      </c>
      <c r="OUN67" s="956">
        <f t="shared" ref="OUN67:OWY67" si="170">OUN60*$C$67</f>
        <v>0</v>
      </c>
      <c r="OUO67" s="956">
        <f t="shared" si="170"/>
        <v>0</v>
      </c>
      <c r="OUP67" s="956">
        <f t="shared" si="170"/>
        <v>0</v>
      </c>
      <c r="OUQ67" s="956">
        <f t="shared" si="170"/>
        <v>0</v>
      </c>
      <c r="OUR67" s="956">
        <f t="shared" si="170"/>
        <v>0</v>
      </c>
      <c r="OUS67" s="956">
        <f t="shared" si="170"/>
        <v>0</v>
      </c>
      <c r="OUT67" s="956">
        <f t="shared" si="170"/>
        <v>0</v>
      </c>
      <c r="OUU67" s="956">
        <f t="shared" si="170"/>
        <v>0</v>
      </c>
      <c r="OUV67" s="956">
        <f t="shared" si="170"/>
        <v>0</v>
      </c>
      <c r="OUW67" s="956">
        <f t="shared" si="170"/>
        <v>0</v>
      </c>
      <c r="OUX67" s="956">
        <f t="shared" si="170"/>
        <v>0</v>
      </c>
      <c r="OUY67" s="956">
        <f t="shared" si="170"/>
        <v>0</v>
      </c>
      <c r="OUZ67" s="956">
        <f t="shared" si="170"/>
        <v>0</v>
      </c>
      <c r="OVA67" s="956">
        <f t="shared" si="170"/>
        <v>0</v>
      </c>
      <c r="OVB67" s="956">
        <f t="shared" si="170"/>
        <v>0</v>
      </c>
      <c r="OVC67" s="956">
        <f t="shared" si="170"/>
        <v>0</v>
      </c>
      <c r="OVD67" s="956">
        <f t="shared" si="170"/>
        <v>0</v>
      </c>
      <c r="OVE67" s="956">
        <f t="shared" si="170"/>
        <v>0</v>
      </c>
      <c r="OVF67" s="956">
        <f t="shared" si="170"/>
        <v>0</v>
      </c>
      <c r="OVG67" s="956">
        <f t="shared" si="170"/>
        <v>0</v>
      </c>
      <c r="OVH67" s="956">
        <f t="shared" si="170"/>
        <v>0</v>
      </c>
      <c r="OVI67" s="956">
        <f t="shared" si="170"/>
        <v>0</v>
      </c>
      <c r="OVJ67" s="956">
        <f t="shared" si="170"/>
        <v>0</v>
      </c>
      <c r="OVK67" s="956">
        <f t="shared" si="170"/>
        <v>0</v>
      </c>
      <c r="OVL67" s="956">
        <f t="shared" si="170"/>
        <v>0</v>
      </c>
      <c r="OVM67" s="956">
        <f t="shared" si="170"/>
        <v>0</v>
      </c>
      <c r="OVN67" s="956">
        <f t="shared" si="170"/>
        <v>0</v>
      </c>
      <c r="OVO67" s="956">
        <f t="shared" si="170"/>
        <v>0</v>
      </c>
      <c r="OVP67" s="956">
        <f t="shared" si="170"/>
        <v>0</v>
      </c>
      <c r="OVQ67" s="956">
        <f t="shared" si="170"/>
        <v>0</v>
      </c>
      <c r="OVR67" s="956">
        <f t="shared" si="170"/>
        <v>0</v>
      </c>
      <c r="OVS67" s="956">
        <f t="shared" si="170"/>
        <v>0</v>
      </c>
      <c r="OVT67" s="956">
        <f t="shared" si="170"/>
        <v>0</v>
      </c>
      <c r="OVU67" s="956">
        <f t="shared" si="170"/>
        <v>0</v>
      </c>
      <c r="OVV67" s="956">
        <f t="shared" si="170"/>
        <v>0</v>
      </c>
      <c r="OVW67" s="956">
        <f t="shared" si="170"/>
        <v>0</v>
      </c>
      <c r="OVX67" s="956">
        <f t="shared" si="170"/>
        <v>0</v>
      </c>
      <c r="OVY67" s="956">
        <f t="shared" si="170"/>
        <v>0</v>
      </c>
      <c r="OVZ67" s="956">
        <f t="shared" si="170"/>
        <v>0</v>
      </c>
      <c r="OWA67" s="956">
        <f t="shared" si="170"/>
        <v>0</v>
      </c>
      <c r="OWB67" s="956">
        <f t="shared" si="170"/>
        <v>0</v>
      </c>
      <c r="OWC67" s="956">
        <f t="shared" si="170"/>
        <v>0</v>
      </c>
      <c r="OWD67" s="956">
        <f t="shared" si="170"/>
        <v>0</v>
      </c>
      <c r="OWE67" s="956">
        <f t="shared" si="170"/>
        <v>0</v>
      </c>
      <c r="OWF67" s="956">
        <f t="shared" si="170"/>
        <v>0</v>
      </c>
      <c r="OWG67" s="956">
        <f t="shared" si="170"/>
        <v>0</v>
      </c>
      <c r="OWH67" s="956">
        <f t="shared" si="170"/>
        <v>0</v>
      </c>
      <c r="OWI67" s="956">
        <f t="shared" si="170"/>
        <v>0</v>
      </c>
      <c r="OWJ67" s="956">
        <f t="shared" si="170"/>
        <v>0</v>
      </c>
      <c r="OWK67" s="956">
        <f t="shared" si="170"/>
        <v>0</v>
      </c>
      <c r="OWL67" s="956">
        <f t="shared" si="170"/>
        <v>0</v>
      </c>
      <c r="OWM67" s="956">
        <f t="shared" si="170"/>
        <v>0</v>
      </c>
      <c r="OWN67" s="956">
        <f t="shared" si="170"/>
        <v>0</v>
      </c>
      <c r="OWO67" s="956">
        <f t="shared" si="170"/>
        <v>0</v>
      </c>
      <c r="OWP67" s="956">
        <f t="shared" si="170"/>
        <v>0</v>
      </c>
      <c r="OWQ67" s="956">
        <f t="shared" si="170"/>
        <v>0</v>
      </c>
      <c r="OWR67" s="956">
        <f t="shared" si="170"/>
        <v>0</v>
      </c>
      <c r="OWS67" s="956">
        <f t="shared" si="170"/>
        <v>0</v>
      </c>
      <c r="OWT67" s="956">
        <f t="shared" si="170"/>
        <v>0</v>
      </c>
      <c r="OWU67" s="956">
        <f t="shared" si="170"/>
        <v>0</v>
      </c>
      <c r="OWV67" s="956">
        <f t="shared" si="170"/>
        <v>0</v>
      </c>
      <c r="OWW67" s="956">
        <f t="shared" si="170"/>
        <v>0</v>
      </c>
      <c r="OWX67" s="956">
        <f t="shared" si="170"/>
        <v>0</v>
      </c>
      <c r="OWY67" s="956">
        <f t="shared" si="170"/>
        <v>0</v>
      </c>
      <c r="OWZ67" s="956">
        <f t="shared" ref="OWZ67:OZK67" si="171">OWZ60*$C$67</f>
        <v>0</v>
      </c>
      <c r="OXA67" s="956">
        <f t="shared" si="171"/>
        <v>0</v>
      </c>
      <c r="OXB67" s="956">
        <f t="shared" si="171"/>
        <v>0</v>
      </c>
      <c r="OXC67" s="956">
        <f t="shared" si="171"/>
        <v>0</v>
      </c>
      <c r="OXD67" s="956">
        <f t="shared" si="171"/>
        <v>0</v>
      </c>
      <c r="OXE67" s="956">
        <f t="shared" si="171"/>
        <v>0</v>
      </c>
      <c r="OXF67" s="956">
        <f t="shared" si="171"/>
        <v>0</v>
      </c>
      <c r="OXG67" s="956">
        <f t="shared" si="171"/>
        <v>0</v>
      </c>
      <c r="OXH67" s="956">
        <f t="shared" si="171"/>
        <v>0</v>
      </c>
      <c r="OXI67" s="956">
        <f t="shared" si="171"/>
        <v>0</v>
      </c>
      <c r="OXJ67" s="956">
        <f t="shared" si="171"/>
        <v>0</v>
      </c>
      <c r="OXK67" s="956">
        <f t="shared" si="171"/>
        <v>0</v>
      </c>
      <c r="OXL67" s="956">
        <f t="shared" si="171"/>
        <v>0</v>
      </c>
      <c r="OXM67" s="956">
        <f t="shared" si="171"/>
        <v>0</v>
      </c>
      <c r="OXN67" s="956">
        <f t="shared" si="171"/>
        <v>0</v>
      </c>
      <c r="OXO67" s="956">
        <f t="shared" si="171"/>
        <v>0</v>
      </c>
      <c r="OXP67" s="956">
        <f t="shared" si="171"/>
        <v>0</v>
      </c>
      <c r="OXQ67" s="956">
        <f t="shared" si="171"/>
        <v>0</v>
      </c>
      <c r="OXR67" s="956">
        <f t="shared" si="171"/>
        <v>0</v>
      </c>
      <c r="OXS67" s="956">
        <f t="shared" si="171"/>
        <v>0</v>
      </c>
      <c r="OXT67" s="956">
        <f t="shared" si="171"/>
        <v>0</v>
      </c>
      <c r="OXU67" s="956">
        <f t="shared" si="171"/>
        <v>0</v>
      </c>
      <c r="OXV67" s="956">
        <f t="shared" si="171"/>
        <v>0</v>
      </c>
      <c r="OXW67" s="956">
        <f t="shared" si="171"/>
        <v>0</v>
      </c>
      <c r="OXX67" s="956">
        <f t="shared" si="171"/>
        <v>0</v>
      </c>
      <c r="OXY67" s="956">
        <f t="shared" si="171"/>
        <v>0</v>
      </c>
      <c r="OXZ67" s="956">
        <f t="shared" si="171"/>
        <v>0</v>
      </c>
      <c r="OYA67" s="956">
        <f t="shared" si="171"/>
        <v>0</v>
      </c>
      <c r="OYB67" s="956">
        <f t="shared" si="171"/>
        <v>0</v>
      </c>
      <c r="OYC67" s="956">
        <f t="shared" si="171"/>
        <v>0</v>
      </c>
      <c r="OYD67" s="956">
        <f t="shared" si="171"/>
        <v>0</v>
      </c>
      <c r="OYE67" s="956">
        <f t="shared" si="171"/>
        <v>0</v>
      </c>
      <c r="OYF67" s="956">
        <f t="shared" si="171"/>
        <v>0</v>
      </c>
      <c r="OYG67" s="956">
        <f t="shared" si="171"/>
        <v>0</v>
      </c>
      <c r="OYH67" s="956">
        <f t="shared" si="171"/>
        <v>0</v>
      </c>
      <c r="OYI67" s="956">
        <f t="shared" si="171"/>
        <v>0</v>
      </c>
      <c r="OYJ67" s="956">
        <f t="shared" si="171"/>
        <v>0</v>
      </c>
      <c r="OYK67" s="956">
        <f t="shared" si="171"/>
        <v>0</v>
      </c>
      <c r="OYL67" s="956">
        <f t="shared" si="171"/>
        <v>0</v>
      </c>
      <c r="OYM67" s="956">
        <f t="shared" si="171"/>
        <v>0</v>
      </c>
      <c r="OYN67" s="956">
        <f t="shared" si="171"/>
        <v>0</v>
      </c>
      <c r="OYO67" s="956">
        <f t="shared" si="171"/>
        <v>0</v>
      </c>
      <c r="OYP67" s="956">
        <f t="shared" si="171"/>
        <v>0</v>
      </c>
      <c r="OYQ67" s="956">
        <f t="shared" si="171"/>
        <v>0</v>
      </c>
      <c r="OYR67" s="956">
        <f t="shared" si="171"/>
        <v>0</v>
      </c>
      <c r="OYS67" s="956">
        <f t="shared" si="171"/>
        <v>0</v>
      </c>
      <c r="OYT67" s="956">
        <f t="shared" si="171"/>
        <v>0</v>
      </c>
      <c r="OYU67" s="956">
        <f t="shared" si="171"/>
        <v>0</v>
      </c>
      <c r="OYV67" s="956">
        <f t="shared" si="171"/>
        <v>0</v>
      </c>
      <c r="OYW67" s="956">
        <f t="shared" si="171"/>
        <v>0</v>
      </c>
      <c r="OYX67" s="956">
        <f t="shared" si="171"/>
        <v>0</v>
      </c>
      <c r="OYY67" s="956">
        <f t="shared" si="171"/>
        <v>0</v>
      </c>
      <c r="OYZ67" s="956">
        <f t="shared" si="171"/>
        <v>0</v>
      </c>
      <c r="OZA67" s="956">
        <f t="shared" si="171"/>
        <v>0</v>
      </c>
      <c r="OZB67" s="956">
        <f t="shared" si="171"/>
        <v>0</v>
      </c>
      <c r="OZC67" s="956">
        <f t="shared" si="171"/>
        <v>0</v>
      </c>
      <c r="OZD67" s="956">
        <f t="shared" si="171"/>
        <v>0</v>
      </c>
      <c r="OZE67" s="956">
        <f t="shared" si="171"/>
        <v>0</v>
      </c>
      <c r="OZF67" s="956">
        <f t="shared" si="171"/>
        <v>0</v>
      </c>
      <c r="OZG67" s="956">
        <f t="shared" si="171"/>
        <v>0</v>
      </c>
      <c r="OZH67" s="956">
        <f t="shared" si="171"/>
        <v>0</v>
      </c>
      <c r="OZI67" s="956">
        <f t="shared" si="171"/>
        <v>0</v>
      </c>
      <c r="OZJ67" s="956">
        <f t="shared" si="171"/>
        <v>0</v>
      </c>
      <c r="OZK67" s="956">
        <f t="shared" si="171"/>
        <v>0</v>
      </c>
      <c r="OZL67" s="956">
        <f t="shared" ref="OZL67:PBW67" si="172">OZL60*$C$67</f>
        <v>0</v>
      </c>
      <c r="OZM67" s="956">
        <f t="shared" si="172"/>
        <v>0</v>
      </c>
      <c r="OZN67" s="956">
        <f t="shared" si="172"/>
        <v>0</v>
      </c>
      <c r="OZO67" s="956">
        <f t="shared" si="172"/>
        <v>0</v>
      </c>
      <c r="OZP67" s="956">
        <f t="shared" si="172"/>
        <v>0</v>
      </c>
      <c r="OZQ67" s="956">
        <f t="shared" si="172"/>
        <v>0</v>
      </c>
      <c r="OZR67" s="956">
        <f t="shared" si="172"/>
        <v>0</v>
      </c>
      <c r="OZS67" s="956">
        <f t="shared" si="172"/>
        <v>0</v>
      </c>
      <c r="OZT67" s="956">
        <f t="shared" si="172"/>
        <v>0</v>
      </c>
      <c r="OZU67" s="956">
        <f t="shared" si="172"/>
        <v>0</v>
      </c>
      <c r="OZV67" s="956">
        <f t="shared" si="172"/>
        <v>0</v>
      </c>
      <c r="OZW67" s="956">
        <f t="shared" si="172"/>
        <v>0</v>
      </c>
      <c r="OZX67" s="956">
        <f t="shared" si="172"/>
        <v>0</v>
      </c>
      <c r="OZY67" s="956">
        <f t="shared" si="172"/>
        <v>0</v>
      </c>
      <c r="OZZ67" s="956">
        <f t="shared" si="172"/>
        <v>0</v>
      </c>
      <c r="PAA67" s="956">
        <f t="shared" si="172"/>
        <v>0</v>
      </c>
      <c r="PAB67" s="956">
        <f t="shared" si="172"/>
        <v>0</v>
      </c>
      <c r="PAC67" s="956">
        <f t="shared" si="172"/>
        <v>0</v>
      </c>
      <c r="PAD67" s="956">
        <f t="shared" si="172"/>
        <v>0</v>
      </c>
      <c r="PAE67" s="956">
        <f t="shared" si="172"/>
        <v>0</v>
      </c>
      <c r="PAF67" s="956">
        <f t="shared" si="172"/>
        <v>0</v>
      </c>
      <c r="PAG67" s="956">
        <f t="shared" si="172"/>
        <v>0</v>
      </c>
      <c r="PAH67" s="956">
        <f t="shared" si="172"/>
        <v>0</v>
      </c>
      <c r="PAI67" s="956">
        <f t="shared" si="172"/>
        <v>0</v>
      </c>
      <c r="PAJ67" s="956">
        <f t="shared" si="172"/>
        <v>0</v>
      </c>
      <c r="PAK67" s="956">
        <f t="shared" si="172"/>
        <v>0</v>
      </c>
      <c r="PAL67" s="956">
        <f t="shared" si="172"/>
        <v>0</v>
      </c>
      <c r="PAM67" s="956">
        <f t="shared" si="172"/>
        <v>0</v>
      </c>
      <c r="PAN67" s="956">
        <f t="shared" si="172"/>
        <v>0</v>
      </c>
      <c r="PAO67" s="956">
        <f t="shared" si="172"/>
        <v>0</v>
      </c>
      <c r="PAP67" s="956">
        <f t="shared" si="172"/>
        <v>0</v>
      </c>
      <c r="PAQ67" s="956">
        <f t="shared" si="172"/>
        <v>0</v>
      </c>
      <c r="PAR67" s="956">
        <f t="shared" si="172"/>
        <v>0</v>
      </c>
      <c r="PAS67" s="956">
        <f t="shared" si="172"/>
        <v>0</v>
      </c>
      <c r="PAT67" s="956">
        <f t="shared" si="172"/>
        <v>0</v>
      </c>
      <c r="PAU67" s="956">
        <f t="shared" si="172"/>
        <v>0</v>
      </c>
      <c r="PAV67" s="956">
        <f t="shared" si="172"/>
        <v>0</v>
      </c>
      <c r="PAW67" s="956">
        <f t="shared" si="172"/>
        <v>0</v>
      </c>
      <c r="PAX67" s="956">
        <f t="shared" si="172"/>
        <v>0</v>
      </c>
      <c r="PAY67" s="956">
        <f t="shared" si="172"/>
        <v>0</v>
      </c>
      <c r="PAZ67" s="956">
        <f t="shared" si="172"/>
        <v>0</v>
      </c>
      <c r="PBA67" s="956">
        <f t="shared" si="172"/>
        <v>0</v>
      </c>
      <c r="PBB67" s="956">
        <f t="shared" si="172"/>
        <v>0</v>
      </c>
      <c r="PBC67" s="956">
        <f t="shared" si="172"/>
        <v>0</v>
      </c>
      <c r="PBD67" s="956">
        <f t="shared" si="172"/>
        <v>0</v>
      </c>
      <c r="PBE67" s="956">
        <f t="shared" si="172"/>
        <v>0</v>
      </c>
      <c r="PBF67" s="956">
        <f t="shared" si="172"/>
        <v>0</v>
      </c>
      <c r="PBG67" s="956">
        <f t="shared" si="172"/>
        <v>0</v>
      </c>
      <c r="PBH67" s="956">
        <f t="shared" si="172"/>
        <v>0</v>
      </c>
      <c r="PBI67" s="956">
        <f t="shared" si="172"/>
        <v>0</v>
      </c>
      <c r="PBJ67" s="956">
        <f t="shared" si="172"/>
        <v>0</v>
      </c>
      <c r="PBK67" s="956">
        <f t="shared" si="172"/>
        <v>0</v>
      </c>
      <c r="PBL67" s="956">
        <f t="shared" si="172"/>
        <v>0</v>
      </c>
      <c r="PBM67" s="956">
        <f t="shared" si="172"/>
        <v>0</v>
      </c>
      <c r="PBN67" s="956">
        <f t="shared" si="172"/>
        <v>0</v>
      </c>
      <c r="PBO67" s="956">
        <f t="shared" si="172"/>
        <v>0</v>
      </c>
      <c r="PBP67" s="956">
        <f t="shared" si="172"/>
        <v>0</v>
      </c>
      <c r="PBQ67" s="956">
        <f t="shared" si="172"/>
        <v>0</v>
      </c>
      <c r="PBR67" s="956">
        <f t="shared" si="172"/>
        <v>0</v>
      </c>
      <c r="PBS67" s="956">
        <f t="shared" si="172"/>
        <v>0</v>
      </c>
      <c r="PBT67" s="956">
        <f t="shared" si="172"/>
        <v>0</v>
      </c>
      <c r="PBU67" s="956">
        <f t="shared" si="172"/>
        <v>0</v>
      </c>
      <c r="PBV67" s="956">
        <f t="shared" si="172"/>
        <v>0</v>
      </c>
      <c r="PBW67" s="956">
        <f t="shared" si="172"/>
        <v>0</v>
      </c>
      <c r="PBX67" s="956">
        <f t="shared" ref="PBX67:PEI67" si="173">PBX60*$C$67</f>
        <v>0</v>
      </c>
      <c r="PBY67" s="956">
        <f t="shared" si="173"/>
        <v>0</v>
      </c>
      <c r="PBZ67" s="956">
        <f t="shared" si="173"/>
        <v>0</v>
      </c>
      <c r="PCA67" s="956">
        <f t="shared" si="173"/>
        <v>0</v>
      </c>
      <c r="PCB67" s="956">
        <f t="shared" si="173"/>
        <v>0</v>
      </c>
      <c r="PCC67" s="956">
        <f t="shared" si="173"/>
        <v>0</v>
      </c>
      <c r="PCD67" s="956">
        <f t="shared" si="173"/>
        <v>0</v>
      </c>
      <c r="PCE67" s="956">
        <f t="shared" si="173"/>
        <v>0</v>
      </c>
      <c r="PCF67" s="956">
        <f t="shared" si="173"/>
        <v>0</v>
      </c>
      <c r="PCG67" s="956">
        <f t="shared" si="173"/>
        <v>0</v>
      </c>
      <c r="PCH67" s="956">
        <f t="shared" si="173"/>
        <v>0</v>
      </c>
      <c r="PCI67" s="956">
        <f t="shared" si="173"/>
        <v>0</v>
      </c>
      <c r="PCJ67" s="956">
        <f t="shared" si="173"/>
        <v>0</v>
      </c>
      <c r="PCK67" s="956">
        <f t="shared" si="173"/>
        <v>0</v>
      </c>
      <c r="PCL67" s="956">
        <f t="shared" si="173"/>
        <v>0</v>
      </c>
      <c r="PCM67" s="956">
        <f t="shared" si="173"/>
        <v>0</v>
      </c>
      <c r="PCN67" s="956">
        <f t="shared" si="173"/>
        <v>0</v>
      </c>
      <c r="PCO67" s="956">
        <f t="shared" si="173"/>
        <v>0</v>
      </c>
      <c r="PCP67" s="956">
        <f t="shared" si="173"/>
        <v>0</v>
      </c>
      <c r="PCQ67" s="956">
        <f t="shared" si="173"/>
        <v>0</v>
      </c>
      <c r="PCR67" s="956">
        <f t="shared" si="173"/>
        <v>0</v>
      </c>
      <c r="PCS67" s="956">
        <f t="shared" si="173"/>
        <v>0</v>
      </c>
      <c r="PCT67" s="956">
        <f t="shared" si="173"/>
        <v>0</v>
      </c>
      <c r="PCU67" s="956">
        <f t="shared" si="173"/>
        <v>0</v>
      </c>
      <c r="PCV67" s="956">
        <f t="shared" si="173"/>
        <v>0</v>
      </c>
      <c r="PCW67" s="956">
        <f t="shared" si="173"/>
        <v>0</v>
      </c>
      <c r="PCX67" s="956">
        <f t="shared" si="173"/>
        <v>0</v>
      </c>
      <c r="PCY67" s="956">
        <f t="shared" si="173"/>
        <v>0</v>
      </c>
      <c r="PCZ67" s="956">
        <f t="shared" si="173"/>
        <v>0</v>
      </c>
      <c r="PDA67" s="956">
        <f t="shared" si="173"/>
        <v>0</v>
      </c>
      <c r="PDB67" s="956">
        <f t="shared" si="173"/>
        <v>0</v>
      </c>
      <c r="PDC67" s="956">
        <f t="shared" si="173"/>
        <v>0</v>
      </c>
      <c r="PDD67" s="956">
        <f t="shared" si="173"/>
        <v>0</v>
      </c>
      <c r="PDE67" s="956">
        <f t="shared" si="173"/>
        <v>0</v>
      </c>
      <c r="PDF67" s="956">
        <f t="shared" si="173"/>
        <v>0</v>
      </c>
      <c r="PDG67" s="956">
        <f t="shared" si="173"/>
        <v>0</v>
      </c>
      <c r="PDH67" s="956">
        <f t="shared" si="173"/>
        <v>0</v>
      </c>
      <c r="PDI67" s="956">
        <f t="shared" si="173"/>
        <v>0</v>
      </c>
      <c r="PDJ67" s="956">
        <f t="shared" si="173"/>
        <v>0</v>
      </c>
      <c r="PDK67" s="956">
        <f t="shared" si="173"/>
        <v>0</v>
      </c>
      <c r="PDL67" s="956">
        <f t="shared" si="173"/>
        <v>0</v>
      </c>
      <c r="PDM67" s="956">
        <f t="shared" si="173"/>
        <v>0</v>
      </c>
      <c r="PDN67" s="956">
        <f t="shared" si="173"/>
        <v>0</v>
      </c>
      <c r="PDO67" s="956">
        <f t="shared" si="173"/>
        <v>0</v>
      </c>
      <c r="PDP67" s="956">
        <f t="shared" si="173"/>
        <v>0</v>
      </c>
      <c r="PDQ67" s="956">
        <f t="shared" si="173"/>
        <v>0</v>
      </c>
      <c r="PDR67" s="956">
        <f t="shared" si="173"/>
        <v>0</v>
      </c>
      <c r="PDS67" s="956">
        <f t="shared" si="173"/>
        <v>0</v>
      </c>
      <c r="PDT67" s="956">
        <f t="shared" si="173"/>
        <v>0</v>
      </c>
      <c r="PDU67" s="956">
        <f t="shared" si="173"/>
        <v>0</v>
      </c>
      <c r="PDV67" s="956">
        <f t="shared" si="173"/>
        <v>0</v>
      </c>
      <c r="PDW67" s="956">
        <f t="shared" si="173"/>
        <v>0</v>
      </c>
      <c r="PDX67" s="956">
        <f t="shared" si="173"/>
        <v>0</v>
      </c>
      <c r="PDY67" s="956">
        <f t="shared" si="173"/>
        <v>0</v>
      </c>
      <c r="PDZ67" s="956">
        <f t="shared" si="173"/>
        <v>0</v>
      </c>
      <c r="PEA67" s="956">
        <f t="shared" si="173"/>
        <v>0</v>
      </c>
      <c r="PEB67" s="956">
        <f t="shared" si="173"/>
        <v>0</v>
      </c>
      <c r="PEC67" s="956">
        <f t="shared" si="173"/>
        <v>0</v>
      </c>
      <c r="PED67" s="956">
        <f t="shared" si="173"/>
        <v>0</v>
      </c>
      <c r="PEE67" s="956">
        <f t="shared" si="173"/>
        <v>0</v>
      </c>
      <c r="PEF67" s="956">
        <f t="shared" si="173"/>
        <v>0</v>
      </c>
      <c r="PEG67" s="956">
        <f t="shared" si="173"/>
        <v>0</v>
      </c>
      <c r="PEH67" s="956">
        <f t="shared" si="173"/>
        <v>0</v>
      </c>
      <c r="PEI67" s="956">
        <f t="shared" si="173"/>
        <v>0</v>
      </c>
      <c r="PEJ67" s="956">
        <f t="shared" ref="PEJ67:PGU67" si="174">PEJ60*$C$67</f>
        <v>0</v>
      </c>
      <c r="PEK67" s="956">
        <f t="shared" si="174"/>
        <v>0</v>
      </c>
      <c r="PEL67" s="956">
        <f t="shared" si="174"/>
        <v>0</v>
      </c>
      <c r="PEM67" s="956">
        <f t="shared" si="174"/>
        <v>0</v>
      </c>
      <c r="PEN67" s="956">
        <f t="shared" si="174"/>
        <v>0</v>
      </c>
      <c r="PEO67" s="956">
        <f t="shared" si="174"/>
        <v>0</v>
      </c>
      <c r="PEP67" s="956">
        <f t="shared" si="174"/>
        <v>0</v>
      </c>
      <c r="PEQ67" s="956">
        <f t="shared" si="174"/>
        <v>0</v>
      </c>
      <c r="PER67" s="956">
        <f t="shared" si="174"/>
        <v>0</v>
      </c>
      <c r="PES67" s="956">
        <f t="shared" si="174"/>
        <v>0</v>
      </c>
      <c r="PET67" s="956">
        <f t="shared" si="174"/>
        <v>0</v>
      </c>
      <c r="PEU67" s="956">
        <f t="shared" si="174"/>
        <v>0</v>
      </c>
      <c r="PEV67" s="956">
        <f t="shared" si="174"/>
        <v>0</v>
      </c>
      <c r="PEW67" s="956">
        <f t="shared" si="174"/>
        <v>0</v>
      </c>
      <c r="PEX67" s="956">
        <f t="shared" si="174"/>
        <v>0</v>
      </c>
      <c r="PEY67" s="956">
        <f t="shared" si="174"/>
        <v>0</v>
      </c>
      <c r="PEZ67" s="956">
        <f t="shared" si="174"/>
        <v>0</v>
      </c>
      <c r="PFA67" s="956">
        <f t="shared" si="174"/>
        <v>0</v>
      </c>
      <c r="PFB67" s="956">
        <f t="shared" si="174"/>
        <v>0</v>
      </c>
      <c r="PFC67" s="956">
        <f t="shared" si="174"/>
        <v>0</v>
      </c>
      <c r="PFD67" s="956">
        <f t="shared" si="174"/>
        <v>0</v>
      </c>
      <c r="PFE67" s="956">
        <f t="shared" si="174"/>
        <v>0</v>
      </c>
      <c r="PFF67" s="956">
        <f t="shared" si="174"/>
        <v>0</v>
      </c>
      <c r="PFG67" s="956">
        <f t="shared" si="174"/>
        <v>0</v>
      </c>
      <c r="PFH67" s="956">
        <f t="shared" si="174"/>
        <v>0</v>
      </c>
      <c r="PFI67" s="956">
        <f t="shared" si="174"/>
        <v>0</v>
      </c>
      <c r="PFJ67" s="956">
        <f t="shared" si="174"/>
        <v>0</v>
      </c>
      <c r="PFK67" s="956">
        <f t="shared" si="174"/>
        <v>0</v>
      </c>
      <c r="PFL67" s="956">
        <f t="shared" si="174"/>
        <v>0</v>
      </c>
      <c r="PFM67" s="956">
        <f t="shared" si="174"/>
        <v>0</v>
      </c>
      <c r="PFN67" s="956">
        <f t="shared" si="174"/>
        <v>0</v>
      </c>
      <c r="PFO67" s="956">
        <f t="shared" si="174"/>
        <v>0</v>
      </c>
      <c r="PFP67" s="956">
        <f t="shared" si="174"/>
        <v>0</v>
      </c>
      <c r="PFQ67" s="956">
        <f t="shared" si="174"/>
        <v>0</v>
      </c>
      <c r="PFR67" s="956">
        <f t="shared" si="174"/>
        <v>0</v>
      </c>
      <c r="PFS67" s="956">
        <f t="shared" si="174"/>
        <v>0</v>
      </c>
      <c r="PFT67" s="956">
        <f t="shared" si="174"/>
        <v>0</v>
      </c>
      <c r="PFU67" s="956">
        <f t="shared" si="174"/>
        <v>0</v>
      </c>
      <c r="PFV67" s="956">
        <f t="shared" si="174"/>
        <v>0</v>
      </c>
      <c r="PFW67" s="956">
        <f t="shared" si="174"/>
        <v>0</v>
      </c>
      <c r="PFX67" s="956">
        <f t="shared" si="174"/>
        <v>0</v>
      </c>
      <c r="PFY67" s="956">
        <f t="shared" si="174"/>
        <v>0</v>
      </c>
      <c r="PFZ67" s="956">
        <f t="shared" si="174"/>
        <v>0</v>
      </c>
      <c r="PGA67" s="956">
        <f t="shared" si="174"/>
        <v>0</v>
      </c>
      <c r="PGB67" s="956">
        <f t="shared" si="174"/>
        <v>0</v>
      </c>
      <c r="PGC67" s="956">
        <f t="shared" si="174"/>
        <v>0</v>
      </c>
      <c r="PGD67" s="956">
        <f t="shared" si="174"/>
        <v>0</v>
      </c>
      <c r="PGE67" s="956">
        <f t="shared" si="174"/>
        <v>0</v>
      </c>
      <c r="PGF67" s="956">
        <f t="shared" si="174"/>
        <v>0</v>
      </c>
      <c r="PGG67" s="956">
        <f t="shared" si="174"/>
        <v>0</v>
      </c>
      <c r="PGH67" s="956">
        <f t="shared" si="174"/>
        <v>0</v>
      </c>
      <c r="PGI67" s="956">
        <f t="shared" si="174"/>
        <v>0</v>
      </c>
      <c r="PGJ67" s="956">
        <f t="shared" si="174"/>
        <v>0</v>
      </c>
      <c r="PGK67" s="956">
        <f t="shared" si="174"/>
        <v>0</v>
      </c>
      <c r="PGL67" s="956">
        <f t="shared" si="174"/>
        <v>0</v>
      </c>
      <c r="PGM67" s="956">
        <f t="shared" si="174"/>
        <v>0</v>
      </c>
      <c r="PGN67" s="956">
        <f t="shared" si="174"/>
        <v>0</v>
      </c>
      <c r="PGO67" s="956">
        <f t="shared" si="174"/>
        <v>0</v>
      </c>
      <c r="PGP67" s="956">
        <f t="shared" si="174"/>
        <v>0</v>
      </c>
      <c r="PGQ67" s="956">
        <f t="shared" si="174"/>
        <v>0</v>
      </c>
      <c r="PGR67" s="956">
        <f t="shared" si="174"/>
        <v>0</v>
      </c>
      <c r="PGS67" s="956">
        <f t="shared" si="174"/>
        <v>0</v>
      </c>
      <c r="PGT67" s="956">
        <f t="shared" si="174"/>
        <v>0</v>
      </c>
      <c r="PGU67" s="956">
        <f t="shared" si="174"/>
        <v>0</v>
      </c>
      <c r="PGV67" s="956">
        <f t="shared" ref="PGV67:PJG67" si="175">PGV60*$C$67</f>
        <v>0</v>
      </c>
      <c r="PGW67" s="956">
        <f t="shared" si="175"/>
        <v>0</v>
      </c>
      <c r="PGX67" s="956">
        <f t="shared" si="175"/>
        <v>0</v>
      </c>
      <c r="PGY67" s="956">
        <f t="shared" si="175"/>
        <v>0</v>
      </c>
      <c r="PGZ67" s="956">
        <f t="shared" si="175"/>
        <v>0</v>
      </c>
      <c r="PHA67" s="956">
        <f t="shared" si="175"/>
        <v>0</v>
      </c>
      <c r="PHB67" s="956">
        <f t="shared" si="175"/>
        <v>0</v>
      </c>
      <c r="PHC67" s="956">
        <f t="shared" si="175"/>
        <v>0</v>
      </c>
      <c r="PHD67" s="956">
        <f t="shared" si="175"/>
        <v>0</v>
      </c>
      <c r="PHE67" s="956">
        <f t="shared" si="175"/>
        <v>0</v>
      </c>
      <c r="PHF67" s="956">
        <f t="shared" si="175"/>
        <v>0</v>
      </c>
      <c r="PHG67" s="956">
        <f t="shared" si="175"/>
        <v>0</v>
      </c>
      <c r="PHH67" s="956">
        <f t="shared" si="175"/>
        <v>0</v>
      </c>
      <c r="PHI67" s="956">
        <f t="shared" si="175"/>
        <v>0</v>
      </c>
      <c r="PHJ67" s="956">
        <f t="shared" si="175"/>
        <v>0</v>
      </c>
      <c r="PHK67" s="956">
        <f t="shared" si="175"/>
        <v>0</v>
      </c>
      <c r="PHL67" s="956">
        <f t="shared" si="175"/>
        <v>0</v>
      </c>
      <c r="PHM67" s="956">
        <f t="shared" si="175"/>
        <v>0</v>
      </c>
      <c r="PHN67" s="956">
        <f t="shared" si="175"/>
        <v>0</v>
      </c>
      <c r="PHO67" s="956">
        <f t="shared" si="175"/>
        <v>0</v>
      </c>
      <c r="PHP67" s="956">
        <f t="shared" si="175"/>
        <v>0</v>
      </c>
      <c r="PHQ67" s="956">
        <f t="shared" si="175"/>
        <v>0</v>
      </c>
      <c r="PHR67" s="956">
        <f t="shared" si="175"/>
        <v>0</v>
      </c>
      <c r="PHS67" s="956">
        <f t="shared" si="175"/>
        <v>0</v>
      </c>
      <c r="PHT67" s="956">
        <f t="shared" si="175"/>
        <v>0</v>
      </c>
      <c r="PHU67" s="956">
        <f t="shared" si="175"/>
        <v>0</v>
      </c>
      <c r="PHV67" s="956">
        <f t="shared" si="175"/>
        <v>0</v>
      </c>
      <c r="PHW67" s="956">
        <f t="shared" si="175"/>
        <v>0</v>
      </c>
      <c r="PHX67" s="956">
        <f t="shared" si="175"/>
        <v>0</v>
      </c>
      <c r="PHY67" s="956">
        <f t="shared" si="175"/>
        <v>0</v>
      </c>
      <c r="PHZ67" s="956">
        <f t="shared" si="175"/>
        <v>0</v>
      </c>
      <c r="PIA67" s="956">
        <f t="shared" si="175"/>
        <v>0</v>
      </c>
      <c r="PIB67" s="956">
        <f t="shared" si="175"/>
        <v>0</v>
      </c>
      <c r="PIC67" s="956">
        <f t="shared" si="175"/>
        <v>0</v>
      </c>
      <c r="PID67" s="956">
        <f t="shared" si="175"/>
        <v>0</v>
      </c>
      <c r="PIE67" s="956">
        <f t="shared" si="175"/>
        <v>0</v>
      </c>
      <c r="PIF67" s="956">
        <f t="shared" si="175"/>
        <v>0</v>
      </c>
      <c r="PIG67" s="956">
        <f t="shared" si="175"/>
        <v>0</v>
      </c>
      <c r="PIH67" s="956">
        <f t="shared" si="175"/>
        <v>0</v>
      </c>
      <c r="PII67" s="956">
        <f t="shared" si="175"/>
        <v>0</v>
      </c>
      <c r="PIJ67" s="956">
        <f t="shared" si="175"/>
        <v>0</v>
      </c>
      <c r="PIK67" s="956">
        <f t="shared" si="175"/>
        <v>0</v>
      </c>
      <c r="PIL67" s="956">
        <f t="shared" si="175"/>
        <v>0</v>
      </c>
      <c r="PIM67" s="956">
        <f t="shared" si="175"/>
        <v>0</v>
      </c>
      <c r="PIN67" s="956">
        <f t="shared" si="175"/>
        <v>0</v>
      </c>
      <c r="PIO67" s="956">
        <f t="shared" si="175"/>
        <v>0</v>
      </c>
      <c r="PIP67" s="956">
        <f t="shared" si="175"/>
        <v>0</v>
      </c>
      <c r="PIQ67" s="956">
        <f t="shared" si="175"/>
        <v>0</v>
      </c>
      <c r="PIR67" s="956">
        <f t="shared" si="175"/>
        <v>0</v>
      </c>
      <c r="PIS67" s="956">
        <f t="shared" si="175"/>
        <v>0</v>
      </c>
      <c r="PIT67" s="956">
        <f t="shared" si="175"/>
        <v>0</v>
      </c>
      <c r="PIU67" s="956">
        <f t="shared" si="175"/>
        <v>0</v>
      </c>
      <c r="PIV67" s="956">
        <f t="shared" si="175"/>
        <v>0</v>
      </c>
      <c r="PIW67" s="956">
        <f t="shared" si="175"/>
        <v>0</v>
      </c>
      <c r="PIX67" s="956">
        <f t="shared" si="175"/>
        <v>0</v>
      </c>
      <c r="PIY67" s="956">
        <f t="shared" si="175"/>
        <v>0</v>
      </c>
      <c r="PIZ67" s="956">
        <f t="shared" si="175"/>
        <v>0</v>
      </c>
      <c r="PJA67" s="956">
        <f t="shared" si="175"/>
        <v>0</v>
      </c>
      <c r="PJB67" s="956">
        <f t="shared" si="175"/>
        <v>0</v>
      </c>
      <c r="PJC67" s="956">
        <f t="shared" si="175"/>
        <v>0</v>
      </c>
      <c r="PJD67" s="956">
        <f t="shared" si="175"/>
        <v>0</v>
      </c>
      <c r="PJE67" s="956">
        <f t="shared" si="175"/>
        <v>0</v>
      </c>
      <c r="PJF67" s="956">
        <f t="shared" si="175"/>
        <v>0</v>
      </c>
      <c r="PJG67" s="956">
        <f t="shared" si="175"/>
        <v>0</v>
      </c>
      <c r="PJH67" s="956">
        <f t="shared" ref="PJH67:PLS67" si="176">PJH60*$C$67</f>
        <v>0</v>
      </c>
      <c r="PJI67" s="956">
        <f t="shared" si="176"/>
        <v>0</v>
      </c>
      <c r="PJJ67" s="956">
        <f t="shared" si="176"/>
        <v>0</v>
      </c>
      <c r="PJK67" s="956">
        <f t="shared" si="176"/>
        <v>0</v>
      </c>
      <c r="PJL67" s="956">
        <f t="shared" si="176"/>
        <v>0</v>
      </c>
      <c r="PJM67" s="956">
        <f t="shared" si="176"/>
        <v>0</v>
      </c>
      <c r="PJN67" s="956">
        <f t="shared" si="176"/>
        <v>0</v>
      </c>
      <c r="PJO67" s="956">
        <f t="shared" si="176"/>
        <v>0</v>
      </c>
      <c r="PJP67" s="956">
        <f t="shared" si="176"/>
        <v>0</v>
      </c>
      <c r="PJQ67" s="956">
        <f t="shared" si="176"/>
        <v>0</v>
      </c>
      <c r="PJR67" s="956">
        <f t="shared" si="176"/>
        <v>0</v>
      </c>
      <c r="PJS67" s="956">
        <f t="shared" si="176"/>
        <v>0</v>
      </c>
      <c r="PJT67" s="956">
        <f t="shared" si="176"/>
        <v>0</v>
      </c>
      <c r="PJU67" s="956">
        <f t="shared" si="176"/>
        <v>0</v>
      </c>
      <c r="PJV67" s="956">
        <f t="shared" si="176"/>
        <v>0</v>
      </c>
      <c r="PJW67" s="956">
        <f t="shared" si="176"/>
        <v>0</v>
      </c>
      <c r="PJX67" s="956">
        <f t="shared" si="176"/>
        <v>0</v>
      </c>
      <c r="PJY67" s="956">
        <f t="shared" si="176"/>
        <v>0</v>
      </c>
      <c r="PJZ67" s="956">
        <f t="shared" si="176"/>
        <v>0</v>
      </c>
      <c r="PKA67" s="956">
        <f t="shared" si="176"/>
        <v>0</v>
      </c>
      <c r="PKB67" s="956">
        <f t="shared" si="176"/>
        <v>0</v>
      </c>
      <c r="PKC67" s="956">
        <f t="shared" si="176"/>
        <v>0</v>
      </c>
      <c r="PKD67" s="956">
        <f t="shared" si="176"/>
        <v>0</v>
      </c>
      <c r="PKE67" s="956">
        <f t="shared" si="176"/>
        <v>0</v>
      </c>
      <c r="PKF67" s="956">
        <f t="shared" si="176"/>
        <v>0</v>
      </c>
      <c r="PKG67" s="956">
        <f t="shared" si="176"/>
        <v>0</v>
      </c>
      <c r="PKH67" s="956">
        <f t="shared" si="176"/>
        <v>0</v>
      </c>
      <c r="PKI67" s="956">
        <f t="shared" si="176"/>
        <v>0</v>
      </c>
      <c r="PKJ67" s="956">
        <f t="shared" si="176"/>
        <v>0</v>
      </c>
      <c r="PKK67" s="956">
        <f t="shared" si="176"/>
        <v>0</v>
      </c>
      <c r="PKL67" s="956">
        <f t="shared" si="176"/>
        <v>0</v>
      </c>
      <c r="PKM67" s="956">
        <f t="shared" si="176"/>
        <v>0</v>
      </c>
      <c r="PKN67" s="956">
        <f t="shared" si="176"/>
        <v>0</v>
      </c>
      <c r="PKO67" s="956">
        <f t="shared" si="176"/>
        <v>0</v>
      </c>
      <c r="PKP67" s="956">
        <f t="shared" si="176"/>
        <v>0</v>
      </c>
      <c r="PKQ67" s="956">
        <f t="shared" si="176"/>
        <v>0</v>
      </c>
      <c r="PKR67" s="956">
        <f t="shared" si="176"/>
        <v>0</v>
      </c>
      <c r="PKS67" s="956">
        <f t="shared" si="176"/>
        <v>0</v>
      </c>
      <c r="PKT67" s="956">
        <f t="shared" si="176"/>
        <v>0</v>
      </c>
      <c r="PKU67" s="956">
        <f t="shared" si="176"/>
        <v>0</v>
      </c>
      <c r="PKV67" s="956">
        <f t="shared" si="176"/>
        <v>0</v>
      </c>
      <c r="PKW67" s="956">
        <f t="shared" si="176"/>
        <v>0</v>
      </c>
      <c r="PKX67" s="956">
        <f t="shared" si="176"/>
        <v>0</v>
      </c>
      <c r="PKY67" s="956">
        <f t="shared" si="176"/>
        <v>0</v>
      </c>
      <c r="PKZ67" s="956">
        <f t="shared" si="176"/>
        <v>0</v>
      </c>
      <c r="PLA67" s="956">
        <f t="shared" si="176"/>
        <v>0</v>
      </c>
      <c r="PLB67" s="956">
        <f t="shared" si="176"/>
        <v>0</v>
      </c>
      <c r="PLC67" s="956">
        <f t="shared" si="176"/>
        <v>0</v>
      </c>
      <c r="PLD67" s="956">
        <f t="shared" si="176"/>
        <v>0</v>
      </c>
      <c r="PLE67" s="956">
        <f t="shared" si="176"/>
        <v>0</v>
      </c>
      <c r="PLF67" s="956">
        <f t="shared" si="176"/>
        <v>0</v>
      </c>
      <c r="PLG67" s="956">
        <f t="shared" si="176"/>
        <v>0</v>
      </c>
      <c r="PLH67" s="956">
        <f t="shared" si="176"/>
        <v>0</v>
      </c>
      <c r="PLI67" s="956">
        <f t="shared" si="176"/>
        <v>0</v>
      </c>
      <c r="PLJ67" s="956">
        <f t="shared" si="176"/>
        <v>0</v>
      </c>
      <c r="PLK67" s="956">
        <f t="shared" si="176"/>
        <v>0</v>
      </c>
      <c r="PLL67" s="956">
        <f t="shared" si="176"/>
        <v>0</v>
      </c>
      <c r="PLM67" s="956">
        <f t="shared" si="176"/>
        <v>0</v>
      </c>
      <c r="PLN67" s="956">
        <f t="shared" si="176"/>
        <v>0</v>
      </c>
      <c r="PLO67" s="956">
        <f t="shared" si="176"/>
        <v>0</v>
      </c>
      <c r="PLP67" s="956">
        <f t="shared" si="176"/>
        <v>0</v>
      </c>
      <c r="PLQ67" s="956">
        <f t="shared" si="176"/>
        <v>0</v>
      </c>
      <c r="PLR67" s="956">
        <f t="shared" si="176"/>
        <v>0</v>
      </c>
      <c r="PLS67" s="956">
        <f t="shared" si="176"/>
        <v>0</v>
      </c>
      <c r="PLT67" s="956">
        <f t="shared" ref="PLT67:POE67" si="177">PLT60*$C$67</f>
        <v>0</v>
      </c>
      <c r="PLU67" s="956">
        <f t="shared" si="177"/>
        <v>0</v>
      </c>
      <c r="PLV67" s="956">
        <f t="shared" si="177"/>
        <v>0</v>
      </c>
      <c r="PLW67" s="956">
        <f t="shared" si="177"/>
        <v>0</v>
      </c>
      <c r="PLX67" s="956">
        <f t="shared" si="177"/>
        <v>0</v>
      </c>
      <c r="PLY67" s="956">
        <f t="shared" si="177"/>
        <v>0</v>
      </c>
      <c r="PLZ67" s="956">
        <f t="shared" si="177"/>
        <v>0</v>
      </c>
      <c r="PMA67" s="956">
        <f t="shared" si="177"/>
        <v>0</v>
      </c>
      <c r="PMB67" s="956">
        <f t="shared" si="177"/>
        <v>0</v>
      </c>
      <c r="PMC67" s="956">
        <f t="shared" si="177"/>
        <v>0</v>
      </c>
      <c r="PMD67" s="956">
        <f t="shared" si="177"/>
        <v>0</v>
      </c>
      <c r="PME67" s="956">
        <f t="shared" si="177"/>
        <v>0</v>
      </c>
      <c r="PMF67" s="956">
        <f t="shared" si="177"/>
        <v>0</v>
      </c>
      <c r="PMG67" s="956">
        <f t="shared" si="177"/>
        <v>0</v>
      </c>
      <c r="PMH67" s="956">
        <f t="shared" si="177"/>
        <v>0</v>
      </c>
      <c r="PMI67" s="956">
        <f t="shared" si="177"/>
        <v>0</v>
      </c>
      <c r="PMJ67" s="956">
        <f t="shared" si="177"/>
        <v>0</v>
      </c>
      <c r="PMK67" s="956">
        <f t="shared" si="177"/>
        <v>0</v>
      </c>
      <c r="PML67" s="956">
        <f t="shared" si="177"/>
        <v>0</v>
      </c>
      <c r="PMM67" s="956">
        <f t="shared" si="177"/>
        <v>0</v>
      </c>
      <c r="PMN67" s="956">
        <f t="shared" si="177"/>
        <v>0</v>
      </c>
      <c r="PMO67" s="956">
        <f t="shared" si="177"/>
        <v>0</v>
      </c>
      <c r="PMP67" s="956">
        <f t="shared" si="177"/>
        <v>0</v>
      </c>
      <c r="PMQ67" s="956">
        <f t="shared" si="177"/>
        <v>0</v>
      </c>
      <c r="PMR67" s="956">
        <f t="shared" si="177"/>
        <v>0</v>
      </c>
      <c r="PMS67" s="956">
        <f t="shared" si="177"/>
        <v>0</v>
      </c>
      <c r="PMT67" s="956">
        <f t="shared" si="177"/>
        <v>0</v>
      </c>
      <c r="PMU67" s="956">
        <f t="shared" si="177"/>
        <v>0</v>
      </c>
      <c r="PMV67" s="956">
        <f t="shared" si="177"/>
        <v>0</v>
      </c>
      <c r="PMW67" s="956">
        <f t="shared" si="177"/>
        <v>0</v>
      </c>
      <c r="PMX67" s="956">
        <f t="shared" si="177"/>
        <v>0</v>
      </c>
      <c r="PMY67" s="956">
        <f t="shared" si="177"/>
        <v>0</v>
      </c>
      <c r="PMZ67" s="956">
        <f t="shared" si="177"/>
        <v>0</v>
      </c>
      <c r="PNA67" s="956">
        <f t="shared" si="177"/>
        <v>0</v>
      </c>
      <c r="PNB67" s="956">
        <f t="shared" si="177"/>
        <v>0</v>
      </c>
      <c r="PNC67" s="956">
        <f t="shared" si="177"/>
        <v>0</v>
      </c>
      <c r="PND67" s="956">
        <f t="shared" si="177"/>
        <v>0</v>
      </c>
      <c r="PNE67" s="956">
        <f t="shared" si="177"/>
        <v>0</v>
      </c>
      <c r="PNF67" s="956">
        <f t="shared" si="177"/>
        <v>0</v>
      </c>
      <c r="PNG67" s="956">
        <f t="shared" si="177"/>
        <v>0</v>
      </c>
      <c r="PNH67" s="956">
        <f t="shared" si="177"/>
        <v>0</v>
      </c>
      <c r="PNI67" s="956">
        <f t="shared" si="177"/>
        <v>0</v>
      </c>
      <c r="PNJ67" s="956">
        <f t="shared" si="177"/>
        <v>0</v>
      </c>
      <c r="PNK67" s="956">
        <f t="shared" si="177"/>
        <v>0</v>
      </c>
      <c r="PNL67" s="956">
        <f t="shared" si="177"/>
        <v>0</v>
      </c>
      <c r="PNM67" s="956">
        <f t="shared" si="177"/>
        <v>0</v>
      </c>
      <c r="PNN67" s="956">
        <f t="shared" si="177"/>
        <v>0</v>
      </c>
      <c r="PNO67" s="956">
        <f t="shared" si="177"/>
        <v>0</v>
      </c>
      <c r="PNP67" s="956">
        <f t="shared" si="177"/>
        <v>0</v>
      </c>
      <c r="PNQ67" s="956">
        <f t="shared" si="177"/>
        <v>0</v>
      </c>
      <c r="PNR67" s="956">
        <f t="shared" si="177"/>
        <v>0</v>
      </c>
      <c r="PNS67" s="956">
        <f t="shared" si="177"/>
        <v>0</v>
      </c>
      <c r="PNT67" s="956">
        <f t="shared" si="177"/>
        <v>0</v>
      </c>
      <c r="PNU67" s="956">
        <f t="shared" si="177"/>
        <v>0</v>
      </c>
      <c r="PNV67" s="956">
        <f t="shared" si="177"/>
        <v>0</v>
      </c>
      <c r="PNW67" s="956">
        <f t="shared" si="177"/>
        <v>0</v>
      </c>
      <c r="PNX67" s="956">
        <f t="shared" si="177"/>
        <v>0</v>
      </c>
      <c r="PNY67" s="956">
        <f t="shared" si="177"/>
        <v>0</v>
      </c>
      <c r="PNZ67" s="956">
        <f t="shared" si="177"/>
        <v>0</v>
      </c>
      <c r="POA67" s="956">
        <f t="shared" si="177"/>
        <v>0</v>
      </c>
      <c r="POB67" s="956">
        <f t="shared" si="177"/>
        <v>0</v>
      </c>
      <c r="POC67" s="956">
        <f t="shared" si="177"/>
        <v>0</v>
      </c>
      <c r="POD67" s="956">
        <f t="shared" si="177"/>
        <v>0</v>
      </c>
      <c r="POE67" s="956">
        <f t="shared" si="177"/>
        <v>0</v>
      </c>
      <c r="POF67" s="956">
        <f t="shared" ref="POF67:PQQ67" si="178">POF60*$C$67</f>
        <v>0</v>
      </c>
      <c r="POG67" s="956">
        <f t="shared" si="178"/>
        <v>0</v>
      </c>
      <c r="POH67" s="956">
        <f t="shared" si="178"/>
        <v>0</v>
      </c>
      <c r="POI67" s="956">
        <f t="shared" si="178"/>
        <v>0</v>
      </c>
      <c r="POJ67" s="956">
        <f t="shared" si="178"/>
        <v>0</v>
      </c>
      <c r="POK67" s="956">
        <f t="shared" si="178"/>
        <v>0</v>
      </c>
      <c r="POL67" s="956">
        <f t="shared" si="178"/>
        <v>0</v>
      </c>
      <c r="POM67" s="956">
        <f t="shared" si="178"/>
        <v>0</v>
      </c>
      <c r="PON67" s="956">
        <f t="shared" si="178"/>
        <v>0</v>
      </c>
      <c r="POO67" s="956">
        <f t="shared" si="178"/>
        <v>0</v>
      </c>
      <c r="POP67" s="956">
        <f t="shared" si="178"/>
        <v>0</v>
      </c>
      <c r="POQ67" s="956">
        <f t="shared" si="178"/>
        <v>0</v>
      </c>
      <c r="POR67" s="956">
        <f t="shared" si="178"/>
        <v>0</v>
      </c>
      <c r="POS67" s="956">
        <f t="shared" si="178"/>
        <v>0</v>
      </c>
      <c r="POT67" s="956">
        <f t="shared" si="178"/>
        <v>0</v>
      </c>
      <c r="POU67" s="956">
        <f t="shared" si="178"/>
        <v>0</v>
      </c>
      <c r="POV67" s="956">
        <f t="shared" si="178"/>
        <v>0</v>
      </c>
      <c r="POW67" s="956">
        <f t="shared" si="178"/>
        <v>0</v>
      </c>
      <c r="POX67" s="956">
        <f t="shared" si="178"/>
        <v>0</v>
      </c>
      <c r="POY67" s="956">
        <f t="shared" si="178"/>
        <v>0</v>
      </c>
      <c r="POZ67" s="956">
        <f t="shared" si="178"/>
        <v>0</v>
      </c>
      <c r="PPA67" s="956">
        <f t="shared" si="178"/>
        <v>0</v>
      </c>
      <c r="PPB67" s="956">
        <f t="shared" si="178"/>
        <v>0</v>
      </c>
      <c r="PPC67" s="956">
        <f t="shared" si="178"/>
        <v>0</v>
      </c>
      <c r="PPD67" s="956">
        <f t="shared" si="178"/>
        <v>0</v>
      </c>
      <c r="PPE67" s="956">
        <f t="shared" si="178"/>
        <v>0</v>
      </c>
      <c r="PPF67" s="956">
        <f t="shared" si="178"/>
        <v>0</v>
      </c>
      <c r="PPG67" s="956">
        <f t="shared" si="178"/>
        <v>0</v>
      </c>
      <c r="PPH67" s="956">
        <f t="shared" si="178"/>
        <v>0</v>
      </c>
      <c r="PPI67" s="956">
        <f t="shared" si="178"/>
        <v>0</v>
      </c>
      <c r="PPJ67" s="956">
        <f t="shared" si="178"/>
        <v>0</v>
      </c>
      <c r="PPK67" s="956">
        <f t="shared" si="178"/>
        <v>0</v>
      </c>
      <c r="PPL67" s="956">
        <f t="shared" si="178"/>
        <v>0</v>
      </c>
      <c r="PPM67" s="956">
        <f t="shared" si="178"/>
        <v>0</v>
      </c>
      <c r="PPN67" s="956">
        <f t="shared" si="178"/>
        <v>0</v>
      </c>
      <c r="PPO67" s="956">
        <f t="shared" si="178"/>
        <v>0</v>
      </c>
      <c r="PPP67" s="956">
        <f t="shared" si="178"/>
        <v>0</v>
      </c>
      <c r="PPQ67" s="956">
        <f t="shared" si="178"/>
        <v>0</v>
      </c>
      <c r="PPR67" s="956">
        <f t="shared" si="178"/>
        <v>0</v>
      </c>
      <c r="PPS67" s="956">
        <f t="shared" si="178"/>
        <v>0</v>
      </c>
      <c r="PPT67" s="956">
        <f t="shared" si="178"/>
        <v>0</v>
      </c>
      <c r="PPU67" s="956">
        <f t="shared" si="178"/>
        <v>0</v>
      </c>
      <c r="PPV67" s="956">
        <f t="shared" si="178"/>
        <v>0</v>
      </c>
      <c r="PPW67" s="956">
        <f t="shared" si="178"/>
        <v>0</v>
      </c>
      <c r="PPX67" s="956">
        <f t="shared" si="178"/>
        <v>0</v>
      </c>
      <c r="PPY67" s="956">
        <f t="shared" si="178"/>
        <v>0</v>
      </c>
      <c r="PPZ67" s="956">
        <f t="shared" si="178"/>
        <v>0</v>
      </c>
      <c r="PQA67" s="956">
        <f t="shared" si="178"/>
        <v>0</v>
      </c>
      <c r="PQB67" s="956">
        <f t="shared" si="178"/>
        <v>0</v>
      </c>
      <c r="PQC67" s="956">
        <f t="shared" si="178"/>
        <v>0</v>
      </c>
      <c r="PQD67" s="956">
        <f t="shared" si="178"/>
        <v>0</v>
      </c>
      <c r="PQE67" s="956">
        <f t="shared" si="178"/>
        <v>0</v>
      </c>
      <c r="PQF67" s="956">
        <f t="shared" si="178"/>
        <v>0</v>
      </c>
      <c r="PQG67" s="956">
        <f t="shared" si="178"/>
        <v>0</v>
      </c>
      <c r="PQH67" s="956">
        <f t="shared" si="178"/>
        <v>0</v>
      </c>
      <c r="PQI67" s="956">
        <f t="shared" si="178"/>
        <v>0</v>
      </c>
      <c r="PQJ67" s="956">
        <f t="shared" si="178"/>
        <v>0</v>
      </c>
      <c r="PQK67" s="956">
        <f t="shared" si="178"/>
        <v>0</v>
      </c>
      <c r="PQL67" s="956">
        <f t="shared" si="178"/>
        <v>0</v>
      </c>
      <c r="PQM67" s="956">
        <f t="shared" si="178"/>
        <v>0</v>
      </c>
      <c r="PQN67" s="956">
        <f t="shared" si="178"/>
        <v>0</v>
      </c>
      <c r="PQO67" s="956">
        <f t="shared" si="178"/>
        <v>0</v>
      </c>
      <c r="PQP67" s="956">
        <f t="shared" si="178"/>
        <v>0</v>
      </c>
      <c r="PQQ67" s="956">
        <f t="shared" si="178"/>
        <v>0</v>
      </c>
      <c r="PQR67" s="956">
        <f t="shared" ref="PQR67:PTC67" si="179">PQR60*$C$67</f>
        <v>0</v>
      </c>
      <c r="PQS67" s="956">
        <f t="shared" si="179"/>
        <v>0</v>
      </c>
      <c r="PQT67" s="956">
        <f t="shared" si="179"/>
        <v>0</v>
      </c>
      <c r="PQU67" s="956">
        <f t="shared" si="179"/>
        <v>0</v>
      </c>
      <c r="PQV67" s="956">
        <f t="shared" si="179"/>
        <v>0</v>
      </c>
      <c r="PQW67" s="956">
        <f t="shared" si="179"/>
        <v>0</v>
      </c>
      <c r="PQX67" s="956">
        <f t="shared" si="179"/>
        <v>0</v>
      </c>
      <c r="PQY67" s="956">
        <f t="shared" si="179"/>
        <v>0</v>
      </c>
      <c r="PQZ67" s="956">
        <f t="shared" si="179"/>
        <v>0</v>
      </c>
      <c r="PRA67" s="956">
        <f t="shared" si="179"/>
        <v>0</v>
      </c>
      <c r="PRB67" s="956">
        <f t="shared" si="179"/>
        <v>0</v>
      </c>
      <c r="PRC67" s="956">
        <f t="shared" si="179"/>
        <v>0</v>
      </c>
      <c r="PRD67" s="956">
        <f t="shared" si="179"/>
        <v>0</v>
      </c>
      <c r="PRE67" s="956">
        <f t="shared" si="179"/>
        <v>0</v>
      </c>
      <c r="PRF67" s="956">
        <f t="shared" si="179"/>
        <v>0</v>
      </c>
      <c r="PRG67" s="956">
        <f t="shared" si="179"/>
        <v>0</v>
      </c>
      <c r="PRH67" s="956">
        <f t="shared" si="179"/>
        <v>0</v>
      </c>
      <c r="PRI67" s="956">
        <f t="shared" si="179"/>
        <v>0</v>
      </c>
      <c r="PRJ67" s="956">
        <f t="shared" si="179"/>
        <v>0</v>
      </c>
      <c r="PRK67" s="956">
        <f t="shared" si="179"/>
        <v>0</v>
      </c>
      <c r="PRL67" s="956">
        <f t="shared" si="179"/>
        <v>0</v>
      </c>
      <c r="PRM67" s="956">
        <f t="shared" si="179"/>
        <v>0</v>
      </c>
      <c r="PRN67" s="956">
        <f t="shared" si="179"/>
        <v>0</v>
      </c>
      <c r="PRO67" s="956">
        <f t="shared" si="179"/>
        <v>0</v>
      </c>
      <c r="PRP67" s="956">
        <f t="shared" si="179"/>
        <v>0</v>
      </c>
      <c r="PRQ67" s="956">
        <f t="shared" si="179"/>
        <v>0</v>
      </c>
      <c r="PRR67" s="956">
        <f t="shared" si="179"/>
        <v>0</v>
      </c>
      <c r="PRS67" s="956">
        <f t="shared" si="179"/>
        <v>0</v>
      </c>
      <c r="PRT67" s="956">
        <f t="shared" si="179"/>
        <v>0</v>
      </c>
      <c r="PRU67" s="956">
        <f t="shared" si="179"/>
        <v>0</v>
      </c>
      <c r="PRV67" s="956">
        <f t="shared" si="179"/>
        <v>0</v>
      </c>
      <c r="PRW67" s="956">
        <f t="shared" si="179"/>
        <v>0</v>
      </c>
      <c r="PRX67" s="956">
        <f t="shared" si="179"/>
        <v>0</v>
      </c>
      <c r="PRY67" s="956">
        <f t="shared" si="179"/>
        <v>0</v>
      </c>
      <c r="PRZ67" s="956">
        <f t="shared" si="179"/>
        <v>0</v>
      </c>
      <c r="PSA67" s="956">
        <f t="shared" si="179"/>
        <v>0</v>
      </c>
      <c r="PSB67" s="956">
        <f t="shared" si="179"/>
        <v>0</v>
      </c>
      <c r="PSC67" s="956">
        <f t="shared" si="179"/>
        <v>0</v>
      </c>
      <c r="PSD67" s="956">
        <f t="shared" si="179"/>
        <v>0</v>
      </c>
      <c r="PSE67" s="956">
        <f t="shared" si="179"/>
        <v>0</v>
      </c>
      <c r="PSF67" s="956">
        <f t="shared" si="179"/>
        <v>0</v>
      </c>
      <c r="PSG67" s="956">
        <f t="shared" si="179"/>
        <v>0</v>
      </c>
      <c r="PSH67" s="956">
        <f t="shared" si="179"/>
        <v>0</v>
      </c>
      <c r="PSI67" s="956">
        <f t="shared" si="179"/>
        <v>0</v>
      </c>
      <c r="PSJ67" s="956">
        <f t="shared" si="179"/>
        <v>0</v>
      </c>
      <c r="PSK67" s="956">
        <f t="shared" si="179"/>
        <v>0</v>
      </c>
      <c r="PSL67" s="956">
        <f t="shared" si="179"/>
        <v>0</v>
      </c>
      <c r="PSM67" s="956">
        <f t="shared" si="179"/>
        <v>0</v>
      </c>
      <c r="PSN67" s="956">
        <f t="shared" si="179"/>
        <v>0</v>
      </c>
      <c r="PSO67" s="956">
        <f t="shared" si="179"/>
        <v>0</v>
      </c>
      <c r="PSP67" s="956">
        <f t="shared" si="179"/>
        <v>0</v>
      </c>
      <c r="PSQ67" s="956">
        <f t="shared" si="179"/>
        <v>0</v>
      </c>
      <c r="PSR67" s="956">
        <f t="shared" si="179"/>
        <v>0</v>
      </c>
      <c r="PSS67" s="956">
        <f t="shared" si="179"/>
        <v>0</v>
      </c>
      <c r="PST67" s="956">
        <f t="shared" si="179"/>
        <v>0</v>
      </c>
      <c r="PSU67" s="956">
        <f t="shared" si="179"/>
        <v>0</v>
      </c>
      <c r="PSV67" s="956">
        <f t="shared" si="179"/>
        <v>0</v>
      </c>
      <c r="PSW67" s="956">
        <f t="shared" si="179"/>
        <v>0</v>
      </c>
      <c r="PSX67" s="956">
        <f t="shared" si="179"/>
        <v>0</v>
      </c>
      <c r="PSY67" s="956">
        <f t="shared" si="179"/>
        <v>0</v>
      </c>
      <c r="PSZ67" s="956">
        <f t="shared" si="179"/>
        <v>0</v>
      </c>
      <c r="PTA67" s="956">
        <f t="shared" si="179"/>
        <v>0</v>
      </c>
      <c r="PTB67" s="956">
        <f t="shared" si="179"/>
        <v>0</v>
      </c>
      <c r="PTC67" s="956">
        <f t="shared" si="179"/>
        <v>0</v>
      </c>
      <c r="PTD67" s="956">
        <f t="shared" ref="PTD67:PVO67" si="180">PTD60*$C$67</f>
        <v>0</v>
      </c>
      <c r="PTE67" s="956">
        <f t="shared" si="180"/>
        <v>0</v>
      </c>
      <c r="PTF67" s="956">
        <f t="shared" si="180"/>
        <v>0</v>
      </c>
      <c r="PTG67" s="956">
        <f t="shared" si="180"/>
        <v>0</v>
      </c>
      <c r="PTH67" s="956">
        <f t="shared" si="180"/>
        <v>0</v>
      </c>
      <c r="PTI67" s="956">
        <f t="shared" si="180"/>
        <v>0</v>
      </c>
      <c r="PTJ67" s="956">
        <f t="shared" si="180"/>
        <v>0</v>
      </c>
      <c r="PTK67" s="956">
        <f t="shared" si="180"/>
        <v>0</v>
      </c>
      <c r="PTL67" s="956">
        <f t="shared" si="180"/>
        <v>0</v>
      </c>
      <c r="PTM67" s="956">
        <f t="shared" si="180"/>
        <v>0</v>
      </c>
      <c r="PTN67" s="956">
        <f t="shared" si="180"/>
        <v>0</v>
      </c>
      <c r="PTO67" s="956">
        <f t="shared" si="180"/>
        <v>0</v>
      </c>
      <c r="PTP67" s="956">
        <f t="shared" si="180"/>
        <v>0</v>
      </c>
      <c r="PTQ67" s="956">
        <f t="shared" si="180"/>
        <v>0</v>
      </c>
      <c r="PTR67" s="956">
        <f t="shared" si="180"/>
        <v>0</v>
      </c>
      <c r="PTS67" s="956">
        <f t="shared" si="180"/>
        <v>0</v>
      </c>
      <c r="PTT67" s="956">
        <f t="shared" si="180"/>
        <v>0</v>
      </c>
      <c r="PTU67" s="956">
        <f t="shared" si="180"/>
        <v>0</v>
      </c>
      <c r="PTV67" s="956">
        <f t="shared" si="180"/>
        <v>0</v>
      </c>
      <c r="PTW67" s="956">
        <f t="shared" si="180"/>
        <v>0</v>
      </c>
      <c r="PTX67" s="956">
        <f t="shared" si="180"/>
        <v>0</v>
      </c>
      <c r="PTY67" s="956">
        <f t="shared" si="180"/>
        <v>0</v>
      </c>
      <c r="PTZ67" s="956">
        <f t="shared" si="180"/>
        <v>0</v>
      </c>
      <c r="PUA67" s="956">
        <f t="shared" si="180"/>
        <v>0</v>
      </c>
      <c r="PUB67" s="956">
        <f t="shared" si="180"/>
        <v>0</v>
      </c>
      <c r="PUC67" s="956">
        <f t="shared" si="180"/>
        <v>0</v>
      </c>
      <c r="PUD67" s="956">
        <f t="shared" si="180"/>
        <v>0</v>
      </c>
      <c r="PUE67" s="956">
        <f t="shared" si="180"/>
        <v>0</v>
      </c>
      <c r="PUF67" s="956">
        <f t="shared" si="180"/>
        <v>0</v>
      </c>
      <c r="PUG67" s="956">
        <f t="shared" si="180"/>
        <v>0</v>
      </c>
      <c r="PUH67" s="956">
        <f t="shared" si="180"/>
        <v>0</v>
      </c>
      <c r="PUI67" s="956">
        <f t="shared" si="180"/>
        <v>0</v>
      </c>
      <c r="PUJ67" s="956">
        <f t="shared" si="180"/>
        <v>0</v>
      </c>
      <c r="PUK67" s="956">
        <f t="shared" si="180"/>
        <v>0</v>
      </c>
      <c r="PUL67" s="956">
        <f t="shared" si="180"/>
        <v>0</v>
      </c>
      <c r="PUM67" s="956">
        <f t="shared" si="180"/>
        <v>0</v>
      </c>
      <c r="PUN67" s="956">
        <f t="shared" si="180"/>
        <v>0</v>
      </c>
      <c r="PUO67" s="956">
        <f t="shared" si="180"/>
        <v>0</v>
      </c>
      <c r="PUP67" s="956">
        <f t="shared" si="180"/>
        <v>0</v>
      </c>
      <c r="PUQ67" s="956">
        <f t="shared" si="180"/>
        <v>0</v>
      </c>
      <c r="PUR67" s="956">
        <f t="shared" si="180"/>
        <v>0</v>
      </c>
      <c r="PUS67" s="956">
        <f t="shared" si="180"/>
        <v>0</v>
      </c>
      <c r="PUT67" s="956">
        <f t="shared" si="180"/>
        <v>0</v>
      </c>
      <c r="PUU67" s="956">
        <f t="shared" si="180"/>
        <v>0</v>
      </c>
      <c r="PUV67" s="956">
        <f t="shared" si="180"/>
        <v>0</v>
      </c>
      <c r="PUW67" s="956">
        <f t="shared" si="180"/>
        <v>0</v>
      </c>
      <c r="PUX67" s="956">
        <f t="shared" si="180"/>
        <v>0</v>
      </c>
      <c r="PUY67" s="956">
        <f t="shared" si="180"/>
        <v>0</v>
      </c>
      <c r="PUZ67" s="956">
        <f t="shared" si="180"/>
        <v>0</v>
      </c>
      <c r="PVA67" s="956">
        <f t="shared" si="180"/>
        <v>0</v>
      </c>
      <c r="PVB67" s="956">
        <f t="shared" si="180"/>
        <v>0</v>
      </c>
      <c r="PVC67" s="956">
        <f t="shared" si="180"/>
        <v>0</v>
      </c>
      <c r="PVD67" s="956">
        <f t="shared" si="180"/>
        <v>0</v>
      </c>
      <c r="PVE67" s="956">
        <f t="shared" si="180"/>
        <v>0</v>
      </c>
      <c r="PVF67" s="956">
        <f t="shared" si="180"/>
        <v>0</v>
      </c>
      <c r="PVG67" s="956">
        <f t="shared" si="180"/>
        <v>0</v>
      </c>
      <c r="PVH67" s="956">
        <f t="shared" si="180"/>
        <v>0</v>
      </c>
      <c r="PVI67" s="956">
        <f t="shared" si="180"/>
        <v>0</v>
      </c>
      <c r="PVJ67" s="956">
        <f t="shared" si="180"/>
        <v>0</v>
      </c>
      <c r="PVK67" s="956">
        <f t="shared" si="180"/>
        <v>0</v>
      </c>
      <c r="PVL67" s="956">
        <f t="shared" si="180"/>
        <v>0</v>
      </c>
      <c r="PVM67" s="956">
        <f t="shared" si="180"/>
        <v>0</v>
      </c>
      <c r="PVN67" s="956">
        <f t="shared" si="180"/>
        <v>0</v>
      </c>
      <c r="PVO67" s="956">
        <f t="shared" si="180"/>
        <v>0</v>
      </c>
      <c r="PVP67" s="956">
        <f t="shared" ref="PVP67:PYA67" si="181">PVP60*$C$67</f>
        <v>0</v>
      </c>
      <c r="PVQ67" s="956">
        <f t="shared" si="181"/>
        <v>0</v>
      </c>
      <c r="PVR67" s="956">
        <f t="shared" si="181"/>
        <v>0</v>
      </c>
      <c r="PVS67" s="956">
        <f t="shared" si="181"/>
        <v>0</v>
      </c>
      <c r="PVT67" s="956">
        <f t="shared" si="181"/>
        <v>0</v>
      </c>
      <c r="PVU67" s="956">
        <f t="shared" si="181"/>
        <v>0</v>
      </c>
      <c r="PVV67" s="956">
        <f t="shared" si="181"/>
        <v>0</v>
      </c>
      <c r="PVW67" s="956">
        <f t="shared" si="181"/>
        <v>0</v>
      </c>
      <c r="PVX67" s="956">
        <f t="shared" si="181"/>
        <v>0</v>
      </c>
      <c r="PVY67" s="956">
        <f t="shared" si="181"/>
        <v>0</v>
      </c>
      <c r="PVZ67" s="956">
        <f t="shared" si="181"/>
        <v>0</v>
      </c>
      <c r="PWA67" s="956">
        <f t="shared" si="181"/>
        <v>0</v>
      </c>
      <c r="PWB67" s="956">
        <f t="shared" si="181"/>
        <v>0</v>
      </c>
      <c r="PWC67" s="956">
        <f t="shared" si="181"/>
        <v>0</v>
      </c>
      <c r="PWD67" s="956">
        <f t="shared" si="181"/>
        <v>0</v>
      </c>
      <c r="PWE67" s="956">
        <f t="shared" si="181"/>
        <v>0</v>
      </c>
      <c r="PWF67" s="956">
        <f t="shared" si="181"/>
        <v>0</v>
      </c>
      <c r="PWG67" s="956">
        <f t="shared" si="181"/>
        <v>0</v>
      </c>
      <c r="PWH67" s="956">
        <f t="shared" si="181"/>
        <v>0</v>
      </c>
      <c r="PWI67" s="956">
        <f t="shared" si="181"/>
        <v>0</v>
      </c>
      <c r="PWJ67" s="956">
        <f t="shared" si="181"/>
        <v>0</v>
      </c>
      <c r="PWK67" s="956">
        <f t="shared" si="181"/>
        <v>0</v>
      </c>
      <c r="PWL67" s="956">
        <f t="shared" si="181"/>
        <v>0</v>
      </c>
      <c r="PWM67" s="956">
        <f t="shared" si="181"/>
        <v>0</v>
      </c>
      <c r="PWN67" s="956">
        <f t="shared" si="181"/>
        <v>0</v>
      </c>
      <c r="PWO67" s="956">
        <f t="shared" si="181"/>
        <v>0</v>
      </c>
      <c r="PWP67" s="956">
        <f t="shared" si="181"/>
        <v>0</v>
      </c>
      <c r="PWQ67" s="956">
        <f t="shared" si="181"/>
        <v>0</v>
      </c>
      <c r="PWR67" s="956">
        <f t="shared" si="181"/>
        <v>0</v>
      </c>
      <c r="PWS67" s="956">
        <f t="shared" si="181"/>
        <v>0</v>
      </c>
      <c r="PWT67" s="956">
        <f t="shared" si="181"/>
        <v>0</v>
      </c>
      <c r="PWU67" s="956">
        <f t="shared" si="181"/>
        <v>0</v>
      </c>
      <c r="PWV67" s="956">
        <f t="shared" si="181"/>
        <v>0</v>
      </c>
      <c r="PWW67" s="956">
        <f t="shared" si="181"/>
        <v>0</v>
      </c>
      <c r="PWX67" s="956">
        <f t="shared" si="181"/>
        <v>0</v>
      </c>
      <c r="PWY67" s="956">
        <f t="shared" si="181"/>
        <v>0</v>
      </c>
      <c r="PWZ67" s="956">
        <f t="shared" si="181"/>
        <v>0</v>
      </c>
      <c r="PXA67" s="956">
        <f t="shared" si="181"/>
        <v>0</v>
      </c>
      <c r="PXB67" s="956">
        <f t="shared" si="181"/>
        <v>0</v>
      </c>
      <c r="PXC67" s="956">
        <f t="shared" si="181"/>
        <v>0</v>
      </c>
      <c r="PXD67" s="956">
        <f t="shared" si="181"/>
        <v>0</v>
      </c>
      <c r="PXE67" s="956">
        <f t="shared" si="181"/>
        <v>0</v>
      </c>
      <c r="PXF67" s="956">
        <f t="shared" si="181"/>
        <v>0</v>
      </c>
      <c r="PXG67" s="956">
        <f t="shared" si="181"/>
        <v>0</v>
      </c>
      <c r="PXH67" s="956">
        <f t="shared" si="181"/>
        <v>0</v>
      </c>
      <c r="PXI67" s="956">
        <f t="shared" si="181"/>
        <v>0</v>
      </c>
      <c r="PXJ67" s="956">
        <f t="shared" si="181"/>
        <v>0</v>
      </c>
      <c r="PXK67" s="956">
        <f t="shared" si="181"/>
        <v>0</v>
      </c>
      <c r="PXL67" s="956">
        <f t="shared" si="181"/>
        <v>0</v>
      </c>
      <c r="PXM67" s="956">
        <f t="shared" si="181"/>
        <v>0</v>
      </c>
      <c r="PXN67" s="956">
        <f t="shared" si="181"/>
        <v>0</v>
      </c>
      <c r="PXO67" s="956">
        <f t="shared" si="181"/>
        <v>0</v>
      </c>
      <c r="PXP67" s="956">
        <f t="shared" si="181"/>
        <v>0</v>
      </c>
      <c r="PXQ67" s="956">
        <f t="shared" si="181"/>
        <v>0</v>
      </c>
      <c r="PXR67" s="956">
        <f t="shared" si="181"/>
        <v>0</v>
      </c>
      <c r="PXS67" s="956">
        <f t="shared" si="181"/>
        <v>0</v>
      </c>
      <c r="PXT67" s="956">
        <f t="shared" si="181"/>
        <v>0</v>
      </c>
      <c r="PXU67" s="956">
        <f t="shared" si="181"/>
        <v>0</v>
      </c>
      <c r="PXV67" s="956">
        <f t="shared" si="181"/>
        <v>0</v>
      </c>
      <c r="PXW67" s="956">
        <f t="shared" si="181"/>
        <v>0</v>
      </c>
      <c r="PXX67" s="956">
        <f t="shared" si="181"/>
        <v>0</v>
      </c>
      <c r="PXY67" s="956">
        <f t="shared" si="181"/>
        <v>0</v>
      </c>
      <c r="PXZ67" s="956">
        <f t="shared" si="181"/>
        <v>0</v>
      </c>
      <c r="PYA67" s="956">
        <f t="shared" si="181"/>
        <v>0</v>
      </c>
      <c r="PYB67" s="956">
        <f t="shared" ref="PYB67:QAM67" si="182">PYB60*$C$67</f>
        <v>0</v>
      </c>
      <c r="PYC67" s="956">
        <f t="shared" si="182"/>
        <v>0</v>
      </c>
      <c r="PYD67" s="956">
        <f t="shared" si="182"/>
        <v>0</v>
      </c>
      <c r="PYE67" s="956">
        <f t="shared" si="182"/>
        <v>0</v>
      </c>
      <c r="PYF67" s="956">
        <f t="shared" si="182"/>
        <v>0</v>
      </c>
      <c r="PYG67" s="956">
        <f t="shared" si="182"/>
        <v>0</v>
      </c>
      <c r="PYH67" s="956">
        <f t="shared" si="182"/>
        <v>0</v>
      </c>
      <c r="PYI67" s="956">
        <f t="shared" si="182"/>
        <v>0</v>
      </c>
      <c r="PYJ67" s="956">
        <f t="shared" si="182"/>
        <v>0</v>
      </c>
      <c r="PYK67" s="956">
        <f t="shared" si="182"/>
        <v>0</v>
      </c>
      <c r="PYL67" s="956">
        <f t="shared" si="182"/>
        <v>0</v>
      </c>
      <c r="PYM67" s="956">
        <f t="shared" si="182"/>
        <v>0</v>
      </c>
      <c r="PYN67" s="956">
        <f t="shared" si="182"/>
        <v>0</v>
      </c>
      <c r="PYO67" s="956">
        <f t="shared" si="182"/>
        <v>0</v>
      </c>
      <c r="PYP67" s="956">
        <f t="shared" si="182"/>
        <v>0</v>
      </c>
      <c r="PYQ67" s="956">
        <f t="shared" si="182"/>
        <v>0</v>
      </c>
      <c r="PYR67" s="956">
        <f t="shared" si="182"/>
        <v>0</v>
      </c>
      <c r="PYS67" s="956">
        <f t="shared" si="182"/>
        <v>0</v>
      </c>
      <c r="PYT67" s="956">
        <f t="shared" si="182"/>
        <v>0</v>
      </c>
      <c r="PYU67" s="956">
        <f t="shared" si="182"/>
        <v>0</v>
      </c>
      <c r="PYV67" s="956">
        <f t="shared" si="182"/>
        <v>0</v>
      </c>
      <c r="PYW67" s="956">
        <f t="shared" si="182"/>
        <v>0</v>
      </c>
      <c r="PYX67" s="956">
        <f t="shared" si="182"/>
        <v>0</v>
      </c>
      <c r="PYY67" s="956">
        <f t="shared" si="182"/>
        <v>0</v>
      </c>
      <c r="PYZ67" s="956">
        <f t="shared" si="182"/>
        <v>0</v>
      </c>
      <c r="PZA67" s="956">
        <f t="shared" si="182"/>
        <v>0</v>
      </c>
      <c r="PZB67" s="956">
        <f t="shared" si="182"/>
        <v>0</v>
      </c>
      <c r="PZC67" s="956">
        <f t="shared" si="182"/>
        <v>0</v>
      </c>
      <c r="PZD67" s="956">
        <f t="shared" si="182"/>
        <v>0</v>
      </c>
      <c r="PZE67" s="956">
        <f t="shared" si="182"/>
        <v>0</v>
      </c>
      <c r="PZF67" s="956">
        <f t="shared" si="182"/>
        <v>0</v>
      </c>
      <c r="PZG67" s="956">
        <f t="shared" si="182"/>
        <v>0</v>
      </c>
      <c r="PZH67" s="956">
        <f t="shared" si="182"/>
        <v>0</v>
      </c>
      <c r="PZI67" s="956">
        <f t="shared" si="182"/>
        <v>0</v>
      </c>
      <c r="PZJ67" s="956">
        <f t="shared" si="182"/>
        <v>0</v>
      </c>
      <c r="PZK67" s="956">
        <f t="shared" si="182"/>
        <v>0</v>
      </c>
      <c r="PZL67" s="956">
        <f t="shared" si="182"/>
        <v>0</v>
      </c>
      <c r="PZM67" s="956">
        <f t="shared" si="182"/>
        <v>0</v>
      </c>
      <c r="PZN67" s="956">
        <f t="shared" si="182"/>
        <v>0</v>
      </c>
      <c r="PZO67" s="956">
        <f t="shared" si="182"/>
        <v>0</v>
      </c>
      <c r="PZP67" s="956">
        <f t="shared" si="182"/>
        <v>0</v>
      </c>
      <c r="PZQ67" s="956">
        <f t="shared" si="182"/>
        <v>0</v>
      </c>
      <c r="PZR67" s="956">
        <f t="shared" si="182"/>
        <v>0</v>
      </c>
      <c r="PZS67" s="956">
        <f t="shared" si="182"/>
        <v>0</v>
      </c>
      <c r="PZT67" s="956">
        <f t="shared" si="182"/>
        <v>0</v>
      </c>
      <c r="PZU67" s="956">
        <f t="shared" si="182"/>
        <v>0</v>
      </c>
      <c r="PZV67" s="956">
        <f t="shared" si="182"/>
        <v>0</v>
      </c>
      <c r="PZW67" s="956">
        <f t="shared" si="182"/>
        <v>0</v>
      </c>
      <c r="PZX67" s="956">
        <f t="shared" si="182"/>
        <v>0</v>
      </c>
      <c r="PZY67" s="956">
        <f t="shared" si="182"/>
        <v>0</v>
      </c>
      <c r="PZZ67" s="956">
        <f t="shared" si="182"/>
        <v>0</v>
      </c>
      <c r="QAA67" s="956">
        <f t="shared" si="182"/>
        <v>0</v>
      </c>
      <c r="QAB67" s="956">
        <f t="shared" si="182"/>
        <v>0</v>
      </c>
      <c r="QAC67" s="956">
        <f t="shared" si="182"/>
        <v>0</v>
      </c>
      <c r="QAD67" s="956">
        <f t="shared" si="182"/>
        <v>0</v>
      </c>
      <c r="QAE67" s="956">
        <f t="shared" si="182"/>
        <v>0</v>
      </c>
      <c r="QAF67" s="956">
        <f t="shared" si="182"/>
        <v>0</v>
      </c>
      <c r="QAG67" s="956">
        <f t="shared" si="182"/>
        <v>0</v>
      </c>
      <c r="QAH67" s="956">
        <f t="shared" si="182"/>
        <v>0</v>
      </c>
      <c r="QAI67" s="956">
        <f t="shared" si="182"/>
        <v>0</v>
      </c>
      <c r="QAJ67" s="956">
        <f t="shared" si="182"/>
        <v>0</v>
      </c>
      <c r="QAK67" s="956">
        <f t="shared" si="182"/>
        <v>0</v>
      </c>
      <c r="QAL67" s="956">
        <f t="shared" si="182"/>
        <v>0</v>
      </c>
      <c r="QAM67" s="956">
        <f t="shared" si="182"/>
        <v>0</v>
      </c>
      <c r="QAN67" s="956">
        <f t="shared" ref="QAN67:QCY67" si="183">QAN60*$C$67</f>
        <v>0</v>
      </c>
      <c r="QAO67" s="956">
        <f t="shared" si="183"/>
        <v>0</v>
      </c>
      <c r="QAP67" s="956">
        <f t="shared" si="183"/>
        <v>0</v>
      </c>
      <c r="QAQ67" s="956">
        <f t="shared" si="183"/>
        <v>0</v>
      </c>
      <c r="QAR67" s="956">
        <f t="shared" si="183"/>
        <v>0</v>
      </c>
      <c r="QAS67" s="956">
        <f t="shared" si="183"/>
        <v>0</v>
      </c>
      <c r="QAT67" s="956">
        <f t="shared" si="183"/>
        <v>0</v>
      </c>
      <c r="QAU67" s="956">
        <f t="shared" si="183"/>
        <v>0</v>
      </c>
      <c r="QAV67" s="956">
        <f t="shared" si="183"/>
        <v>0</v>
      </c>
      <c r="QAW67" s="956">
        <f t="shared" si="183"/>
        <v>0</v>
      </c>
      <c r="QAX67" s="956">
        <f t="shared" si="183"/>
        <v>0</v>
      </c>
      <c r="QAY67" s="956">
        <f t="shared" si="183"/>
        <v>0</v>
      </c>
      <c r="QAZ67" s="956">
        <f t="shared" si="183"/>
        <v>0</v>
      </c>
      <c r="QBA67" s="956">
        <f t="shared" si="183"/>
        <v>0</v>
      </c>
      <c r="QBB67" s="956">
        <f t="shared" si="183"/>
        <v>0</v>
      </c>
      <c r="QBC67" s="956">
        <f t="shared" si="183"/>
        <v>0</v>
      </c>
      <c r="QBD67" s="956">
        <f t="shared" si="183"/>
        <v>0</v>
      </c>
      <c r="QBE67" s="956">
        <f t="shared" si="183"/>
        <v>0</v>
      </c>
      <c r="QBF67" s="956">
        <f t="shared" si="183"/>
        <v>0</v>
      </c>
      <c r="QBG67" s="956">
        <f t="shared" si="183"/>
        <v>0</v>
      </c>
      <c r="QBH67" s="956">
        <f t="shared" si="183"/>
        <v>0</v>
      </c>
      <c r="QBI67" s="956">
        <f t="shared" si="183"/>
        <v>0</v>
      </c>
      <c r="QBJ67" s="956">
        <f t="shared" si="183"/>
        <v>0</v>
      </c>
      <c r="QBK67" s="956">
        <f t="shared" si="183"/>
        <v>0</v>
      </c>
      <c r="QBL67" s="956">
        <f t="shared" si="183"/>
        <v>0</v>
      </c>
      <c r="QBM67" s="956">
        <f t="shared" si="183"/>
        <v>0</v>
      </c>
      <c r="QBN67" s="956">
        <f t="shared" si="183"/>
        <v>0</v>
      </c>
      <c r="QBO67" s="956">
        <f t="shared" si="183"/>
        <v>0</v>
      </c>
      <c r="QBP67" s="956">
        <f t="shared" si="183"/>
        <v>0</v>
      </c>
      <c r="QBQ67" s="956">
        <f t="shared" si="183"/>
        <v>0</v>
      </c>
      <c r="QBR67" s="956">
        <f t="shared" si="183"/>
        <v>0</v>
      </c>
      <c r="QBS67" s="956">
        <f t="shared" si="183"/>
        <v>0</v>
      </c>
      <c r="QBT67" s="956">
        <f t="shared" si="183"/>
        <v>0</v>
      </c>
      <c r="QBU67" s="956">
        <f t="shared" si="183"/>
        <v>0</v>
      </c>
      <c r="QBV67" s="956">
        <f t="shared" si="183"/>
        <v>0</v>
      </c>
      <c r="QBW67" s="956">
        <f t="shared" si="183"/>
        <v>0</v>
      </c>
      <c r="QBX67" s="956">
        <f t="shared" si="183"/>
        <v>0</v>
      </c>
      <c r="QBY67" s="956">
        <f t="shared" si="183"/>
        <v>0</v>
      </c>
      <c r="QBZ67" s="956">
        <f t="shared" si="183"/>
        <v>0</v>
      </c>
      <c r="QCA67" s="956">
        <f t="shared" si="183"/>
        <v>0</v>
      </c>
      <c r="QCB67" s="956">
        <f t="shared" si="183"/>
        <v>0</v>
      </c>
      <c r="QCC67" s="956">
        <f t="shared" si="183"/>
        <v>0</v>
      </c>
      <c r="QCD67" s="956">
        <f t="shared" si="183"/>
        <v>0</v>
      </c>
      <c r="QCE67" s="956">
        <f t="shared" si="183"/>
        <v>0</v>
      </c>
      <c r="QCF67" s="956">
        <f t="shared" si="183"/>
        <v>0</v>
      </c>
      <c r="QCG67" s="956">
        <f t="shared" si="183"/>
        <v>0</v>
      </c>
      <c r="QCH67" s="956">
        <f t="shared" si="183"/>
        <v>0</v>
      </c>
      <c r="QCI67" s="956">
        <f t="shared" si="183"/>
        <v>0</v>
      </c>
      <c r="QCJ67" s="956">
        <f t="shared" si="183"/>
        <v>0</v>
      </c>
      <c r="QCK67" s="956">
        <f t="shared" si="183"/>
        <v>0</v>
      </c>
      <c r="QCL67" s="956">
        <f t="shared" si="183"/>
        <v>0</v>
      </c>
      <c r="QCM67" s="956">
        <f t="shared" si="183"/>
        <v>0</v>
      </c>
      <c r="QCN67" s="956">
        <f t="shared" si="183"/>
        <v>0</v>
      </c>
      <c r="QCO67" s="956">
        <f t="shared" si="183"/>
        <v>0</v>
      </c>
      <c r="QCP67" s="956">
        <f t="shared" si="183"/>
        <v>0</v>
      </c>
      <c r="QCQ67" s="956">
        <f t="shared" si="183"/>
        <v>0</v>
      </c>
      <c r="QCR67" s="956">
        <f t="shared" si="183"/>
        <v>0</v>
      </c>
      <c r="QCS67" s="956">
        <f t="shared" si="183"/>
        <v>0</v>
      </c>
      <c r="QCT67" s="956">
        <f t="shared" si="183"/>
        <v>0</v>
      </c>
      <c r="QCU67" s="956">
        <f t="shared" si="183"/>
        <v>0</v>
      </c>
      <c r="QCV67" s="956">
        <f t="shared" si="183"/>
        <v>0</v>
      </c>
      <c r="QCW67" s="956">
        <f t="shared" si="183"/>
        <v>0</v>
      </c>
      <c r="QCX67" s="956">
        <f t="shared" si="183"/>
        <v>0</v>
      </c>
      <c r="QCY67" s="956">
        <f t="shared" si="183"/>
        <v>0</v>
      </c>
      <c r="QCZ67" s="956">
        <f t="shared" ref="QCZ67:QFK67" si="184">QCZ60*$C$67</f>
        <v>0</v>
      </c>
      <c r="QDA67" s="956">
        <f t="shared" si="184"/>
        <v>0</v>
      </c>
      <c r="QDB67" s="956">
        <f t="shared" si="184"/>
        <v>0</v>
      </c>
      <c r="QDC67" s="956">
        <f t="shared" si="184"/>
        <v>0</v>
      </c>
      <c r="QDD67" s="956">
        <f t="shared" si="184"/>
        <v>0</v>
      </c>
      <c r="QDE67" s="956">
        <f t="shared" si="184"/>
        <v>0</v>
      </c>
      <c r="QDF67" s="956">
        <f t="shared" si="184"/>
        <v>0</v>
      </c>
      <c r="QDG67" s="956">
        <f t="shared" si="184"/>
        <v>0</v>
      </c>
      <c r="QDH67" s="956">
        <f t="shared" si="184"/>
        <v>0</v>
      </c>
      <c r="QDI67" s="956">
        <f t="shared" si="184"/>
        <v>0</v>
      </c>
      <c r="QDJ67" s="956">
        <f t="shared" si="184"/>
        <v>0</v>
      </c>
      <c r="QDK67" s="956">
        <f t="shared" si="184"/>
        <v>0</v>
      </c>
      <c r="QDL67" s="956">
        <f t="shared" si="184"/>
        <v>0</v>
      </c>
      <c r="QDM67" s="956">
        <f t="shared" si="184"/>
        <v>0</v>
      </c>
      <c r="QDN67" s="956">
        <f t="shared" si="184"/>
        <v>0</v>
      </c>
      <c r="QDO67" s="956">
        <f t="shared" si="184"/>
        <v>0</v>
      </c>
      <c r="QDP67" s="956">
        <f t="shared" si="184"/>
        <v>0</v>
      </c>
      <c r="QDQ67" s="956">
        <f t="shared" si="184"/>
        <v>0</v>
      </c>
      <c r="QDR67" s="956">
        <f t="shared" si="184"/>
        <v>0</v>
      </c>
      <c r="QDS67" s="956">
        <f t="shared" si="184"/>
        <v>0</v>
      </c>
      <c r="QDT67" s="956">
        <f t="shared" si="184"/>
        <v>0</v>
      </c>
      <c r="QDU67" s="956">
        <f t="shared" si="184"/>
        <v>0</v>
      </c>
      <c r="QDV67" s="956">
        <f t="shared" si="184"/>
        <v>0</v>
      </c>
      <c r="QDW67" s="956">
        <f t="shared" si="184"/>
        <v>0</v>
      </c>
      <c r="QDX67" s="956">
        <f t="shared" si="184"/>
        <v>0</v>
      </c>
      <c r="QDY67" s="956">
        <f t="shared" si="184"/>
        <v>0</v>
      </c>
      <c r="QDZ67" s="956">
        <f t="shared" si="184"/>
        <v>0</v>
      </c>
      <c r="QEA67" s="956">
        <f t="shared" si="184"/>
        <v>0</v>
      </c>
      <c r="QEB67" s="956">
        <f t="shared" si="184"/>
        <v>0</v>
      </c>
      <c r="QEC67" s="956">
        <f t="shared" si="184"/>
        <v>0</v>
      </c>
      <c r="QED67" s="956">
        <f t="shared" si="184"/>
        <v>0</v>
      </c>
      <c r="QEE67" s="956">
        <f t="shared" si="184"/>
        <v>0</v>
      </c>
      <c r="QEF67" s="956">
        <f t="shared" si="184"/>
        <v>0</v>
      </c>
      <c r="QEG67" s="956">
        <f t="shared" si="184"/>
        <v>0</v>
      </c>
      <c r="QEH67" s="956">
        <f t="shared" si="184"/>
        <v>0</v>
      </c>
      <c r="QEI67" s="956">
        <f t="shared" si="184"/>
        <v>0</v>
      </c>
      <c r="QEJ67" s="956">
        <f t="shared" si="184"/>
        <v>0</v>
      </c>
      <c r="QEK67" s="956">
        <f t="shared" si="184"/>
        <v>0</v>
      </c>
      <c r="QEL67" s="956">
        <f t="shared" si="184"/>
        <v>0</v>
      </c>
      <c r="QEM67" s="956">
        <f t="shared" si="184"/>
        <v>0</v>
      </c>
      <c r="QEN67" s="956">
        <f t="shared" si="184"/>
        <v>0</v>
      </c>
      <c r="QEO67" s="956">
        <f t="shared" si="184"/>
        <v>0</v>
      </c>
      <c r="QEP67" s="956">
        <f t="shared" si="184"/>
        <v>0</v>
      </c>
      <c r="QEQ67" s="956">
        <f t="shared" si="184"/>
        <v>0</v>
      </c>
      <c r="QER67" s="956">
        <f t="shared" si="184"/>
        <v>0</v>
      </c>
      <c r="QES67" s="956">
        <f t="shared" si="184"/>
        <v>0</v>
      </c>
      <c r="QET67" s="956">
        <f t="shared" si="184"/>
        <v>0</v>
      </c>
      <c r="QEU67" s="956">
        <f t="shared" si="184"/>
        <v>0</v>
      </c>
      <c r="QEV67" s="956">
        <f t="shared" si="184"/>
        <v>0</v>
      </c>
      <c r="QEW67" s="956">
        <f t="shared" si="184"/>
        <v>0</v>
      </c>
      <c r="QEX67" s="956">
        <f t="shared" si="184"/>
        <v>0</v>
      </c>
      <c r="QEY67" s="956">
        <f t="shared" si="184"/>
        <v>0</v>
      </c>
      <c r="QEZ67" s="956">
        <f t="shared" si="184"/>
        <v>0</v>
      </c>
      <c r="QFA67" s="956">
        <f t="shared" si="184"/>
        <v>0</v>
      </c>
      <c r="QFB67" s="956">
        <f t="shared" si="184"/>
        <v>0</v>
      </c>
      <c r="QFC67" s="956">
        <f t="shared" si="184"/>
        <v>0</v>
      </c>
      <c r="QFD67" s="956">
        <f t="shared" si="184"/>
        <v>0</v>
      </c>
      <c r="QFE67" s="956">
        <f t="shared" si="184"/>
        <v>0</v>
      </c>
      <c r="QFF67" s="956">
        <f t="shared" si="184"/>
        <v>0</v>
      </c>
      <c r="QFG67" s="956">
        <f t="shared" si="184"/>
        <v>0</v>
      </c>
      <c r="QFH67" s="956">
        <f t="shared" si="184"/>
        <v>0</v>
      </c>
      <c r="QFI67" s="956">
        <f t="shared" si="184"/>
        <v>0</v>
      </c>
      <c r="QFJ67" s="956">
        <f t="shared" si="184"/>
        <v>0</v>
      </c>
      <c r="QFK67" s="956">
        <f t="shared" si="184"/>
        <v>0</v>
      </c>
      <c r="QFL67" s="956">
        <f t="shared" ref="QFL67:QHW67" si="185">QFL60*$C$67</f>
        <v>0</v>
      </c>
      <c r="QFM67" s="956">
        <f t="shared" si="185"/>
        <v>0</v>
      </c>
      <c r="QFN67" s="956">
        <f t="shared" si="185"/>
        <v>0</v>
      </c>
      <c r="QFO67" s="956">
        <f t="shared" si="185"/>
        <v>0</v>
      </c>
      <c r="QFP67" s="956">
        <f t="shared" si="185"/>
        <v>0</v>
      </c>
      <c r="QFQ67" s="956">
        <f t="shared" si="185"/>
        <v>0</v>
      </c>
      <c r="QFR67" s="956">
        <f t="shared" si="185"/>
        <v>0</v>
      </c>
      <c r="QFS67" s="956">
        <f t="shared" si="185"/>
        <v>0</v>
      </c>
      <c r="QFT67" s="956">
        <f t="shared" si="185"/>
        <v>0</v>
      </c>
      <c r="QFU67" s="956">
        <f t="shared" si="185"/>
        <v>0</v>
      </c>
      <c r="QFV67" s="956">
        <f t="shared" si="185"/>
        <v>0</v>
      </c>
      <c r="QFW67" s="956">
        <f t="shared" si="185"/>
        <v>0</v>
      </c>
      <c r="QFX67" s="956">
        <f t="shared" si="185"/>
        <v>0</v>
      </c>
      <c r="QFY67" s="956">
        <f t="shared" si="185"/>
        <v>0</v>
      </c>
      <c r="QFZ67" s="956">
        <f t="shared" si="185"/>
        <v>0</v>
      </c>
      <c r="QGA67" s="956">
        <f t="shared" si="185"/>
        <v>0</v>
      </c>
      <c r="QGB67" s="956">
        <f t="shared" si="185"/>
        <v>0</v>
      </c>
      <c r="QGC67" s="956">
        <f t="shared" si="185"/>
        <v>0</v>
      </c>
      <c r="QGD67" s="956">
        <f t="shared" si="185"/>
        <v>0</v>
      </c>
      <c r="QGE67" s="956">
        <f t="shared" si="185"/>
        <v>0</v>
      </c>
      <c r="QGF67" s="956">
        <f t="shared" si="185"/>
        <v>0</v>
      </c>
      <c r="QGG67" s="956">
        <f t="shared" si="185"/>
        <v>0</v>
      </c>
      <c r="QGH67" s="956">
        <f t="shared" si="185"/>
        <v>0</v>
      </c>
      <c r="QGI67" s="956">
        <f t="shared" si="185"/>
        <v>0</v>
      </c>
      <c r="QGJ67" s="956">
        <f t="shared" si="185"/>
        <v>0</v>
      </c>
      <c r="QGK67" s="956">
        <f t="shared" si="185"/>
        <v>0</v>
      </c>
      <c r="QGL67" s="956">
        <f t="shared" si="185"/>
        <v>0</v>
      </c>
      <c r="QGM67" s="956">
        <f t="shared" si="185"/>
        <v>0</v>
      </c>
      <c r="QGN67" s="956">
        <f t="shared" si="185"/>
        <v>0</v>
      </c>
      <c r="QGO67" s="956">
        <f t="shared" si="185"/>
        <v>0</v>
      </c>
      <c r="QGP67" s="956">
        <f t="shared" si="185"/>
        <v>0</v>
      </c>
      <c r="QGQ67" s="956">
        <f t="shared" si="185"/>
        <v>0</v>
      </c>
      <c r="QGR67" s="956">
        <f t="shared" si="185"/>
        <v>0</v>
      </c>
      <c r="QGS67" s="956">
        <f t="shared" si="185"/>
        <v>0</v>
      </c>
      <c r="QGT67" s="956">
        <f t="shared" si="185"/>
        <v>0</v>
      </c>
      <c r="QGU67" s="956">
        <f t="shared" si="185"/>
        <v>0</v>
      </c>
      <c r="QGV67" s="956">
        <f t="shared" si="185"/>
        <v>0</v>
      </c>
      <c r="QGW67" s="956">
        <f t="shared" si="185"/>
        <v>0</v>
      </c>
      <c r="QGX67" s="956">
        <f t="shared" si="185"/>
        <v>0</v>
      </c>
      <c r="QGY67" s="956">
        <f t="shared" si="185"/>
        <v>0</v>
      </c>
      <c r="QGZ67" s="956">
        <f t="shared" si="185"/>
        <v>0</v>
      </c>
      <c r="QHA67" s="956">
        <f t="shared" si="185"/>
        <v>0</v>
      </c>
      <c r="QHB67" s="956">
        <f t="shared" si="185"/>
        <v>0</v>
      </c>
      <c r="QHC67" s="956">
        <f t="shared" si="185"/>
        <v>0</v>
      </c>
      <c r="QHD67" s="956">
        <f t="shared" si="185"/>
        <v>0</v>
      </c>
      <c r="QHE67" s="956">
        <f t="shared" si="185"/>
        <v>0</v>
      </c>
      <c r="QHF67" s="956">
        <f t="shared" si="185"/>
        <v>0</v>
      </c>
      <c r="QHG67" s="956">
        <f t="shared" si="185"/>
        <v>0</v>
      </c>
      <c r="QHH67" s="956">
        <f t="shared" si="185"/>
        <v>0</v>
      </c>
      <c r="QHI67" s="956">
        <f t="shared" si="185"/>
        <v>0</v>
      </c>
      <c r="QHJ67" s="956">
        <f t="shared" si="185"/>
        <v>0</v>
      </c>
      <c r="QHK67" s="956">
        <f t="shared" si="185"/>
        <v>0</v>
      </c>
      <c r="QHL67" s="956">
        <f t="shared" si="185"/>
        <v>0</v>
      </c>
      <c r="QHM67" s="956">
        <f t="shared" si="185"/>
        <v>0</v>
      </c>
      <c r="QHN67" s="956">
        <f t="shared" si="185"/>
        <v>0</v>
      </c>
      <c r="QHO67" s="956">
        <f t="shared" si="185"/>
        <v>0</v>
      </c>
      <c r="QHP67" s="956">
        <f t="shared" si="185"/>
        <v>0</v>
      </c>
      <c r="QHQ67" s="956">
        <f t="shared" si="185"/>
        <v>0</v>
      </c>
      <c r="QHR67" s="956">
        <f t="shared" si="185"/>
        <v>0</v>
      </c>
      <c r="QHS67" s="956">
        <f t="shared" si="185"/>
        <v>0</v>
      </c>
      <c r="QHT67" s="956">
        <f t="shared" si="185"/>
        <v>0</v>
      </c>
      <c r="QHU67" s="956">
        <f t="shared" si="185"/>
        <v>0</v>
      </c>
      <c r="QHV67" s="956">
        <f t="shared" si="185"/>
        <v>0</v>
      </c>
      <c r="QHW67" s="956">
        <f t="shared" si="185"/>
        <v>0</v>
      </c>
      <c r="QHX67" s="956">
        <f t="shared" ref="QHX67:QKI67" si="186">QHX60*$C$67</f>
        <v>0</v>
      </c>
      <c r="QHY67" s="956">
        <f t="shared" si="186"/>
        <v>0</v>
      </c>
      <c r="QHZ67" s="956">
        <f t="shared" si="186"/>
        <v>0</v>
      </c>
      <c r="QIA67" s="956">
        <f t="shared" si="186"/>
        <v>0</v>
      </c>
      <c r="QIB67" s="956">
        <f t="shared" si="186"/>
        <v>0</v>
      </c>
      <c r="QIC67" s="956">
        <f t="shared" si="186"/>
        <v>0</v>
      </c>
      <c r="QID67" s="956">
        <f t="shared" si="186"/>
        <v>0</v>
      </c>
      <c r="QIE67" s="956">
        <f t="shared" si="186"/>
        <v>0</v>
      </c>
      <c r="QIF67" s="956">
        <f t="shared" si="186"/>
        <v>0</v>
      </c>
      <c r="QIG67" s="956">
        <f t="shared" si="186"/>
        <v>0</v>
      </c>
      <c r="QIH67" s="956">
        <f t="shared" si="186"/>
        <v>0</v>
      </c>
      <c r="QII67" s="956">
        <f t="shared" si="186"/>
        <v>0</v>
      </c>
      <c r="QIJ67" s="956">
        <f t="shared" si="186"/>
        <v>0</v>
      </c>
      <c r="QIK67" s="956">
        <f t="shared" si="186"/>
        <v>0</v>
      </c>
      <c r="QIL67" s="956">
        <f t="shared" si="186"/>
        <v>0</v>
      </c>
      <c r="QIM67" s="956">
        <f t="shared" si="186"/>
        <v>0</v>
      </c>
      <c r="QIN67" s="956">
        <f t="shared" si="186"/>
        <v>0</v>
      </c>
      <c r="QIO67" s="956">
        <f t="shared" si="186"/>
        <v>0</v>
      </c>
      <c r="QIP67" s="956">
        <f t="shared" si="186"/>
        <v>0</v>
      </c>
      <c r="QIQ67" s="956">
        <f t="shared" si="186"/>
        <v>0</v>
      </c>
      <c r="QIR67" s="956">
        <f t="shared" si="186"/>
        <v>0</v>
      </c>
      <c r="QIS67" s="956">
        <f t="shared" si="186"/>
        <v>0</v>
      </c>
      <c r="QIT67" s="956">
        <f t="shared" si="186"/>
        <v>0</v>
      </c>
      <c r="QIU67" s="956">
        <f t="shared" si="186"/>
        <v>0</v>
      </c>
      <c r="QIV67" s="956">
        <f t="shared" si="186"/>
        <v>0</v>
      </c>
      <c r="QIW67" s="956">
        <f t="shared" si="186"/>
        <v>0</v>
      </c>
      <c r="QIX67" s="956">
        <f t="shared" si="186"/>
        <v>0</v>
      </c>
      <c r="QIY67" s="956">
        <f t="shared" si="186"/>
        <v>0</v>
      </c>
      <c r="QIZ67" s="956">
        <f t="shared" si="186"/>
        <v>0</v>
      </c>
      <c r="QJA67" s="956">
        <f t="shared" si="186"/>
        <v>0</v>
      </c>
      <c r="QJB67" s="956">
        <f t="shared" si="186"/>
        <v>0</v>
      </c>
      <c r="QJC67" s="956">
        <f t="shared" si="186"/>
        <v>0</v>
      </c>
      <c r="QJD67" s="956">
        <f t="shared" si="186"/>
        <v>0</v>
      </c>
      <c r="QJE67" s="956">
        <f t="shared" si="186"/>
        <v>0</v>
      </c>
      <c r="QJF67" s="956">
        <f t="shared" si="186"/>
        <v>0</v>
      </c>
      <c r="QJG67" s="956">
        <f t="shared" si="186"/>
        <v>0</v>
      </c>
      <c r="QJH67" s="956">
        <f t="shared" si="186"/>
        <v>0</v>
      </c>
      <c r="QJI67" s="956">
        <f t="shared" si="186"/>
        <v>0</v>
      </c>
      <c r="QJJ67" s="956">
        <f t="shared" si="186"/>
        <v>0</v>
      </c>
      <c r="QJK67" s="956">
        <f t="shared" si="186"/>
        <v>0</v>
      </c>
      <c r="QJL67" s="956">
        <f t="shared" si="186"/>
        <v>0</v>
      </c>
      <c r="QJM67" s="956">
        <f t="shared" si="186"/>
        <v>0</v>
      </c>
      <c r="QJN67" s="956">
        <f t="shared" si="186"/>
        <v>0</v>
      </c>
      <c r="QJO67" s="956">
        <f t="shared" si="186"/>
        <v>0</v>
      </c>
      <c r="QJP67" s="956">
        <f t="shared" si="186"/>
        <v>0</v>
      </c>
      <c r="QJQ67" s="956">
        <f t="shared" si="186"/>
        <v>0</v>
      </c>
      <c r="QJR67" s="956">
        <f t="shared" si="186"/>
        <v>0</v>
      </c>
      <c r="QJS67" s="956">
        <f t="shared" si="186"/>
        <v>0</v>
      </c>
      <c r="QJT67" s="956">
        <f t="shared" si="186"/>
        <v>0</v>
      </c>
      <c r="QJU67" s="956">
        <f t="shared" si="186"/>
        <v>0</v>
      </c>
      <c r="QJV67" s="956">
        <f t="shared" si="186"/>
        <v>0</v>
      </c>
      <c r="QJW67" s="956">
        <f t="shared" si="186"/>
        <v>0</v>
      </c>
      <c r="QJX67" s="956">
        <f t="shared" si="186"/>
        <v>0</v>
      </c>
      <c r="QJY67" s="956">
        <f t="shared" si="186"/>
        <v>0</v>
      </c>
      <c r="QJZ67" s="956">
        <f t="shared" si="186"/>
        <v>0</v>
      </c>
      <c r="QKA67" s="956">
        <f t="shared" si="186"/>
        <v>0</v>
      </c>
      <c r="QKB67" s="956">
        <f t="shared" si="186"/>
        <v>0</v>
      </c>
      <c r="QKC67" s="956">
        <f t="shared" si="186"/>
        <v>0</v>
      </c>
      <c r="QKD67" s="956">
        <f t="shared" si="186"/>
        <v>0</v>
      </c>
      <c r="QKE67" s="956">
        <f t="shared" si="186"/>
        <v>0</v>
      </c>
      <c r="QKF67" s="956">
        <f t="shared" si="186"/>
        <v>0</v>
      </c>
      <c r="QKG67" s="956">
        <f t="shared" si="186"/>
        <v>0</v>
      </c>
      <c r="QKH67" s="956">
        <f t="shared" si="186"/>
        <v>0</v>
      </c>
      <c r="QKI67" s="956">
        <f t="shared" si="186"/>
        <v>0</v>
      </c>
      <c r="QKJ67" s="956">
        <f t="shared" ref="QKJ67:QMU67" si="187">QKJ60*$C$67</f>
        <v>0</v>
      </c>
      <c r="QKK67" s="956">
        <f t="shared" si="187"/>
        <v>0</v>
      </c>
      <c r="QKL67" s="956">
        <f t="shared" si="187"/>
        <v>0</v>
      </c>
      <c r="QKM67" s="956">
        <f t="shared" si="187"/>
        <v>0</v>
      </c>
      <c r="QKN67" s="956">
        <f t="shared" si="187"/>
        <v>0</v>
      </c>
      <c r="QKO67" s="956">
        <f t="shared" si="187"/>
        <v>0</v>
      </c>
      <c r="QKP67" s="956">
        <f t="shared" si="187"/>
        <v>0</v>
      </c>
      <c r="QKQ67" s="956">
        <f t="shared" si="187"/>
        <v>0</v>
      </c>
      <c r="QKR67" s="956">
        <f t="shared" si="187"/>
        <v>0</v>
      </c>
      <c r="QKS67" s="956">
        <f t="shared" si="187"/>
        <v>0</v>
      </c>
      <c r="QKT67" s="956">
        <f t="shared" si="187"/>
        <v>0</v>
      </c>
      <c r="QKU67" s="956">
        <f t="shared" si="187"/>
        <v>0</v>
      </c>
      <c r="QKV67" s="956">
        <f t="shared" si="187"/>
        <v>0</v>
      </c>
      <c r="QKW67" s="956">
        <f t="shared" si="187"/>
        <v>0</v>
      </c>
      <c r="QKX67" s="956">
        <f t="shared" si="187"/>
        <v>0</v>
      </c>
      <c r="QKY67" s="956">
        <f t="shared" si="187"/>
        <v>0</v>
      </c>
      <c r="QKZ67" s="956">
        <f t="shared" si="187"/>
        <v>0</v>
      </c>
      <c r="QLA67" s="956">
        <f t="shared" si="187"/>
        <v>0</v>
      </c>
      <c r="QLB67" s="956">
        <f t="shared" si="187"/>
        <v>0</v>
      </c>
      <c r="QLC67" s="956">
        <f t="shared" si="187"/>
        <v>0</v>
      </c>
      <c r="QLD67" s="956">
        <f t="shared" si="187"/>
        <v>0</v>
      </c>
      <c r="QLE67" s="956">
        <f t="shared" si="187"/>
        <v>0</v>
      </c>
      <c r="QLF67" s="956">
        <f t="shared" si="187"/>
        <v>0</v>
      </c>
      <c r="QLG67" s="956">
        <f t="shared" si="187"/>
        <v>0</v>
      </c>
      <c r="QLH67" s="956">
        <f t="shared" si="187"/>
        <v>0</v>
      </c>
      <c r="QLI67" s="956">
        <f t="shared" si="187"/>
        <v>0</v>
      </c>
      <c r="QLJ67" s="956">
        <f t="shared" si="187"/>
        <v>0</v>
      </c>
      <c r="QLK67" s="956">
        <f t="shared" si="187"/>
        <v>0</v>
      </c>
      <c r="QLL67" s="956">
        <f t="shared" si="187"/>
        <v>0</v>
      </c>
      <c r="QLM67" s="956">
        <f t="shared" si="187"/>
        <v>0</v>
      </c>
      <c r="QLN67" s="956">
        <f t="shared" si="187"/>
        <v>0</v>
      </c>
      <c r="QLO67" s="956">
        <f t="shared" si="187"/>
        <v>0</v>
      </c>
      <c r="QLP67" s="956">
        <f t="shared" si="187"/>
        <v>0</v>
      </c>
      <c r="QLQ67" s="956">
        <f t="shared" si="187"/>
        <v>0</v>
      </c>
      <c r="QLR67" s="956">
        <f t="shared" si="187"/>
        <v>0</v>
      </c>
      <c r="QLS67" s="956">
        <f t="shared" si="187"/>
        <v>0</v>
      </c>
      <c r="QLT67" s="956">
        <f t="shared" si="187"/>
        <v>0</v>
      </c>
      <c r="QLU67" s="956">
        <f t="shared" si="187"/>
        <v>0</v>
      </c>
      <c r="QLV67" s="956">
        <f t="shared" si="187"/>
        <v>0</v>
      </c>
      <c r="QLW67" s="956">
        <f t="shared" si="187"/>
        <v>0</v>
      </c>
      <c r="QLX67" s="956">
        <f t="shared" si="187"/>
        <v>0</v>
      </c>
      <c r="QLY67" s="956">
        <f t="shared" si="187"/>
        <v>0</v>
      </c>
      <c r="QLZ67" s="956">
        <f t="shared" si="187"/>
        <v>0</v>
      </c>
      <c r="QMA67" s="956">
        <f t="shared" si="187"/>
        <v>0</v>
      </c>
      <c r="QMB67" s="956">
        <f t="shared" si="187"/>
        <v>0</v>
      </c>
      <c r="QMC67" s="956">
        <f t="shared" si="187"/>
        <v>0</v>
      </c>
      <c r="QMD67" s="956">
        <f t="shared" si="187"/>
        <v>0</v>
      </c>
      <c r="QME67" s="956">
        <f t="shared" si="187"/>
        <v>0</v>
      </c>
      <c r="QMF67" s="956">
        <f t="shared" si="187"/>
        <v>0</v>
      </c>
      <c r="QMG67" s="956">
        <f t="shared" si="187"/>
        <v>0</v>
      </c>
      <c r="QMH67" s="956">
        <f t="shared" si="187"/>
        <v>0</v>
      </c>
      <c r="QMI67" s="956">
        <f t="shared" si="187"/>
        <v>0</v>
      </c>
      <c r="QMJ67" s="956">
        <f t="shared" si="187"/>
        <v>0</v>
      </c>
      <c r="QMK67" s="956">
        <f t="shared" si="187"/>
        <v>0</v>
      </c>
      <c r="QML67" s="956">
        <f t="shared" si="187"/>
        <v>0</v>
      </c>
      <c r="QMM67" s="956">
        <f t="shared" si="187"/>
        <v>0</v>
      </c>
      <c r="QMN67" s="956">
        <f t="shared" si="187"/>
        <v>0</v>
      </c>
      <c r="QMO67" s="956">
        <f t="shared" si="187"/>
        <v>0</v>
      </c>
      <c r="QMP67" s="956">
        <f t="shared" si="187"/>
        <v>0</v>
      </c>
      <c r="QMQ67" s="956">
        <f t="shared" si="187"/>
        <v>0</v>
      </c>
      <c r="QMR67" s="956">
        <f t="shared" si="187"/>
        <v>0</v>
      </c>
      <c r="QMS67" s="956">
        <f t="shared" si="187"/>
        <v>0</v>
      </c>
      <c r="QMT67" s="956">
        <f t="shared" si="187"/>
        <v>0</v>
      </c>
      <c r="QMU67" s="956">
        <f t="shared" si="187"/>
        <v>0</v>
      </c>
      <c r="QMV67" s="956">
        <f t="shared" ref="QMV67:QPG67" si="188">QMV60*$C$67</f>
        <v>0</v>
      </c>
      <c r="QMW67" s="956">
        <f t="shared" si="188"/>
        <v>0</v>
      </c>
      <c r="QMX67" s="956">
        <f t="shared" si="188"/>
        <v>0</v>
      </c>
      <c r="QMY67" s="956">
        <f t="shared" si="188"/>
        <v>0</v>
      </c>
      <c r="QMZ67" s="956">
        <f t="shared" si="188"/>
        <v>0</v>
      </c>
      <c r="QNA67" s="956">
        <f t="shared" si="188"/>
        <v>0</v>
      </c>
      <c r="QNB67" s="956">
        <f t="shared" si="188"/>
        <v>0</v>
      </c>
      <c r="QNC67" s="956">
        <f t="shared" si="188"/>
        <v>0</v>
      </c>
      <c r="QND67" s="956">
        <f t="shared" si="188"/>
        <v>0</v>
      </c>
      <c r="QNE67" s="956">
        <f t="shared" si="188"/>
        <v>0</v>
      </c>
      <c r="QNF67" s="956">
        <f t="shared" si="188"/>
        <v>0</v>
      </c>
      <c r="QNG67" s="956">
        <f t="shared" si="188"/>
        <v>0</v>
      </c>
      <c r="QNH67" s="956">
        <f t="shared" si="188"/>
        <v>0</v>
      </c>
      <c r="QNI67" s="956">
        <f t="shared" si="188"/>
        <v>0</v>
      </c>
      <c r="QNJ67" s="956">
        <f t="shared" si="188"/>
        <v>0</v>
      </c>
      <c r="QNK67" s="956">
        <f t="shared" si="188"/>
        <v>0</v>
      </c>
      <c r="QNL67" s="956">
        <f t="shared" si="188"/>
        <v>0</v>
      </c>
      <c r="QNM67" s="956">
        <f t="shared" si="188"/>
        <v>0</v>
      </c>
      <c r="QNN67" s="956">
        <f t="shared" si="188"/>
        <v>0</v>
      </c>
      <c r="QNO67" s="956">
        <f t="shared" si="188"/>
        <v>0</v>
      </c>
      <c r="QNP67" s="956">
        <f t="shared" si="188"/>
        <v>0</v>
      </c>
      <c r="QNQ67" s="956">
        <f t="shared" si="188"/>
        <v>0</v>
      </c>
      <c r="QNR67" s="956">
        <f t="shared" si="188"/>
        <v>0</v>
      </c>
      <c r="QNS67" s="956">
        <f t="shared" si="188"/>
        <v>0</v>
      </c>
      <c r="QNT67" s="956">
        <f t="shared" si="188"/>
        <v>0</v>
      </c>
      <c r="QNU67" s="956">
        <f t="shared" si="188"/>
        <v>0</v>
      </c>
      <c r="QNV67" s="956">
        <f t="shared" si="188"/>
        <v>0</v>
      </c>
      <c r="QNW67" s="956">
        <f t="shared" si="188"/>
        <v>0</v>
      </c>
      <c r="QNX67" s="956">
        <f t="shared" si="188"/>
        <v>0</v>
      </c>
      <c r="QNY67" s="956">
        <f t="shared" si="188"/>
        <v>0</v>
      </c>
      <c r="QNZ67" s="956">
        <f t="shared" si="188"/>
        <v>0</v>
      </c>
      <c r="QOA67" s="956">
        <f t="shared" si="188"/>
        <v>0</v>
      </c>
      <c r="QOB67" s="956">
        <f t="shared" si="188"/>
        <v>0</v>
      </c>
      <c r="QOC67" s="956">
        <f t="shared" si="188"/>
        <v>0</v>
      </c>
      <c r="QOD67" s="956">
        <f t="shared" si="188"/>
        <v>0</v>
      </c>
      <c r="QOE67" s="956">
        <f t="shared" si="188"/>
        <v>0</v>
      </c>
      <c r="QOF67" s="956">
        <f t="shared" si="188"/>
        <v>0</v>
      </c>
      <c r="QOG67" s="956">
        <f t="shared" si="188"/>
        <v>0</v>
      </c>
      <c r="QOH67" s="956">
        <f t="shared" si="188"/>
        <v>0</v>
      </c>
      <c r="QOI67" s="956">
        <f t="shared" si="188"/>
        <v>0</v>
      </c>
      <c r="QOJ67" s="956">
        <f t="shared" si="188"/>
        <v>0</v>
      </c>
      <c r="QOK67" s="956">
        <f t="shared" si="188"/>
        <v>0</v>
      </c>
      <c r="QOL67" s="956">
        <f t="shared" si="188"/>
        <v>0</v>
      </c>
      <c r="QOM67" s="956">
        <f t="shared" si="188"/>
        <v>0</v>
      </c>
      <c r="QON67" s="956">
        <f t="shared" si="188"/>
        <v>0</v>
      </c>
      <c r="QOO67" s="956">
        <f t="shared" si="188"/>
        <v>0</v>
      </c>
      <c r="QOP67" s="956">
        <f t="shared" si="188"/>
        <v>0</v>
      </c>
      <c r="QOQ67" s="956">
        <f t="shared" si="188"/>
        <v>0</v>
      </c>
      <c r="QOR67" s="956">
        <f t="shared" si="188"/>
        <v>0</v>
      </c>
      <c r="QOS67" s="956">
        <f t="shared" si="188"/>
        <v>0</v>
      </c>
      <c r="QOT67" s="956">
        <f t="shared" si="188"/>
        <v>0</v>
      </c>
      <c r="QOU67" s="956">
        <f t="shared" si="188"/>
        <v>0</v>
      </c>
      <c r="QOV67" s="956">
        <f t="shared" si="188"/>
        <v>0</v>
      </c>
      <c r="QOW67" s="956">
        <f t="shared" si="188"/>
        <v>0</v>
      </c>
      <c r="QOX67" s="956">
        <f t="shared" si="188"/>
        <v>0</v>
      </c>
      <c r="QOY67" s="956">
        <f t="shared" si="188"/>
        <v>0</v>
      </c>
      <c r="QOZ67" s="956">
        <f t="shared" si="188"/>
        <v>0</v>
      </c>
      <c r="QPA67" s="956">
        <f t="shared" si="188"/>
        <v>0</v>
      </c>
      <c r="QPB67" s="956">
        <f t="shared" si="188"/>
        <v>0</v>
      </c>
      <c r="QPC67" s="956">
        <f t="shared" si="188"/>
        <v>0</v>
      </c>
      <c r="QPD67" s="956">
        <f t="shared" si="188"/>
        <v>0</v>
      </c>
      <c r="QPE67" s="956">
        <f t="shared" si="188"/>
        <v>0</v>
      </c>
      <c r="QPF67" s="956">
        <f t="shared" si="188"/>
        <v>0</v>
      </c>
      <c r="QPG67" s="956">
        <f t="shared" si="188"/>
        <v>0</v>
      </c>
      <c r="QPH67" s="956">
        <f t="shared" ref="QPH67:QRS67" si="189">QPH60*$C$67</f>
        <v>0</v>
      </c>
      <c r="QPI67" s="956">
        <f t="shared" si="189"/>
        <v>0</v>
      </c>
      <c r="QPJ67" s="956">
        <f t="shared" si="189"/>
        <v>0</v>
      </c>
      <c r="QPK67" s="956">
        <f t="shared" si="189"/>
        <v>0</v>
      </c>
      <c r="QPL67" s="956">
        <f t="shared" si="189"/>
        <v>0</v>
      </c>
      <c r="QPM67" s="956">
        <f t="shared" si="189"/>
        <v>0</v>
      </c>
      <c r="QPN67" s="956">
        <f t="shared" si="189"/>
        <v>0</v>
      </c>
      <c r="QPO67" s="956">
        <f t="shared" si="189"/>
        <v>0</v>
      </c>
      <c r="QPP67" s="956">
        <f t="shared" si="189"/>
        <v>0</v>
      </c>
      <c r="QPQ67" s="956">
        <f t="shared" si="189"/>
        <v>0</v>
      </c>
      <c r="QPR67" s="956">
        <f t="shared" si="189"/>
        <v>0</v>
      </c>
      <c r="QPS67" s="956">
        <f t="shared" si="189"/>
        <v>0</v>
      </c>
      <c r="QPT67" s="956">
        <f t="shared" si="189"/>
        <v>0</v>
      </c>
      <c r="QPU67" s="956">
        <f t="shared" si="189"/>
        <v>0</v>
      </c>
      <c r="QPV67" s="956">
        <f t="shared" si="189"/>
        <v>0</v>
      </c>
      <c r="QPW67" s="956">
        <f t="shared" si="189"/>
        <v>0</v>
      </c>
      <c r="QPX67" s="956">
        <f t="shared" si="189"/>
        <v>0</v>
      </c>
      <c r="QPY67" s="956">
        <f t="shared" si="189"/>
        <v>0</v>
      </c>
      <c r="QPZ67" s="956">
        <f t="shared" si="189"/>
        <v>0</v>
      </c>
      <c r="QQA67" s="956">
        <f t="shared" si="189"/>
        <v>0</v>
      </c>
      <c r="QQB67" s="956">
        <f t="shared" si="189"/>
        <v>0</v>
      </c>
      <c r="QQC67" s="956">
        <f t="shared" si="189"/>
        <v>0</v>
      </c>
      <c r="QQD67" s="956">
        <f t="shared" si="189"/>
        <v>0</v>
      </c>
      <c r="QQE67" s="956">
        <f t="shared" si="189"/>
        <v>0</v>
      </c>
      <c r="QQF67" s="956">
        <f t="shared" si="189"/>
        <v>0</v>
      </c>
      <c r="QQG67" s="956">
        <f t="shared" si="189"/>
        <v>0</v>
      </c>
      <c r="QQH67" s="956">
        <f t="shared" si="189"/>
        <v>0</v>
      </c>
      <c r="QQI67" s="956">
        <f t="shared" si="189"/>
        <v>0</v>
      </c>
      <c r="QQJ67" s="956">
        <f t="shared" si="189"/>
        <v>0</v>
      </c>
      <c r="QQK67" s="956">
        <f t="shared" si="189"/>
        <v>0</v>
      </c>
      <c r="QQL67" s="956">
        <f t="shared" si="189"/>
        <v>0</v>
      </c>
      <c r="QQM67" s="956">
        <f t="shared" si="189"/>
        <v>0</v>
      </c>
      <c r="QQN67" s="956">
        <f t="shared" si="189"/>
        <v>0</v>
      </c>
      <c r="QQO67" s="956">
        <f t="shared" si="189"/>
        <v>0</v>
      </c>
      <c r="QQP67" s="956">
        <f t="shared" si="189"/>
        <v>0</v>
      </c>
      <c r="QQQ67" s="956">
        <f t="shared" si="189"/>
        <v>0</v>
      </c>
      <c r="QQR67" s="956">
        <f t="shared" si="189"/>
        <v>0</v>
      </c>
      <c r="QQS67" s="956">
        <f t="shared" si="189"/>
        <v>0</v>
      </c>
      <c r="QQT67" s="956">
        <f t="shared" si="189"/>
        <v>0</v>
      </c>
      <c r="QQU67" s="956">
        <f t="shared" si="189"/>
        <v>0</v>
      </c>
      <c r="QQV67" s="956">
        <f t="shared" si="189"/>
        <v>0</v>
      </c>
      <c r="QQW67" s="956">
        <f t="shared" si="189"/>
        <v>0</v>
      </c>
      <c r="QQX67" s="956">
        <f t="shared" si="189"/>
        <v>0</v>
      </c>
      <c r="QQY67" s="956">
        <f t="shared" si="189"/>
        <v>0</v>
      </c>
      <c r="QQZ67" s="956">
        <f t="shared" si="189"/>
        <v>0</v>
      </c>
      <c r="QRA67" s="956">
        <f t="shared" si="189"/>
        <v>0</v>
      </c>
      <c r="QRB67" s="956">
        <f t="shared" si="189"/>
        <v>0</v>
      </c>
      <c r="QRC67" s="956">
        <f t="shared" si="189"/>
        <v>0</v>
      </c>
      <c r="QRD67" s="956">
        <f t="shared" si="189"/>
        <v>0</v>
      </c>
      <c r="QRE67" s="956">
        <f t="shared" si="189"/>
        <v>0</v>
      </c>
      <c r="QRF67" s="956">
        <f t="shared" si="189"/>
        <v>0</v>
      </c>
      <c r="QRG67" s="956">
        <f t="shared" si="189"/>
        <v>0</v>
      </c>
      <c r="QRH67" s="956">
        <f t="shared" si="189"/>
        <v>0</v>
      </c>
      <c r="QRI67" s="956">
        <f t="shared" si="189"/>
        <v>0</v>
      </c>
      <c r="QRJ67" s="956">
        <f t="shared" si="189"/>
        <v>0</v>
      </c>
      <c r="QRK67" s="956">
        <f t="shared" si="189"/>
        <v>0</v>
      </c>
      <c r="QRL67" s="956">
        <f t="shared" si="189"/>
        <v>0</v>
      </c>
      <c r="QRM67" s="956">
        <f t="shared" si="189"/>
        <v>0</v>
      </c>
      <c r="QRN67" s="956">
        <f t="shared" si="189"/>
        <v>0</v>
      </c>
      <c r="QRO67" s="956">
        <f t="shared" si="189"/>
        <v>0</v>
      </c>
      <c r="QRP67" s="956">
        <f t="shared" si="189"/>
        <v>0</v>
      </c>
      <c r="QRQ67" s="956">
        <f t="shared" si="189"/>
        <v>0</v>
      </c>
      <c r="QRR67" s="956">
        <f t="shared" si="189"/>
        <v>0</v>
      </c>
      <c r="QRS67" s="956">
        <f t="shared" si="189"/>
        <v>0</v>
      </c>
      <c r="QRT67" s="956">
        <f t="shared" ref="QRT67:QUE67" si="190">QRT60*$C$67</f>
        <v>0</v>
      </c>
      <c r="QRU67" s="956">
        <f t="shared" si="190"/>
        <v>0</v>
      </c>
      <c r="QRV67" s="956">
        <f t="shared" si="190"/>
        <v>0</v>
      </c>
      <c r="QRW67" s="956">
        <f t="shared" si="190"/>
        <v>0</v>
      </c>
      <c r="QRX67" s="956">
        <f t="shared" si="190"/>
        <v>0</v>
      </c>
      <c r="QRY67" s="956">
        <f t="shared" si="190"/>
        <v>0</v>
      </c>
      <c r="QRZ67" s="956">
        <f t="shared" si="190"/>
        <v>0</v>
      </c>
      <c r="QSA67" s="956">
        <f t="shared" si="190"/>
        <v>0</v>
      </c>
      <c r="QSB67" s="956">
        <f t="shared" si="190"/>
        <v>0</v>
      </c>
      <c r="QSC67" s="956">
        <f t="shared" si="190"/>
        <v>0</v>
      </c>
      <c r="QSD67" s="956">
        <f t="shared" si="190"/>
        <v>0</v>
      </c>
      <c r="QSE67" s="956">
        <f t="shared" si="190"/>
        <v>0</v>
      </c>
      <c r="QSF67" s="956">
        <f t="shared" si="190"/>
        <v>0</v>
      </c>
      <c r="QSG67" s="956">
        <f t="shared" si="190"/>
        <v>0</v>
      </c>
      <c r="QSH67" s="956">
        <f t="shared" si="190"/>
        <v>0</v>
      </c>
      <c r="QSI67" s="956">
        <f t="shared" si="190"/>
        <v>0</v>
      </c>
      <c r="QSJ67" s="956">
        <f t="shared" si="190"/>
        <v>0</v>
      </c>
      <c r="QSK67" s="956">
        <f t="shared" si="190"/>
        <v>0</v>
      </c>
      <c r="QSL67" s="956">
        <f t="shared" si="190"/>
        <v>0</v>
      </c>
      <c r="QSM67" s="956">
        <f t="shared" si="190"/>
        <v>0</v>
      </c>
      <c r="QSN67" s="956">
        <f t="shared" si="190"/>
        <v>0</v>
      </c>
      <c r="QSO67" s="956">
        <f t="shared" si="190"/>
        <v>0</v>
      </c>
      <c r="QSP67" s="956">
        <f t="shared" si="190"/>
        <v>0</v>
      </c>
      <c r="QSQ67" s="956">
        <f t="shared" si="190"/>
        <v>0</v>
      </c>
      <c r="QSR67" s="956">
        <f t="shared" si="190"/>
        <v>0</v>
      </c>
      <c r="QSS67" s="956">
        <f t="shared" si="190"/>
        <v>0</v>
      </c>
      <c r="QST67" s="956">
        <f t="shared" si="190"/>
        <v>0</v>
      </c>
      <c r="QSU67" s="956">
        <f t="shared" si="190"/>
        <v>0</v>
      </c>
      <c r="QSV67" s="956">
        <f t="shared" si="190"/>
        <v>0</v>
      </c>
      <c r="QSW67" s="956">
        <f t="shared" si="190"/>
        <v>0</v>
      </c>
      <c r="QSX67" s="956">
        <f t="shared" si="190"/>
        <v>0</v>
      </c>
      <c r="QSY67" s="956">
        <f t="shared" si="190"/>
        <v>0</v>
      </c>
      <c r="QSZ67" s="956">
        <f t="shared" si="190"/>
        <v>0</v>
      </c>
      <c r="QTA67" s="956">
        <f t="shared" si="190"/>
        <v>0</v>
      </c>
      <c r="QTB67" s="956">
        <f t="shared" si="190"/>
        <v>0</v>
      </c>
      <c r="QTC67" s="956">
        <f t="shared" si="190"/>
        <v>0</v>
      </c>
      <c r="QTD67" s="956">
        <f t="shared" si="190"/>
        <v>0</v>
      </c>
      <c r="QTE67" s="956">
        <f t="shared" si="190"/>
        <v>0</v>
      </c>
      <c r="QTF67" s="956">
        <f t="shared" si="190"/>
        <v>0</v>
      </c>
      <c r="QTG67" s="956">
        <f t="shared" si="190"/>
        <v>0</v>
      </c>
      <c r="QTH67" s="956">
        <f t="shared" si="190"/>
        <v>0</v>
      </c>
      <c r="QTI67" s="956">
        <f t="shared" si="190"/>
        <v>0</v>
      </c>
      <c r="QTJ67" s="956">
        <f t="shared" si="190"/>
        <v>0</v>
      </c>
      <c r="QTK67" s="956">
        <f t="shared" si="190"/>
        <v>0</v>
      </c>
      <c r="QTL67" s="956">
        <f t="shared" si="190"/>
        <v>0</v>
      </c>
      <c r="QTM67" s="956">
        <f t="shared" si="190"/>
        <v>0</v>
      </c>
      <c r="QTN67" s="956">
        <f t="shared" si="190"/>
        <v>0</v>
      </c>
      <c r="QTO67" s="956">
        <f t="shared" si="190"/>
        <v>0</v>
      </c>
      <c r="QTP67" s="956">
        <f t="shared" si="190"/>
        <v>0</v>
      </c>
      <c r="QTQ67" s="956">
        <f t="shared" si="190"/>
        <v>0</v>
      </c>
      <c r="QTR67" s="956">
        <f t="shared" si="190"/>
        <v>0</v>
      </c>
      <c r="QTS67" s="956">
        <f t="shared" si="190"/>
        <v>0</v>
      </c>
      <c r="QTT67" s="956">
        <f t="shared" si="190"/>
        <v>0</v>
      </c>
      <c r="QTU67" s="956">
        <f t="shared" si="190"/>
        <v>0</v>
      </c>
      <c r="QTV67" s="956">
        <f t="shared" si="190"/>
        <v>0</v>
      </c>
      <c r="QTW67" s="956">
        <f t="shared" si="190"/>
        <v>0</v>
      </c>
      <c r="QTX67" s="956">
        <f t="shared" si="190"/>
        <v>0</v>
      </c>
      <c r="QTY67" s="956">
        <f t="shared" si="190"/>
        <v>0</v>
      </c>
      <c r="QTZ67" s="956">
        <f t="shared" si="190"/>
        <v>0</v>
      </c>
      <c r="QUA67" s="956">
        <f t="shared" si="190"/>
        <v>0</v>
      </c>
      <c r="QUB67" s="956">
        <f t="shared" si="190"/>
        <v>0</v>
      </c>
      <c r="QUC67" s="956">
        <f t="shared" si="190"/>
        <v>0</v>
      </c>
      <c r="QUD67" s="956">
        <f t="shared" si="190"/>
        <v>0</v>
      </c>
      <c r="QUE67" s="956">
        <f t="shared" si="190"/>
        <v>0</v>
      </c>
      <c r="QUF67" s="956">
        <f t="shared" ref="QUF67:QWQ67" si="191">QUF60*$C$67</f>
        <v>0</v>
      </c>
      <c r="QUG67" s="956">
        <f t="shared" si="191"/>
        <v>0</v>
      </c>
      <c r="QUH67" s="956">
        <f t="shared" si="191"/>
        <v>0</v>
      </c>
      <c r="QUI67" s="956">
        <f t="shared" si="191"/>
        <v>0</v>
      </c>
      <c r="QUJ67" s="956">
        <f t="shared" si="191"/>
        <v>0</v>
      </c>
      <c r="QUK67" s="956">
        <f t="shared" si="191"/>
        <v>0</v>
      </c>
      <c r="QUL67" s="956">
        <f t="shared" si="191"/>
        <v>0</v>
      </c>
      <c r="QUM67" s="956">
        <f t="shared" si="191"/>
        <v>0</v>
      </c>
      <c r="QUN67" s="956">
        <f t="shared" si="191"/>
        <v>0</v>
      </c>
      <c r="QUO67" s="956">
        <f t="shared" si="191"/>
        <v>0</v>
      </c>
      <c r="QUP67" s="956">
        <f t="shared" si="191"/>
        <v>0</v>
      </c>
      <c r="QUQ67" s="956">
        <f t="shared" si="191"/>
        <v>0</v>
      </c>
      <c r="QUR67" s="956">
        <f t="shared" si="191"/>
        <v>0</v>
      </c>
      <c r="QUS67" s="956">
        <f t="shared" si="191"/>
        <v>0</v>
      </c>
      <c r="QUT67" s="956">
        <f t="shared" si="191"/>
        <v>0</v>
      </c>
      <c r="QUU67" s="956">
        <f t="shared" si="191"/>
        <v>0</v>
      </c>
      <c r="QUV67" s="956">
        <f t="shared" si="191"/>
        <v>0</v>
      </c>
      <c r="QUW67" s="956">
        <f t="shared" si="191"/>
        <v>0</v>
      </c>
      <c r="QUX67" s="956">
        <f t="shared" si="191"/>
        <v>0</v>
      </c>
      <c r="QUY67" s="956">
        <f t="shared" si="191"/>
        <v>0</v>
      </c>
      <c r="QUZ67" s="956">
        <f t="shared" si="191"/>
        <v>0</v>
      </c>
      <c r="QVA67" s="956">
        <f t="shared" si="191"/>
        <v>0</v>
      </c>
      <c r="QVB67" s="956">
        <f t="shared" si="191"/>
        <v>0</v>
      </c>
      <c r="QVC67" s="956">
        <f t="shared" si="191"/>
        <v>0</v>
      </c>
      <c r="QVD67" s="956">
        <f t="shared" si="191"/>
        <v>0</v>
      </c>
      <c r="QVE67" s="956">
        <f t="shared" si="191"/>
        <v>0</v>
      </c>
      <c r="QVF67" s="956">
        <f t="shared" si="191"/>
        <v>0</v>
      </c>
      <c r="QVG67" s="956">
        <f t="shared" si="191"/>
        <v>0</v>
      </c>
      <c r="QVH67" s="956">
        <f t="shared" si="191"/>
        <v>0</v>
      </c>
      <c r="QVI67" s="956">
        <f t="shared" si="191"/>
        <v>0</v>
      </c>
      <c r="QVJ67" s="956">
        <f t="shared" si="191"/>
        <v>0</v>
      </c>
      <c r="QVK67" s="956">
        <f t="shared" si="191"/>
        <v>0</v>
      </c>
      <c r="QVL67" s="956">
        <f t="shared" si="191"/>
        <v>0</v>
      </c>
      <c r="QVM67" s="956">
        <f t="shared" si="191"/>
        <v>0</v>
      </c>
      <c r="QVN67" s="956">
        <f t="shared" si="191"/>
        <v>0</v>
      </c>
      <c r="QVO67" s="956">
        <f t="shared" si="191"/>
        <v>0</v>
      </c>
      <c r="QVP67" s="956">
        <f t="shared" si="191"/>
        <v>0</v>
      </c>
      <c r="QVQ67" s="956">
        <f t="shared" si="191"/>
        <v>0</v>
      </c>
      <c r="QVR67" s="956">
        <f t="shared" si="191"/>
        <v>0</v>
      </c>
      <c r="QVS67" s="956">
        <f t="shared" si="191"/>
        <v>0</v>
      </c>
      <c r="QVT67" s="956">
        <f t="shared" si="191"/>
        <v>0</v>
      </c>
      <c r="QVU67" s="956">
        <f t="shared" si="191"/>
        <v>0</v>
      </c>
      <c r="QVV67" s="956">
        <f t="shared" si="191"/>
        <v>0</v>
      </c>
      <c r="QVW67" s="956">
        <f t="shared" si="191"/>
        <v>0</v>
      </c>
      <c r="QVX67" s="956">
        <f t="shared" si="191"/>
        <v>0</v>
      </c>
      <c r="QVY67" s="956">
        <f t="shared" si="191"/>
        <v>0</v>
      </c>
      <c r="QVZ67" s="956">
        <f t="shared" si="191"/>
        <v>0</v>
      </c>
      <c r="QWA67" s="956">
        <f t="shared" si="191"/>
        <v>0</v>
      </c>
      <c r="QWB67" s="956">
        <f t="shared" si="191"/>
        <v>0</v>
      </c>
      <c r="QWC67" s="956">
        <f t="shared" si="191"/>
        <v>0</v>
      </c>
      <c r="QWD67" s="956">
        <f t="shared" si="191"/>
        <v>0</v>
      </c>
      <c r="QWE67" s="956">
        <f t="shared" si="191"/>
        <v>0</v>
      </c>
      <c r="QWF67" s="956">
        <f t="shared" si="191"/>
        <v>0</v>
      </c>
      <c r="QWG67" s="956">
        <f t="shared" si="191"/>
        <v>0</v>
      </c>
      <c r="QWH67" s="956">
        <f t="shared" si="191"/>
        <v>0</v>
      </c>
      <c r="QWI67" s="956">
        <f t="shared" si="191"/>
        <v>0</v>
      </c>
      <c r="QWJ67" s="956">
        <f t="shared" si="191"/>
        <v>0</v>
      </c>
      <c r="QWK67" s="956">
        <f t="shared" si="191"/>
        <v>0</v>
      </c>
      <c r="QWL67" s="956">
        <f t="shared" si="191"/>
        <v>0</v>
      </c>
      <c r="QWM67" s="956">
        <f t="shared" si="191"/>
        <v>0</v>
      </c>
      <c r="QWN67" s="956">
        <f t="shared" si="191"/>
        <v>0</v>
      </c>
      <c r="QWO67" s="956">
        <f t="shared" si="191"/>
        <v>0</v>
      </c>
      <c r="QWP67" s="956">
        <f t="shared" si="191"/>
        <v>0</v>
      </c>
      <c r="QWQ67" s="956">
        <f t="shared" si="191"/>
        <v>0</v>
      </c>
      <c r="QWR67" s="956">
        <f t="shared" ref="QWR67:QZC67" si="192">QWR60*$C$67</f>
        <v>0</v>
      </c>
      <c r="QWS67" s="956">
        <f t="shared" si="192"/>
        <v>0</v>
      </c>
      <c r="QWT67" s="956">
        <f t="shared" si="192"/>
        <v>0</v>
      </c>
      <c r="QWU67" s="956">
        <f t="shared" si="192"/>
        <v>0</v>
      </c>
      <c r="QWV67" s="956">
        <f t="shared" si="192"/>
        <v>0</v>
      </c>
      <c r="QWW67" s="956">
        <f t="shared" si="192"/>
        <v>0</v>
      </c>
      <c r="QWX67" s="956">
        <f t="shared" si="192"/>
        <v>0</v>
      </c>
      <c r="QWY67" s="956">
        <f t="shared" si="192"/>
        <v>0</v>
      </c>
      <c r="QWZ67" s="956">
        <f t="shared" si="192"/>
        <v>0</v>
      </c>
      <c r="QXA67" s="956">
        <f t="shared" si="192"/>
        <v>0</v>
      </c>
      <c r="QXB67" s="956">
        <f t="shared" si="192"/>
        <v>0</v>
      </c>
      <c r="QXC67" s="956">
        <f t="shared" si="192"/>
        <v>0</v>
      </c>
      <c r="QXD67" s="956">
        <f t="shared" si="192"/>
        <v>0</v>
      </c>
      <c r="QXE67" s="956">
        <f t="shared" si="192"/>
        <v>0</v>
      </c>
      <c r="QXF67" s="956">
        <f t="shared" si="192"/>
        <v>0</v>
      </c>
      <c r="QXG67" s="956">
        <f t="shared" si="192"/>
        <v>0</v>
      </c>
      <c r="QXH67" s="956">
        <f t="shared" si="192"/>
        <v>0</v>
      </c>
      <c r="QXI67" s="956">
        <f t="shared" si="192"/>
        <v>0</v>
      </c>
      <c r="QXJ67" s="956">
        <f t="shared" si="192"/>
        <v>0</v>
      </c>
      <c r="QXK67" s="956">
        <f t="shared" si="192"/>
        <v>0</v>
      </c>
      <c r="QXL67" s="956">
        <f t="shared" si="192"/>
        <v>0</v>
      </c>
      <c r="QXM67" s="956">
        <f t="shared" si="192"/>
        <v>0</v>
      </c>
      <c r="QXN67" s="956">
        <f t="shared" si="192"/>
        <v>0</v>
      </c>
      <c r="QXO67" s="956">
        <f t="shared" si="192"/>
        <v>0</v>
      </c>
      <c r="QXP67" s="956">
        <f t="shared" si="192"/>
        <v>0</v>
      </c>
      <c r="QXQ67" s="956">
        <f t="shared" si="192"/>
        <v>0</v>
      </c>
      <c r="QXR67" s="956">
        <f t="shared" si="192"/>
        <v>0</v>
      </c>
      <c r="QXS67" s="956">
        <f t="shared" si="192"/>
        <v>0</v>
      </c>
      <c r="QXT67" s="956">
        <f t="shared" si="192"/>
        <v>0</v>
      </c>
      <c r="QXU67" s="956">
        <f t="shared" si="192"/>
        <v>0</v>
      </c>
      <c r="QXV67" s="956">
        <f t="shared" si="192"/>
        <v>0</v>
      </c>
      <c r="QXW67" s="956">
        <f t="shared" si="192"/>
        <v>0</v>
      </c>
      <c r="QXX67" s="956">
        <f t="shared" si="192"/>
        <v>0</v>
      </c>
      <c r="QXY67" s="956">
        <f t="shared" si="192"/>
        <v>0</v>
      </c>
      <c r="QXZ67" s="956">
        <f t="shared" si="192"/>
        <v>0</v>
      </c>
      <c r="QYA67" s="956">
        <f t="shared" si="192"/>
        <v>0</v>
      </c>
      <c r="QYB67" s="956">
        <f t="shared" si="192"/>
        <v>0</v>
      </c>
      <c r="QYC67" s="956">
        <f t="shared" si="192"/>
        <v>0</v>
      </c>
      <c r="QYD67" s="956">
        <f t="shared" si="192"/>
        <v>0</v>
      </c>
      <c r="QYE67" s="956">
        <f t="shared" si="192"/>
        <v>0</v>
      </c>
      <c r="QYF67" s="956">
        <f t="shared" si="192"/>
        <v>0</v>
      </c>
      <c r="QYG67" s="956">
        <f t="shared" si="192"/>
        <v>0</v>
      </c>
      <c r="QYH67" s="956">
        <f t="shared" si="192"/>
        <v>0</v>
      </c>
      <c r="QYI67" s="956">
        <f t="shared" si="192"/>
        <v>0</v>
      </c>
      <c r="QYJ67" s="956">
        <f t="shared" si="192"/>
        <v>0</v>
      </c>
      <c r="QYK67" s="956">
        <f t="shared" si="192"/>
        <v>0</v>
      </c>
      <c r="QYL67" s="956">
        <f t="shared" si="192"/>
        <v>0</v>
      </c>
      <c r="QYM67" s="956">
        <f t="shared" si="192"/>
        <v>0</v>
      </c>
      <c r="QYN67" s="956">
        <f t="shared" si="192"/>
        <v>0</v>
      </c>
      <c r="QYO67" s="956">
        <f t="shared" si="192"/>
        <v>0</v>
      </c>
      <c r="QYP67" s="956">
        <f t="shared" si="192"/>
        <v>0</v>
      </c>
      <c r="QYQ67" s="956">
        <f t="shared" si="192"/>
        <v>0</v>
      </c>
      <c r="QYR67" s="956">
        <f t="shared" si="192"/>
        <v>0</v>
      </c>
      <c r="QYS67" s="956">
        <f t="shared" si="192"/>
        <v>0</v>
      </c>
      <c r="QYT67" s="956">
        <f t="shared" si="192"/>
        <v>0</v>
      </c>
      <c r="QYU67" s="956">
        <f t="shared" si="192"/>
        <v>0</v>
      </c>
      <c r="QYV67" s="956">
        <f t="shared" si="192"/>
        <v>0</v>
      </c>
      <c r="QYW67" s="956">
        <f t="shared" si="192"/>
        <v>0</v>
      </c>
      <c r="QYX67" s="956">
        <f t="shared" si="192"/>
        <v>0</v>
      </c>
      <c r="QYY67" s="956">
        <f t="shared" si="192"/>
        <v>0</v>
      </c>
      <c r="QYZ67" s="956">
        <f t="shared" si="192"/>
        <v>0</v>
      </c>
      <c r="QZA67" s="956">
        <f t="shared" si="192"/>
        <v>0</v>
      </c>
      <c r="QZB67" s="956">
        <f t="shared" si="192"/>
        <v>0</v>
      </c>
      <c r="QZC67" s="956">
        <f t="shared" si="192"/>
        <v>0</v>
      </c>
      <c r="QZD67" s="956">
        <f t="shared" ref="QZD67:RBO67" si="193">QZD60*$C$67</f>
        <v>0</v>
      </c>
      <c r="QZE67" s="956">
        <f t="shared" si="193"/>
        <v>0</v>
      </c>
      <c r="QZF67" s="956">
        <f t="shared" si="193"/>
        <v>0</v>
      </c>
      <c r="QZG67" s="956">
        <f t="shared" si="193"/>
        <v>0</v>
      </c>
      <c r="QZH67" s="956">
        <f t="shared" si="193"/>
        <v>0</v>
      </c>
      <c r="QZI67" s="956">
        <f t="shared" si="193"/>
        <v>0</v>
      </c>
      <c r="QZJ67" s="956">
        <f t="shared" si="193"/>
        <v>0</v>
      </c>
      <c r="QZK67" s="956">
        <f t="shared" si="193"/>
        <v>0</v>
      </c>
      <c r="QZL67" s="956">
        <f t="shared" si="193"/>
        <v>0</v>
      </c>
      <c r="QZM67" s="956">
        <f t="shared" si="193"/>
        <v>0</v>
      </c>
      <c r="QZN67" s="956">
        <f t="shared" si="193"/>
        <v>0</v>
      </c>
      <c r="QZO67" s="956">
        <f t="shared" si="193"/>
        <v>0</v>
      </c>
      <c r="QZP67" s="956">
        <f t="shared" si="193"/>
        <v>0</v>
      </c>
      <c r="QZQ67" s="956">
        <f t="shared" si="193"/>
        <v>0</v>
      </c>
      <c r="QZR67" s="956">
        <f t="shared" si="193"/>
        <v>0</v>
      </c>
      <c r="QZS67" s="956">
        <f t="shared" si="193"/>
        <v>0</v>
      </c>
      <c r="QZT67" s="956">
        <f t="shared" si="193"/>
        <v>0</v>
      </c>
      <c r="QZU67" s="956">
        <f t="shared" si="193"/>
        <v>0</v>
      </c>
      <c r="QZV67" s="956">
        <f t="shared" si="193"/>
        <v>0</v>
      </c>
      <c r="QZW67" s="956">
        <f t="shared" si="193"/>
        <v>0</v>
      </c>
      <c r="QZX67" s="956">
        <f t="shared" si="193"/>
        <v>0</v>
      </c>
      <c r="QZY67" s="956">
        <f t="shared" si="193"/>
        <v>0</v>
      </c>
      <c r="QZZ67" s="956">
        <f t="shared" si="193"/>
        <v>0</v>
      </c>
      <c r="RAA67" s="956">
        <f t="shared" si="193"/>
        <v>0</v>
      </c>
      <c r="RAB67" s="956">
        <f t="shared" si="193"/>
        <v>0</v>
      </c>
      <c r="RAC67" s="956">
        <f t="shared" si="193"/>
        <v>0</v>
      </c>
      <c r="RAD67" s="956">
        <f t="shared" si="193"/>
        <v>0</v>
      </c>
      <c r="RAE67" s="956">
        <f t="shared" si="193"/>
        <v>0</v>
      </c>
      <c r="RAF67" s="956">
        <f t="shared" si="193"/>
        <v>0</v>
      </c>
      <c r="RAG67" s="956">
        <f t="shared" si="193"/>
        <v>0</v>
      </c>
      <c r="RAH67" s="956">
        <f t="shared" si="193"/>
        <v>0</v>
      </c>
      <c r="RAI67" s="956">
        <f t="shared" si="193"/>
        <v>0</v>
      </c>
      <c r="RAJ67" s="956">
        <f t="shared" si="193"/>
        <v>0</v>
      </c>
      <c r="RAK67" s="956">
        <f t="shared" si="193"/>
        <v>0</v>
      </c>
      <c r="RAL67" s="956">
        <f t="shared" si="193"/>
        <v>0</v>
      </c>
      <c r="RAM67" s="956">
        <f t="shared" si="193"/>
        <v>0</v>
      </c>
      <c r="RAN67" s="956">
        <f t="shared" si="193"/>
        <v>0</v>
      </c>
      <c r="RAO67" s="956">
        <f t="shared" si="193"/>
        <v>0</v>
      </c>
      <c r="RAP67" s="956">
        <f t="shared" si="193"/>
        <v>0</v>
      </c>
      <c r="RAQ67" s="956">
        <f t="shared" si="193"/>
        <v>0</v>
      </c>
      <c r="RAR67" s="956">
        <f t="shared" si="193"/>
        <v>0</v>
      </c>
      <c r="RAS67" s="956">
        <f t="shared" si="193"/>
        <v>0</v>
      </c>
      <c r="RAT67" s="956">
        <f t="shared" si="193"/>
        <v>0</v>
      </c>
      <c r="RAU67" s="956">
        <f t="shared" si="193"/>
        <v>0</v>
      </c>
      <c r="RAV67" s="956">
        <f t="shared" si="193"/>
        <v>0</v>
      </c>
      <c r="RAW67" s="956">
        <f t="shared" si="193"/>
        <v>0</v>
      </c>
      <c r="RAX67" s="956">
        <f t="shared" si="193"/>
        <v>0</v>
      </c>
      <c r="RAY67" s="956">
        <f t="shared" si="193"/>
        <v>0</v>
      </c>
      <c r="RAZ67" s="956">
        <f t="shared" si="193"/>
        <v>0</v>
      </c>
      <c r="RBA67" s="956">
        <f t="shared" si="193"/>
        <v>0</v>
      </c>
      <c r="RBB67" s="956">
        <f t="shared" si="193"/>
        <v>0</v>
      </c>
      <c r="RBC67" s="956">
        <f t="shared" si="193"/>
        <v>0</v>
      </c>
      <c r="RBD67" s="956">
        <f t="shared" si="193"/>
        <v>0</v>
      </c>
      <c r="RBE67" s="956">
        <f t="shared" si="193"/>
        <v>0</v>
      </c>
      <c r="RBF67" s="956">
        <f t="shared" si="193"/>
        <v>0</v>
      </c>
      <c r="RBG67" s="956">
        <f t="shared" si="193"/>
        <v>0</v>
      </c>
      <c r="RBH67" s="956">
        <f t="shared" si="193"/>
        <v>0</v>
      </c>
      <c r="RBI67" s="956">
        <f t="shared" si="193"/>
        <v>0</v>
      </c>
      <c r="RBJ67" s="956">
        <f t="shared" si="193"/>
        <v>0</v>
      </c>
      <c r="RBK67" s="956">
        <f t="shared" si="193"/>
        <v>0</v>
      </c>
      <c r="RBL67" s="956">
        <f t="shared" si="193"/>
        <v>0</v>
      </c>
      <c r="RBM67" s="956">
        <f t="shared" si="193"/>
        <v>0</v>
      </c>
      <c r="RBN67" s="956">
        <f t="shared" si="193"/>
        <v>0</v>
      </c>
      <c r="RBO67" s="956">
        <f t="shared" si="193"/>
        <v>0</v>
      </c>
      <c r="RBP67" s="956">
        <f t="shared" ref="RBP67:REA67" si="194">RBP60*$C$67</f>
        <v>0</v>
      </c>
      <c r="RBQ67" s="956">
        <f t="shared" si="194"/>
        <v>0</v>
      </c>
      <c r="RBR67" s="956">
        <f t="shared" si="194"/>
        <v>0</v>
      </c>
      <c r="RBS67" s="956">
        <f t="shared" si="194"/>
        <v>0</v>
      </c>
      <c r="RBT67" s="956">
        <f t="shared" si="194"/>
        <v>0</v>
      </c>
      <c r="RBU67" s="956">
        <f t="shared" si="194"/>
        <v>0</v>
      </c>
      <c r="RBV67" s="956">
        <f t="shared" si="194"/>
        <v>0</v>
      </c>
      <c r="RBW67" s="956">
        <f t="shared" si="194"/>
        <v>0</v>
      </c>
      <c r="RBX67" s="956">
        <f t="shared" si="194"/>
        <v>0</v>
      </c>
      <c r="RBY67" s="956">
        <f t="shared" si="194"/>
        <v>0</v>
      </c>
      <c r="RBZ67" s="956">
        <f t="shared" si="194"/>
        <v>0</v>
      </c>
      <c r="RCA67" s="956">
        <f t="shared" si="194"/>
        <v>0</v>
      </c>
      <c r="RCB67" s="956">
        <f t="shared" si="194"/>
        <v>0</v>
      </c>
      <c r="RCC67" s="956">
        <f t="shared" si="194"/>
        <v>0</v>
      </c>
      <c r="RCD67" s="956">
        <f t="shared" si="194"/>
        <v>0</v>
      </c>
      <c r="RCE67" s="956">
        <f t="shared" si="194"/>
        <v>0</v>
      </c>
      <c r="RCF67" s="956">
        <f t="shared" si="194"/>
        <v>0</v>
      </c>
      <c r="RCG67" s="956">
        <f t="shared" si="194"/>
        <v>0</v>
      </c>
      <c r="RCH67" s="956">
        <f t="shared" si="194"/>
        <v>0</v>
      </c>
      <c r="RCI67" s="956">
        <f t="shared" si="194"/>
        <v>0</v>
      </c>
      <c r="RCJ67" s="956">
        <f t="shared" si="194"/>
        <v>0</v>
      </c>
      <c r="RCK67" s="956">
        <f t="shared" si="194"/>
        <v>0</v>
      </c>
      <c r="RCL67" s="956">
        <f t="shared" si="194"/>
        <v>0</v>
      </c>
      <c r="RCM67" s="956">
        <f t="shared" si="194"/>
        <v>0</v>
      </c>
      <c r="RCN67" s="956">
        <f t="shared" si="194"/>
        <v>0</v>
      </c>
      <c r="RCO67" s="956">
        <f t="shared" si="194"/>
        <v>0</v>
      </c>
      <c r="RCP67" s="956">
        <f t="shared" si="194"/>
        <v>0</v>
      </c>
      <c r="RCQ67" s="956">
        <f t="shared" si="194"/>
        <v>0</v>
      </c>
      <c r="RCR67" s="956">
        <f t="shared" si="194"/>
        <v>0</v>
      </c>
      <c r="RCS67" s="956">
        <f t="shared" si="194"/>
        <v>0</v>
      </c>
      <c r="RCT67" s="956">
        <f t="shared" si="194"/>
        <v>0</v>
      </c>
      <c r="RCU67" s="956">
        <f t="shared" si="194"/>
        <v>0</v>
      </c>
      <c r="RCV67" s="956">
        <f t="shared" si="194"/>
        <v>0</v>
      </c>
      <c r="RCW67" s="956">
        <f t="shared" si="194"/>
        <v>0</v>
      </c>
      <c r="RCX67" s="956">
        <f t="shared" si="194"/>
        <v>0</v>
      </c>
      <c r="RCY67" s="956">
        <f t="shared" si="194"/>
        <v>0</v>
      </c>
      <c r="RCZ67" s="956">
        <f t="shared" si="194"/>
        <v>0</v>
      </c>
      <c r="RDA67" s="956">
        <f t="shared" si="194"/>
        <v>0</v>
      </c>
      <c r="RDB67" s="956">
        <f t="shared" si="194"/>
        <v>0</v>
      </c>
      <c r="RDC67" s="956">
        <f t="shared" si="194"/>
        <v>0</v>
      </c>
      <c r="RDD67" s="956">
        <f t="shared" si="194"/>
        <v>0</v>
      </c>
      <c r="RDE67" s="956">
        <f t="shared" si="194"/>
        <v>0</v>
      </c>
      <c r="RDF67" s="956">
        <f t="shared" si="194"/>
        <v>0</v>
      </c>
      <c r="RDG67" s="956">
        <f t="shared" si="194"/>
        <v>0</v>
      </c>
      <c r="RDH67" s="956">
        <f t="shared" si="194"/>
        <v>0</v>
      </c>
      <c r="RDI67" s="956">
        <f t="shared" si="194"/>
        <v>0</v>
      </c>
      <c r="RDJ67" s="956">
        <f t="shared" si="194"/>
        <v>0</v>
      </c>
      <c r="RDK67" s="956">
        <f t="shared" si="194"/>
        <v>0</v>
      </c>
      <c r="RDL67" s="956">
        <f t="shared" si="194"/>
        <v>0</v>
      </c>
      <c r="RDM67" s="956">
        <f t="shared" si="194"/>
        <v>0</v>
      </c>
      <c r="RDN67" s="956">
        <f t="shared" si="194"/>
        <v>0</v>
      </c>
      <c r="RDO67" s="956">
        <f t="shared" si="194"/>
        <v>0</v>
      </c>
      <c r="RDP67" s="956">
        <f t="shared" si="194"/>
        <v>0</v>
      </c>
      <c r="RDQ67" s="956">
        <f t="shared" si="194"/>
        <v>0</v>
      </c>
      <c r="RDR67" s="956">
        <f t="shared" si="194"/>
        <v>0</v>
      </c>
      <c r="RDS67" s="956">
        <f t="shared" si="194"/>
        <v>0</v>
      </c>
      <c r="RDT67" s="956">
        <f t="shared" si="194"/>
        <v>0</v>
      </c>
      <c r="RDU67" s="956">
        <f t="shared" si="194"/>
        <v>0</v>
      </c>
      <c r="RDV67" s="956">
        <f t="shared" si="194"/>
        <v>0</v>
      </c>
      <c r="RDW67" s="956">
        <f t="shared" si="194"/>
        <v>0</v>
      </c>
      <c r="RDX67" s="956">
        <f t="shared" si="194"/>
        <v>0</v>
      </c>
      <c r="RDY67" s="956">
        <f t="shared" si="194"/>
        <v>0</v>
      </c>
      <c r="RDZ67" s="956">
        <f t="shared" si="194"/>
        <v>0</v>
      </c>
      <c r="REA67" s="956">
        <f t="shared" si="194"/>
        <v>0</v>
      </c>
      <c r="REB67" s="956">
        <f t="shared" ref="REB67:RGM67" si="195">REB60*$C$67</f>
        <v>0</v>
      </c>
      <c r="REC67" s="956">
        <f t="shared" si="195"/>
        <v>0</v>
      </c>
      <c r="RED67" s="956">
        <f t="shared" si="195"/>
        <v>0</v>
      </c>
      <c r="REE67" s="956">
        <f t="shared" si="195"/>
        <v>0</v>
      </c>
      <c r="REF67" s="956">
        <f t="shared" si="195"/>
        <v>0</v>
      </c>
      <c r="REG67" s="956">
        <f t="shared" si="195"/>
        <v>0</v>
      </c>
      <c r="REH67" s="956">
        <f t="shared" si="195"/>
        <v>0</v>
      </c>
      <c r="REI67" s="956">
        <f t="shared" si="195"/>
        <v>0</v>
      </c>
      <c r="REJ67" s="956">
        <f t="shared" si="195"/>
        <v>0</v>
      </c>
      <c r="REK67" s="956">
        <f t="shared" si="195"/>
        <v>0</v>
      </c>
      <c r="REL67" s="956">
        <f t="shared" si="195"/>
        <v>0</v>
      </c>
      <c r="REM67" s="956">
        <f t="shared" si="195"/>
        <v>0</v>
      </c>
      <c r="REN67" s="956">
        <f t="shared" si="195"/>
        <v>0</v>
      </c>
      <c r="REO67" s="956">
        <f t="shared" si="195"/>
        <v>0</v>
      </c>
      <c r="REP67" s="956">
        <f t="shared" si="195"/>
        <v>0</v>
      </c>
      <c r="REQ67" s="956">
        <f t="shared" si="195"/>
        <v>0</v>
      </c>
      <c r="RER67" s="956">
        <f t="shared" si="195"/>
        <v>0</v>
      </c>
      <c r="RES67" s="956">
        <f t="shared" si="195"/>
        <v>0</v>
      </c>
      <c r="RET67" s="956">
        <f t="shared" si="195"/>
        <v>0</v>
      </c>
      <c r="REU67" s="956">
        <f t="shared" si="195"/>
        <v>0</v>
      </c>
      <c r="REV67" s="956">
        <f t="shared" si="195"/>
        <v>0</v>
      </c>
      <c r="REW67" s="956">
        <f t="shared" si="195"/>
        <v>0</v>
      </c>
      <c r="REX67" s="956">
        <f t="shared" si="195"/>
        <v>0</v>
      </c>
      <c r="REY67" s="956">
        <f t="shared" si="195"/>
        <v>0</v>
      </c>
      <c r="REZ67" s="956">
        <f t="shared" si="195"/>
        <v>0</v>
      </c>
      <c r="RFA67" s="956">
        <f t="shared" si="195"/>
        <v>0</v>
      </c>
      <c r="RFB67" s="956">
        <f t="shared" si="195"/>
        <v>0</v>
      </c>
      <c r="RFC67" s="956">
        <f t="shared" si="195"/>
        <v>0</v>
      </c>
      <c r="RFD67" s="956">
        <f t="shared" si="195"/>
        <v>0</v>
      </c>
      <c r="RFE67" s="956">
        <f t="shared" si="195"/>
        <v>0</v>
      </c>
      <c r="RFF67" s="956">
        <f t="shared" si="195"/>
        <v>0</v>
      </c>
      <c r="RFG67" s="956">
        <f t="shared" si="195"/>
        <v>0</v>
      </c>
      <c r="RFH67" s="956">
        <f t="shared" si="195"/>
        <v>0</v>
      </c>
      <c r="RFI67" s="956">
        <f t="shared" si="195"/>
        <v>0</v>
      </c>
      <c r="RFJ67" s="956">
        <f t="shared" si="195"/>
        <v>0</v>
      </c>
      <c r="RFK67" s="956">
        <f t="shared" si="195"/>
        <v>0</v>
      </c>
      <c r="RFL67" s="956">
        <f t="shared" si="195"/>
        <v>0</v>
      </c>
      <c r="RFM67" s="956">
        <f t="shared" si="195"/>
        <v>0</v>
      </c>
      <c r="RFN67" s="956">
        <f t="shared" si="195"/>
        <v>0</v>
      </c>
      <c r="RFO67" s="956">
        <f t="shared" si="195"/>
        <v>0</v>
      </c>
      <c r="RFP67" s="956">
        <f t="shared" si="195"/>
        <v>0</v>
      </c>
      <c r="RFQ67" s="956">
        <f t="shared" si="195"/>
        <v>0</v>
      </c>
      <c r="RFR67" s="956">
        <f t="shared" si="195"/>
        <v>0</v>
      </c>
      <c r="RFS67" s="956">
        <f t="shared" si="195"/>
        <v>0</v>
      </c>
      <c r="RFT67" s="956">
        <f t="shared" si="195"/>
        <v>0</v>
      </c>
      <c r="RFU67" s="956">
        <f t="shared" si="195"/>
        <v>0</v>
      </c>
      <c r="RFV67" s="956">
        <f t="shared" si="195"/>
        <v>0</v>
      </c>
      <c r="RFW67" s="956">
        <f t="shared" si="195"/>
        <v>0</v>
      </c>
      <c r="RFX67" s="956">
        <f t="shared" si="195"/>
        <v>0</v>
      </c>
      <c r="RFY67" s="956">
        <f t="shared" si="195"/>
        <v>0</v>
      </c>
      <c r="RFZ67" s="956">
        <f t="shared" si="195"/>
        <v>0</v>
      </c>
      <c r="RGA67" s="956">
        <f t="shared" si="195"/>
        <v>0</v>
      </c>
      <c r="RGB67" s="956">
        <f t="shared" si="195"/>
        <v>0</v>
      </c>
      <c r="RGC67" s="956">
        <f t="shared" si="195"/>
        <v>0</v>
      </c>
      <c r="RGD67" s="956">
        <f t="shared" si="195"/>
        <v>0</v>
      </c>
      <c r="RGE67" s="956">
        <f t="shared" si="195"/>
        <v>0</v>
      </c>
      <c r="RGF67" s="956">
        <f t="shared" si="195"/>
        <v>0</v>
      </c>
      <c r="RGG67" s="956">
        <f t="shared" si="195"/>
        <v>0</v>
      </c>
      <c r="RGH67" s="956">
        <f t="shared" si="195"/>
        <v>0</v>
      </c>
      <c r="RGI67" s="956">
        <f t="shared" si="195"/>
        <v>0</v>
      </c>
      <c r="RGJ67" s="956">
        <f t="shared" si="195"/>
        <v>0</v>
      </c>
      <c r="RGK67" s="956">
        <f t="shared" si="195"/>
        <v>0</v>
      </c>
      <c r="RGL67" s="956">
        <f t="shared" si="195"/>
        <v>0</v>
      </c>
      <c r="RGM67" s="956">
        <f t="shared" si="195"/>
        <v>0</v>
      </c>
      <c r="RGN67" s="956">
        <f t="shared" ref="RGN67:RIY67" si="196">RGN60*$C$67</f>
        <v>0</v>
      </c>
      <c r="RGO67" s="956">
        <f t="shared" si="196"/>
        <v>0</v>
      </c>
      <c r="RGP67" s="956">
        <f t="shared" si="196"/>
        <v>0</v>
      </c>
      <c r="RGQ67" s="956">
        <f t="shared" si="196"/>
        <v>0</v>
      </c>
      <c r="RGR67" s="956">
        <f t="shared" si="196"/>
        <v>0</v>
      </c>
      <c r="RGS67" s="956">
        <f t="shared" si="196"/>
        <v>0</v>
      </c>
      <c r="RGT67" s="956">
        <f t="shared" si="196"/>
        <v>0</v>
      </c>
      <c r="RGU67" s="956">
        <f t="shared" si="196"/>
        <v>0</v>
      </c>
      <c r="RGV67" s="956">
        <f t="shared" si="196"/>
        <v>0</v>
      </c>
      <c r="RGW67" s="956">
        <f t="shared" si="196"/>
        <v>0</v>
      </c>
      <c r="RGX67" s="956">
        <f t="shared" si="196"/>
        <v>0</v>
      </c>
      <c r="RGY67" s="956">
        <f t="shared" si="196"/>
        <v>0</v>
      </c>
      <c r="RGZ67" s="956">
        <f t="shared" si="196"/>
        <v>0</v>
      </c>
      <c r="RHA67" s="956">
        <f t="shared" si="196"/>
        <v>0</v>
      </c>
      <c r="RHB67" s="956">
        <f t="shared" si="196"/>
        <v>0</v>
      </c>
      <c r="RHC67" s="956">
        <f t="shared" si="196"/>
        <v>0</v>
      </c>
      <c r="RHD67" s="956">
        <f t="shared" si="196"/>
        <v>0</v>
      </c>
      <c r="RHE67" s="956">
        <f t="shared" si="196"/>
        <v>0</v>
      </c>
      <c r="RHF67" s="956">
        <f t="shared" si="196"/>
        <v>0</v>
      </c>
      <c r="RHG67" s="956">
        <f t="shared" si="196"/>
        <v>0</v>
      </c>
      <c r="RHH67" s="956">
        <f t="shared" si="196"/>
        <v>0</v>
      </c>
      <c r="RHI67" s="956">
        <f t="shared" si="196"/>
        <v>0</v>
      </c>
      <c r="RHJ67" s="956">
        <f t="shared" si="196"/>
        <v>0</v>
      </c>
      <c r="RHK67" s="956">
        <f t="shared" si="196"/>
        <v>0</v>
      </c>
      <c r="RHL67" s="956">
        <f t="shared" si="196"/>
        <v>0</v>
      </c>
      <c r="RHM67" s="956">
        <f t="shared" si="196"/>
        <v>0</v>
      </c>
      <c r="RHN67" s="956">
        <f t="shared" si="196"/>
        <v>0</v>
      </c>
      <c r="RHO67" s="956">
        <f t="shared" si="196"/>
        <v>0</v>
      </c>
      <c r="RHP67" s="956">
        <f t="shared" si="196"/>
        <v>0</v>
      </c>
      <c r="RHQ67" s="956">
        <f t="shared" si="196"/>
        <v>0</v>
      </c>
      <c r="RHR67" s="956">
        <f t="shared" si="196"/>
        <v>0</v>
      </c>
      <c r="RHS67" s="956">
        <f t="shared" si="196"/>
        <v>0</v>
      </c>
      <c r="RHT67" s="956">
        <f t="shared" si="196"/>
        <v>0</v>
      </c>
      <c r="RHU67" s="956">
        <f t="shared" si="196"/>
        <v>0</v>
      </c>
      <c r="RHV67" s="956">
        <f t="shared" si="196"/>
        <v>0</v>
      </c>
      <c r="RHW67" s="956">
        <f t="shared" si="196"/>
        <v>0</v>
      </c>
      <c r="RHX67" s="956">
        <f t="shared" si="196"/>
        <v>0</v>
      </c>
      <c r="RHY67" s="956">
        <f t="shared" si="196"/>
        <v>0</v>
      </c>
      <c r="RHZ67" s="956">
        <f t="shared" si="196"/>
        <v>0</v>
      </c>
      <c r="RIA67" s="956">
        <f t="shared" si="196"/>
        <v>0</v>
      </c>
      <c r="RIB67" s="956">
        <f t="shared" si="196"/>
        <v>0</v>
      </c>
      <c r="RIC67" s="956">
        <f t="shared" si="196"/>
        <v>0</v>
      </c>
      <c r="RID67" s="956">
        <f t="shared" si="196"/>
        <v>0</v>
      </c>
      <c r="RIE67" s="956">
        <f t="shared" si="196"/>
        <v>0</v>
      </c>
      <c r="RIF67" s="956">
        <f t="shared" si="196"/>
        <v>0</v>
      </c>
      <c r="RIG67" s="956">
        <f t="shared" si="196"/>
        <v>0</v>
      </c>
      <c r="RIH67" s="956">
        <f t="shared" si="196"/>
        <v>0</v>
      </c>
      <c r="RII67" s="956">
        <f t="shared" si="196"/>
        <v>0</v>
      </c>
      <c r="RIJ67" s="956">
        <f t="shared" si="196"/>
        <v>0</v>
      </c>
      <c r="RIK67" s="956">
        <f t="shared" si="196"/>
        <v>0</v>
      </c>
      <c r="RIL67" s="956">
        <f t="shared" si="196"/>
        <v>0</v>
      </c>
      <c r="RIM67" s="956">
        <f t="shared" si="196"/>
        <v>0</v>
      </c>
      <c r="RIN67" s="956">
        <f t="shared" si="196"/>
        <v>0</v>
      </c>
      <c r="RIO67" s="956">
        <f t="shared" si="196"/>
        <v>0</v>
      </c>
      <c r="RIP67" s="956">
        <f t="shared" si="196"/>
        <v>0</v>
      </c>
      <c r="RIQ67" s="956">
        <f t="shared" si="196"/>
        <v>0</v>
      </c>
      <c r="RIR67" s="956">
        <f t="shared" si="196"/>
        <v>0</v>
      </c>
      <c r="RIS67" s="956">
        <f t="shared" si="196"/>
        <v>0</v>
      </c>
      <c r="RIT67" s="956">
        <f t="shared" si="196"/>
        <v>0</v>
      </c>
      <c r="RIU67" s="956">
        <f t="shared" si="196"/>
        <v>0</v>
      </c>
      <c r="RIV67" s="956">
        <f t="shared" si="196"/>
        <v>0</v>
      </c>
      <c r="RIW67" s="956">
        <f t="shared" si="196"/>
        <v>0</v>
      </c>
      <c r="RIX67" s="956">
        <f t="shared" si="196"/>
        <v>0</v>
      </c>
      <c r="RIY67" s="956">
        <f t="shared" si="196"/>
        <v>0</v>
      </c>
      <c r="RIZ67" s="956">
        <f t="shared" ref="RIZ67:RLK67" si="197">RIZ60*$C$67</f>
        <v>0</v>
      </c>
      <c r="RJA67" s="956">
        <f t="shared" si="197"/>
        <v>0</v>
      </c>
      <c r="RJB67" s="956">
        <f t="shared" si="197"/>
        <v>0</v>
      </c>
      <c r="RJC67" s="956">
        <f t="shared" si="197"/>
        <v>0</v>
      </c>
      <c r="RJD67" s="956">
        <f t="shared" si="197"/>
        <v>0</v>
      </c>
      <c r="RJE67" s="956">
        <f t="shared" si="197"/>
        <v>0</v>
      </c>
      <c r="RJF67" s="956">
        <f t="shared" si="197"/>
        <v>0</v>
      </c>
      <c r="RJG67" s="956">
        <f t="shared" si="197"/>
        <v>0</v>
      </c>
      <c r="RJH67" s="956">
        <f t="shared" si="197"/>
        <v>0</v>
      </c>
      <c r="RJI67" s="956">
        <f t="shared" si="197"/>
        <v>0</v>
      </c>
      <c r="RJJ67" s="956">
        <f t="shared" si="197"/>
        <v>0</v>
      </c>
      <c r="RJK67" s="956">
        <f t="shared" si="197"/>
        <v>0</v>
      </c>
      <c r="RJL67" s="956">
        <f t="shared" si="197"/>
        <v>0</v>
      </c>
      <c r="RJM67" s="956">
        <f t="shared" si="197"/>
        <v>0</v>
      </c>
      <c r="RJN67" s="956">
        <f t="shared" si="197"/>
        <v>0</v>
      </c>
      <c r="RJO67" s="956">
        <f t="shared" si="197"/>
        <v>0</v>
      </c>
      <c r="RJP67" s="956">
        <f t="shared" si="197"/>
        <v>0</v>
      </c>
      <c r="RJQ67" s="956">
        <f t="shared" si="197"/>
        <v>0</v>
      </c>
      <c r="RJR67" s="956">
        <f t="shared" si="197"/>
        <v>0</v>
      </c>
      <c r="RJS67" s="956">
        <f t="shared" si="197"/>
        <v>0</v>
      </c>
      <c r="RJT67" s="956">
        <f t="shared" si="197"/>
        <v>0</v>
      </c>
      <c r="RJU67" s="956">
        <f t="shared" si="197"/>
        <v>0</v>
      </c>
      <c r="RJV67" s="956">
        <f t="shared" si="197"/>
        <v>0</v>
      </c>
      <c r="RJW67" s="956">
        <f t="shared" si="197"/>
        <v>0</v>
      </c>
      <c r="RJX67" s="956">
        <f t="shared" si="197"/>
        <v>0</v>
      </c>
      <c r="RJY67" s="956">
        <f t="shared" si="197"/>
        <v>0</v>
      </c>
      <c r="RJZ67" s="956">
        <f t="shared" si="197"/>
        <v>0</v>
      </c>
      <c r="RKA67" s="956">
        <f t="shared" si="197"/>
        <v>0</v>
      </c>
      <c r="RKB67" s="956">
        <f t="shared" si="197"/>
        <v>0</v>
      </c>
      <c r="RKC67" s="956">
        <f t="shared" si="197"/>
        <v>0</v>
      </c>
      <c r="RKD67" s="956">
        <f t="shared" si="197"/>
        <v>0</v>
      </c>
      <c r="RKE67" s="956">
        <f t="shared" si="197"/>
        <v>0</v>
      </c>
      <c r="RKF67" s="956">
        <f t="shared" si="197"/>
        <v>0</v>
      </c>
      <c r="RKG67" s="956">
        <f t="shared" si="197"/>
        <v>0</v>
      </c>
      <c r="RKH67" s="956">
        <f t="shared" si="197"/>
        <v>0</v>
      </c>
      <c r="RKI67" s="956">
        <f t="shared" si="197"/>
        <v>0</v>
      </c>
      <c r="RKJ67" s="956">
        <f t="shared" si="197"/>
        <v>0</v>
      </c>
      <c r="RKK67" s="956">
        <f t="shared" si="197"/>
        <v>0</v>
      </c>
      <c r="RKL67" s="956">
        <f t="shared" si="197"/>
        <v>0</v>
      </c>
      <c r="RKM67" s="956">
        <f t="shared" si="197"/>
        <v>0</v>
      </c>
      <c r="RKN67" s="956">
        <f t="shared" si="197"/>
        <v>0</v>
      </c>
      <c r="RKO67" s="956">
        <f t="shared" si="197"/>
        <v>0</v>
      </c>
      <c r="RKP67" s="956">
        <f t="shared" si="197"/>
        <v>0</v>
      </c>
      <c r="RKQ67" s="956">
        <f t="shared" si="197"/>
        <v>0</v>
      </c>
      <c r="RKR67" s="956">
        <f t="shared" si="197"/>
        <v>0</v>
      </c>
      <c r="RKS67" s="956">
        <f t="shared" si="197"/>
        <v>0</v>
      </c>
      <c r="RKT67" s="956">
        <f t="shared" si="197"/>
        <v>0</v>
      </c>
      <c r="RKU67" s="956">
        <f t="shared" si="197"/>
        <v>0</v>
      </c>
      <c r="RKV67" s="956">
        <f t="shared" si="197"/>
        <v>0</v>
      </c>
      <c r="RKW67" s="956">
        <f t="shared" si="197"/>
        <v>0</v>
      </c>
      <c r="RKX67" s="956">
        <f t="shared" si="197"/>
        <v>0</v>
      </c>
      <c r="RKY67" s="956">
        <f t="shared" si="197"/>
        <v>0</v>
      </c>
      <c r="RKZ67" s="956">
        <f t="shared" si="197"/>
        <v>0</v>
      </c>
      <c r="RLA67" s="956">
        <f t="shared" si="197"/>
        <v>0</v>
      </c>
      <c r="RLB67" s="956">
        <f t="shared" si="197"/>
        <v>0</v>
      </c>
      <c r="RLC67" s="956">
        <f t="shared" si="197"/>
        <v>0</v>
      </c>
      <c r="RLD67" s="956">
        <f t="shared" si="197"/>
        <v>0</v>
      </c>
      <c r="RLE67" s="956">
        <f t="shared" si="197"/>
        <v>0</v>
      </c>
      <c r="RLF67" s="956">
        <f t="shared" si="197"/>
        <v>0</v>
      </c>
      <c r="RLG67" s="956">
        <f t="shared" si="197"/>
        <v>0</v>
      </c>
      <c r="RLH67" s="956">
        <f t="shared" si="197"/>
        <v>0</v>
      </c>
      <c r="RLI67" s="956">
        <f t="shared" si="197"/>
        <v>0</v>
      </c>
      <c r="RLJ67" s="956">
        <f t="shared" si="197"/>
        <v>0</v>
      </c>
      <c r="RLK67" s="956">
        <f t="shared" si="197"/>
        <v>0</v>
      </c>
      <c r="RLL67" s="956">
        <f t="shared" ref="RLL67:RNW67" si="198">RLL60*$C$67</f>
        <v>0</v>
      </c>
      <c r="RLM67" s="956">
        <f t="shared" si="198"/>
        <v>0</v>
      </c>
      <c r="RLN67" s="956">
        <f t="shared" si="198"/>
        <v>0</v>
      </c>
      <c r="RLO67" s="956">
        <f t="shared" si="198"/>
        <v>0</v>
      </c>
      <c r="RLP67" s="956">
        <f t="shared" si="198"/>
        <v>0</v>
      </c>
      <c r="RLQ67" s="956">
        <f t="shared" si="198"/>
        <v>0</v>
      </c>
      <c r="RLR67" s="956">
        <f t="shared" si="198"/>
        <v>0</v>
      </c>
      <c r="RLS67" s="956">
        <f t="shared" si="198"/>
        <v>0</v>
      </c>
      <c r="RLT67" s="956">
        <f t="shared" si="198"/>
        <v>0</v>
      </c>
      <c r="RLU67" s="956">
        <f t="shared" si="198"/>
        <v>0</v>
      </c>
      <c r="RLV67" s="956">
        <f t="shared" si="198"/>
        <v>0</v>
      </c>
      <c r="RLW67" s="956">
        <f t="shared" si="198"/>
        <v>0</v>
      </c>
      <c r="RLX67" s="956">
        <f t="shared" si="198"/>
        <v>0</v>
      </c>
      <c r="RLY67" s="956">
        <f t="shared" si="198"/>
        <v>0</v>
      </c>
      <c r="RLZ67" s="956">
        <f t="shared" si="198"/>
        <v>0</v>
      </c>
      <c r="RMA67" s="956">
        <f t="shared" si="198"/>
        <v>0</v>
      </c>
      <c r="RMB67" s="956">
        <f t="shared" si="198"/>
        <v>0</v>
      </c>
      <c r="RMC67" s="956">
        <f t="shared" si="198"/>
        <v>0</v>
      </c>
      <c r="RMD67" s="956">
        <f t="shared" si="198"/>
        <v>0</v>
      </c>
      <c r="RME67" s="956">
        <f t="shared" si="198"/>
        <v>0</v>
      </c>
      <c r="RMF67" s="956">
        <f t="shared" si="198"/>
        <v>0</v>
      </c>
      <c r="RMG67" s="956">
        <f t="shared" si="198"/>
        <v>0</v>
      </c>
      <c r="RMH67" s="956">
        <f t="shared" si="198"/>
        <v>0</v>
      </c>
      <c r="RMI67" s="956">
        <f t="shared" si="198"/>
        <v>0</v>
      </c>
      <c r="RMJ67" s="956">
        <f t="shared" si="198"/>
        <v>0</v>
      </c>
      <c r="RMK67" s="956">
        <f t="shared" si="198"/>
        <v>0</v>
      </c>
      <c r="RML67" s="956">
        <f t="shared" si="198"/>
        <v>0</v>
      </c>
      <c r="RMM67" s="956">
        <f t="shared" si="198"/>
        <v>0</v>
      </c>
      <c r="RMN67" s="956">
        <f t="shared" si="198"/>
        <v>0</v>
      </c>
      <c r="RMO67" s="956">
        <f t="shared" si="198"/>
        <v>0</v>
      </c>
      <c r="RMP67" s="956">
        <f t="shared" si="198"/>
        <v>0</v>
      </c>
      <c r="RMQ67" s="956">
        <f t="shared" si="198"/>
        <v>0</v>
      </c>
      <c r="RMR67" s="956">
        <f t="shared" si="198"/>
        <v>0</v>
      </c>
      <c r="RMS67" s="956">
        <f t="shared" si="198"/>
        <v>0</v>
      </c>
      <c r="RMT67" s="956">
        <f t="shared" si="198"/>
        <v>0</v>
      </c>
      <c r="RMU67" s="956">
        <f t="shared" si="198"/>
        <v>0</v>
      </c>
      <c r="RMV67" s="956">
        <f t="shared" si="198"/>
        <v>0</v>
      </c>
      <c r="RMW67" s="956">
        <f t="shared" si="198"/>
        <v>0</v>
      </c>
      <c r="RMX67" s="956">
        <f t="shared" si="198"/>
        <v>0</v>
      </c>
      <c r="RMY67" s="956">
        <f t="shared" si="198"/>
        <v>0</v>
      </c>
      <c r="RMZ67" s="956">
        <f t="shared" si="198"/>
        <v>0</v>
      </c>
      <c r="RNA67" s="956">
        <f t="shared" si="198"/>
        <v>0</v>
      </c>
      <c r="RNB67" s="956">
        <f t="shared" si="198"/>
        <v>0</v>
      </c>
      <c r="RNC67" s="956">
        <f t="shared" si="198"/>
        <v>0</v>
      </c>
      <c r="RND67" s="956">
        <f t="shared" si="198"/>
        <v>0</v>
      </c>
      <c r="RNE67" s="956">
        <f t="shared" si="198"/>
        <v>0</v>
      </c>
      <c r="RNF67" s="956">
        <f t="shared" si="198"/>
        <v>0</v>
      </c>
      <c r="RNG67" s="956">
        <f t="shared" si="198"/>
        <v>0</v>
      </c>
      <c r="RNH67" s="956">
        <f t="shared" si="198"/>
        <v>0</v>
      </c>
      <c r="RNI67" s="956">
        <f t="shared" si="198"/>
        <v>0</v>
      </c>
      <c r="RNJ67" s="956">
        <f t="shared" si="198"/>
        <v>0</v>
      </c>
      <c r="RNK67" s="956">
        <f t="shared" si="198"/>
        <v>0</v>
      </c>
      <c r="RNL67" s="956">
        <f t="shared" si="198"/>
        <v>0</v>
      </c>
      <c r="RNM67" s="956">
        <f t="shared" si="198"/>
        <v>0</v>
      </c>
      <c r="RNN67" s="956">
        <f t="shared" si="198"/>
        <v>0</v>
      </c>
      <c r="RNO67" s="956">
        <f t="shared" si="198"/>
        <v>0</v>
      </c>
      <c r="RNP67" s="956">
        <f t="shared" si="198"/>
        <v>0</v>
      </c>
      <c r="RNQ67" s="956">
        <f t="shared" si="198"/>
        <v>0</v>
      </c>
      <c r="RNR67" s="956">
        <f t="shared" si="198"/>
        <v>0</v>
      </c>
      <c r="RNS67" s="956">
        <f t="shared" si="198"/>
        <v>0</v>
      </c>
      <c r="RNT67" s="956">
        <f t="shared" si="198"/>
        <v>0</v>
      </c>
      <c r="RNU67" s="956">
        <f t="shared" si="198"/>
        <v>0</v>
      </c>
      <c r="RNV67" s="956">
        <f t="shared" si="198"/>
        <v>0</v>
      </c>
      <c r="RNW67" s="956">
        <f t="shared" si="198"/>
        <v>0</v>
      </c>
      <c r="RNX67" s="956">
        <f t="shared" ref="RNX67:RQI67" si="199">RNX60*$C$67</f>
        <v>0</v>
      </c>
      <c r="RNY67" s="956">
        <f t="shared" si="199"/>
        <v>0</v>
      </c>
      <c r="RNZ67" s="956">
        <f t="shared" si="199"/>
        <v>0</v>
      </c>
      <c r="ROA67" s="956">
        <f t="shared" si="199"/>
        <v>0</v>
      </c>
      <c r="ROB67" s="956">
        <f t="shared" si="199"/>
        <v>0</v>
      </c>
      <c r="ROC67" s="956">
        <f t="shared" si="199"/>
        <v>0</v>
      </c>
      <c r="ROD67" s="956">
        <f t="shared" si="199"/>
        <v>0</v>
      </c>
      <c r="ROE67" s="956">
        <f t="shared" si="199"/>
        <v>0</v>
      </c>
      <c r="ROF67" s="956">
        <f t="shared" si="199"/>
        <v>0</v>
      </c>
      <c r="ROG67" s="956">
        <f t="shared" si="199"/>
        <v>0</v>
      </c>
      <c r="ROH67" s="956">
        <f t="shared" si="199"/>
        <v>0</v>
      </c>
      <c r="ROI67" s="956">
        <f t="shared" si="199"/>
        <v>0</v>
      </c>
      <c r="ROJ67" s="956">
        <f t="shared" si="199"/>
        <v>0</v>
      </c>
      <c r="ROK67" s="956">
        <f t="shared" si="199"/>
        <v>0</v>
      </c>
      <c r="ROL67" s="956">
        <f t="shared" si="199"/>
        <v>0</v>
      </c>
      <c r="ROM67" s="956">
        <f t="shared" si="199"/>
        <v>0</v>
      </c>
      <c r="RON67" s="956">
        <f t="shared" si="199"/>
        <v>0</v>
      </c>
      <c r="ROO67" s="956">
        <f t="shared" si="199"/>
        <v>0</v>
      </c>
      <c r="ROP67" s="956">
        <f t="shared" si="199"/>
        <v>0</v>
      </c>
      <c r="ROQ67" s="956">
        <f t="shared" si="199"/>
        <v>0</v>
      </c>
      <c r="ROR67" s="956">
        <f t="shared" si="199"/>
        <v>0</v>
      </c>
      <c r="ROS67" s="956">
        <f t="shared" si="199"/>
        <v>0</v>
      </c>
      <c r="ROT67" s="956">
        <f t="shared" si="199"/>
        <v>0</v>
      </c>
      <c r="ROU67" s="956">
        <f t="shared" si="199"/>
        <v>0</v>
      </c>
      <c r="ROV67" s="956">
        <f t="shared" si="199"/>
        <v>0</v>
      </c>
      <c r="ROW67" s="956">
        <f t="shared" si="199"/>
        <v>0</v>
      </c>
      <c r="ROX67" s="956">
        <f t="shared" si="199"/>
        <v>0</v>
      </c>
      <c r="ROY67" s="956">
        <f t="shared" si="199"/>
        <v>0</v>
      </c>
      <c r="ROZ67" s="956">
        <f t="shared" si="199"/>
        <v>0</v>
      </c>
      <c r="RPA67" s="956">
        <f t="shared" si="199"/>
        <v>0</v>
      </c>
      <c r="RPB67" s="956">
        <f t="shared" si="199"/>
        <v>0</v>
      </c>
      <c r="RPC67" s="956">
        <f t="shared" si="199"/>
        <v>0</v>
      </c>
      <c r="RPD67" s="956">
        <f t="shared" si="199"/>
        <v>0</v>
      </c>
      <c r="RPE67" s="956">
        <f t="shared" si="199"/>
        <v>0</v>
      </c>
      <c r="RPF67" s="956">
        <f t="shared" si="199"/>
        <v>0</v>
      </c>
      <c r="RPG67" s="956">
        <f t="shared" si="199"/>
        <v>0</v>
      </c>
      <c r="RPH67" s="956">
        <f t="shared" si="199"/>
        <v>0</v>
      </c>
      <c r="RPI67" s="956">
        <f t="shared" si="199"/>
        <v>0</v>
      </c>
      <c r="RPJ67" s="956">
        <f t="shared" si="199"/>
        <v>0</v>
      </c>
      <c r="RPK67" s="956">
        <f t="shared" si="199"/>
        <v>0</v>
      </c>
      <c r="RPL67" s="956">
        <f t="shared" si="199"/>
        <v>0</v>
      </c>
      <c r="RPM67" s="956">
        <f t="shared" si="199"/>
        <v>0</v>
      </c>
      <c r="RPN67" s="956">
        <f t="shared" si="199"/>
        <v>0</v>
      </c>
      <c r="RPO67" s="956">
        <f t="shared" si="199"/>
        <v>0</v>
      </c>
      <c r="RPP67" s="956">
        <f t="shared" si="199"/>
        <v>0</v>
      </c>
      <c r="RPQ67" s="956">
        <f t="shared" si="199"/>
        <v>0</v>
      </c>
      <c r="RPR67" s="956">
        <f t="shared" si="199"/>
        <v>0</v>
      </c>
      <c r="RPS67" s="956">
        <f t="shared" si="199"/>
        <v>0</v>
      </c>
      <c r="RPT67" s="956">
        <f t="shared" si="199"/>
        <v>0</v>
      </c>
      <c r="RPU67" s="956">
        <f t="shared" si="199"/>
        <v>0</v>
      </c>
      <c r="RPV67" s="956">
        <f t="shared" si="199"/>
        <v>0</v>
      </c>
      <c r="RPW67" s="956">
        <f t="shared" si="199"/>
        <v>0</v>
      </c>
      <c r="RPX67" s="956">
        <f t="shared" si="199"/>
        <v>0</v>
      </c>
      <c r="RPY67" s="956">
        <f t="shared" si="199"/>
        <v>0</v>
      </c>
      <c r="RPZ67" s="956">
        <f t="shared" si="199"/>
        <v>0</v>
      </c>
      <c r="RQA67" s="956">
        <f t="shared" si="199"/>
        <v>0</v>
      </c>
      <c r="RQB67" s="956">
        <f t="shared" si="199"/>
        <v>0</v>
      </c>
      <c r="RQC67" s="956">
        <f t="shared" si="199"/>
        <v>0</v>
      </c>
      <c r="RQD67" s="956">
        <f t="shared" si="199"/>
        <v>0</v>
      </c>
      <c r="RQE67" s="956">
        <f t="shared" si="199"/>
        <v>0</v>
      </c>
      <c r="RQF67" s="956">
        <f t="shared" si="199"/>
        <v>0</v>
      </c>
      <c r="RQG67" s="956">
        <f t="shared" si="199"/>
        <v>0</v>
      </c>
      <c r="RQH67" s="956">
        <f t="shared" si="199"/>
        <v>0</v>
      </c>
      <c r="RQI67" s="956">
        <f t="shared" si="199"/>
        <v>0</v>
      </c>
      <c r="RQJ67" s="956">
        <f t="shared" ref="RQJ67:RSU67" si="200">RQJ60*$C$67</f>
        <v>0</v>
      </c>
      <c r="RQK67" s="956">
        <f t="shared" si="200"/>
        <v>0</v>
      </c>
      <c r="RQL67" s="956">
        <f t="shared" si="200"/>
        <v>0</v>
      </c>
      <c r="RQM67" s="956">
        <f t="shared" si="200"/>
        <v>0</v>
      </c>
      <c r="RQN67" s="956">
        <f t="shared" si="200"/>
        <v>0</v>
      </c>
      <c r="RQO67" s="956">
        <f t="shared" si="200"/>
        <v>0</v>
      </c>
      <c r="RQP67" s="956">
        <f t="shared" si="200"/>
        <v>0</v>
      </c>
      <c r="RQQ67" s="956">
        <f t="shared" si="200"/>
        <v>0</v>
      </c>
      <c r="RQR67" s="956">
        <f t="shared" si="200"/>
        <v>0</v>
      </c>
      <c r="RQS67" s="956">
        <f t="shared" si="200"/>
        <v>0</v>
      </c>
      <c r="RQT67" s="956">
        <f t="shared" si="200"/>
        <v>0</v>
      </c>
      <c r="RQU67" s="956">
        <f t="shared" si="200"/>
        <v>0</v>
      </c>
      <c r="RQV67" s="956">
        <f t="shared" si="200"/>
        <v>0</v>
      </c>
      <c r="RQW67" s="956">
        <f t="shared" si="200"/>
        <v>0</v>
      </c>
      <c r="RQX67" s="956">
        <f t="shared" si="200"/>
        <v>0</v>
      </c>
      <c r="RQY67" s="956">
        <f t="shared" si="200"/>
        <v>0</v>
      </c>
      <c r="RQZ67" s="956">
        <f t="shared" si="200"/>
        <v>0</v>
      </c>
      <c r="RRA67" s="956">
        <f t="shared" si="200"/>
        <v>0</v>
      </c>
      <c r="RRB67" s="956">
        <f t="shared" si="200"/>
        <v>0</v>
      </c>
      <c r="RRC67" s="956">
        <f t="shared" si="200"/>
        <v>0</v>
      </c>
      <c r="RRD67" s="956">
        <f t="shared" si="200"/>
        <v>0</v>
      </c>
      <c r="RRE67" s="956">
        <f t="shared" si="200"/>
        <v>0</v>
      </c>
      <c r="RRF67" s="956">
        <f t="shared" si="200"/>
        <v>0</v>
      </c>
      <c r="RRG67" s="956">
        <f t="shared" si="200"/>
        <v>0</v>
      </c>
      <c r="RRH67" s="956">
        <f t="shared" si="200"/>
        <v>0</v>
      </c>
      <c r="RRI67" s="956">
        <f t="shared" si="200"/>
        <v>0</v>
      </c>
      <c r="RRJ67" s="956">
        <f t="shared" si="200"/>
        <v>0</v>
      </c>
      <c r="RRK67" s="956">
        <f t="shared" si="200"/>
        <v>0</v>
      </c>
      <c r="RRL67" s="956">
        <f t="shared" si="200"/>
        <v>0</v>
      </c>
      <c r="RRM67" s="956">
        <f t="shared" si="200"/>
        <v>0</v>
      </c>
      <c r="RRN67" s="956">
        <f t="shared" si="200"/>
        <v>0</v>
      </c>
      <c r="RRO67" s="956">
        <f t="shared" si="200"/>
        <v>0</v>
      </c>
      <c r="RRP67" s="956">
        <f t="shared" si="200"/>
        <v>0</v>
      </c>
      <c r="RRQ67" s="956">
        <f t="shared" si="200"/>
        <v>0</v>
      </c>
      <c r="RRR67" s="956">
        <f t="shared" si="200"/>
        <v>0</v>
      </c>
      <c r="RRS67" s="956">
        <f t="shared" si="200"/>
        <v>0</v>
      </c>
      <c r="RRT67" s="956">
        <f t="shared" si="200"/>
        <v>0</v>
      </c>
      <c r="RRU67" s="956">
        <f t="shared" si="200"/>
        <v>0</v>
      </c>
      <c r="RRV67" s="956">
        <f t="shared" si="200"/>
        <v>0</v>
      </c>
      <c r="RRW67" s="956">
        <f t="shared" si="200"/>
        <v>0</v>
      </c>
      <c r="RRX67" s="956">
        <f t="shared" si="200"/>
        <v>0</v>
      </c>
      <c r="RRY67" s="956">
        <f t="shared" si="200"/>
        <v>0</v>
      </c>
      <c r="RRZ67" s="956">
        <f t="shared" si="200"/>
        <v>0</v>
      </c>
      <c r="RSA67" s="956">
        <f t="shared" si="200"/>
        <v>0</v>
      </c>
      <c r="RSB67" s="956">
        <f t="shared" si="200"/>
        <v>0</v>
      </c>
      <c r="RSC67" s="956">
        <f t="shared" si="200"/>
        <v>0</v>
      </c>
      <c r="RSD67" s="956">
        <f t="shared" si="200"/>
        <v>0</v>
      </c>
      <c r="RSE67" s="956">
        <f t="shared" si="200"/>
        <v>0</v>
      </c>
      <c r="RSF67" s="956">
        <f t="shared" si="200"/>
        <v>0</v>
      </c>
      <c r="RSG67" s="956">
        <f t="shared" si="200"/>
        <v>0</v>
      </c>
      <c r="RSH67" s="956">
        <f t="shared" si="200"/>
        <v>0</v>
      </c>
      <c r="RSI67" s="956">
        <f t="shared" si="200"/>
        <v>0</v>
      </c>
      <c r="RSJ67" s="956">
        <f t="shared" si="200"/>
        <v>0</v>
      </c>
      <c r="RSK67" s="956">
        <f t="shared" si="200"/>
        <v>0</v>
      </c>
      <c r="RSL67" s="956">
        <f t="shared" si="200"/>
        <v>0</v>
      </c>
      <c r="RSM67" s="956">
        <f t="shared" si="200"/>
        <v>0</v>
      </c>
      <c r="RSN67" s="956">
        <f t="shared" si="200"/>
        <v>0</v>
      </c>
      <c r="RSO67" s="956">
        <f t="shared" si="200"/>
        <v>0</v>
      </c>
      <c r="RSP67" s="956">
        <f t="shared" si="200"/>
        <v>0</v>
      </c>
      <c r="RSQ67" s="956">
        <f t="shared" si="200"/>
        <v>0</v>
      </c>
      <c r="RSR67" s="956">
        <f t="shared" si="200"/>
        <v>0</v>
      </c>
      <c r="RSS67" s="956">
        <f t="shared" si="200"/>
        <v>0</v>
      </c>
      <c r="RST67" s="956">
        <f t="shared" si="200"/>
        <v>0</v>
      </c>
      <c r="RSU67" s="956">
        <f t="shared" si="200"/>
        <v>0</v>
      </c>
      <c r="RSV67" s="956">
        <f t="shared" ref="RSV67:RVG67" si="201">RSV60*$C$67</f>
        <v>0</v>
      </c>
      <c r="RSW67" s="956">
        <f t="shared" si="201"/>
        <v>0</v>
      </c>
      <c r="RSX67" s="956">
        <f t="shared" si="201"/>
        <v>0</v>
      </c>
      <c r="RSY67" s="956">
        <f t="shared" si="201"/>
        <v>0</v>
      </c>
      <c r="RSZ67" s="956">
        <f t="shared" si="201"/>
        <v>0</v>
      </c>
      <c r="RTA67" s="956">
        <f t="shared" si="201"/>
        <v>0</v>
      </c>
      <c r="RTB67" s="956">
        <f t="shared" si="201"/>
        <v>0</v>
      </c>
      <c r="RTC67" s="956">
        <f t="shared" si="201"/>
        <v>0</v>
      </c>
      <c r="RTD67" s="956">
        <f t="shared" si="201"/>
        <v>0</v>
      </c>
      <c r="RTE67" s="956">
        <f t="shared" si="201"/>
        <v>0</v>
      </c>
      <c r="RTF67" s="956">
        <f t="shared" si="201"/>
        <v>0</v>
      </c>
      <c r="RTG67" s="956">
        <f t="shared" si="201"/>
        <v>0</v>
      </c>
      <c r="RTH67" s="956">
        <f t="shared" si="201"/>
        <v>0</v>
      </c>
      <c r="RTI67" s="956">
        <f t="shared" si="201"/>
        <v>0</v>
      </c>
      <c r="RTJ67" s="956">
        <f t="shared" si="201"/>
        <v>0</v>
      </c>
      <c r="RTK67" s="956">
        <f t="shared" si="201"/>
        <v>0</v>
      </c>
      <c r="RTL67" s="956">
        <f t="shared" si="201"/>
        <v>0</v>
      </c>
      <c r="RTM67" s="956">
        <f t="shared" si="201"/>
        <v>0</v>
      </c>
      <c r="RTN67" s="956">
        <f t="shared" si="201"/>
        <v>0</v>
      </c>
      <c r="RTO67" s="956">
        <f t="shared" si="201"/>
        <v>0</v>
      </c>
      <c r="RTP67" s="956">
        <f t="shared" si="201"/>
        <v>0</v>
      </c>
      <c r="RTQ67" s="956">
        <f t="shared" si="201"/>
        <v>0</v>
      </c>
      <c r="RTR67" s="956">
        <f t="shared" si="201"/>
        <v>0</v>
      </c>
      <c r="RTS67" s="956">
        <f t="shared" si="201"/>
        <v>0</v>
      </c>
      <c r="RTT67" s="956">
        <f t="shared" si="201"/>
        <v>0</v>
      </c>
      <c r="RTU67" s="956">
        <f t="shared" si="201"/>
        <v>0</v>
      </c>
      <c r="RTV67" s="956">
        <f t="shared" si="201"/>
        <v>0</v>
      </c>
      <c r="RTW67" s="956">
        <f t="shared" si="201"/>
        <v>0</v>
      </c>
      <c r="RTX67" s="956">
        <f t="shared" si="201"/>
        <v>0</v>
      </c>
      <c r="RTY67" s="956">
        <f t="shared" si="201"/>
        <v>0</v>
      </c>
      <c r="RTZ67" s="956">
        <f t="shared" si="201"/>
        <v>0</v>
      </c>
      <c r="RUA67" s="956">
        <f t="shared" si="201"/>
        <v>0</v>
      </c>
      <c r="RUB67" s="956">
        <f t="shared" si="201"/>
        <v>0</v>
      </c>
      <c r="RUC67" s="956">
        <f t="shared" si="201"/>
        <v>0</v>
      </c>
      <c r="RUD67" s="956">
        <f t="shared" si="201"/>
        <v>0</v>
      </c>
      <c r="RUE67" s="956">
        <f t="shared" si="201"/>
        <v>0</v>
      </c>
      <c r="RUF67" s="956">
        <f t="shared" si="201"/>
        <v>0</v>
      </c>
      <c r="RUG67" s="956">
        <f t="shared" si="201"/>
        <v>0</v>
      </c>
      <c r="RUH67" s="956">
        <f t="shared" si="201"/>
        <v>0</v>
      </c>
      <c r="RUI67" s="956">
        <f t="shared" si="201"/>
        <v>0</v>
      </c>
      <c r="RUJ67" s="956">
        <f t="shared" si="201"/>
        <v>0</v>
      </c>
      <c r="RUK67" s="956">
        <f t="shared" si="201"/>
        <v>0</v>
      </c>
      <c r="RUL67" s="956">
        <f t="shared" si="201"/>
        <v>0</v>
      </c>
      <c r="RUM67" s="956">
        <f t="shared" si="201"/>
        <v>0</v>
      </c>
      <c r="RUN67" s="956">
        <f t="shared" si="201"/>
        <v>0</v>
      </c>
      <c r="RUO67" s="956">
        <f t="shared" si="201"/>
        <v>0</v>
      </c>
      <c r="RUP67" s="956">
        <f t="shared" si="201"/>
        <v>0</v>
      </c>
      <c r="RUQ67" s="956">
        <f t="shared" si="201"/>
        <v>0</v>
      </c>
      <c r="RUR67" s="956">
        <f t="shared" si="201"/>
        <v>0</v>
      </c>
      <c r="RUS67" s="956">
        <f t="shared" si="201"/>
        <v>0</v>
      </c>
      <c r="RUT67" s="956">
        <f t="shared" si="201"/>
        <v>0</v>
      </c>
      <c r="RUU67" s="956">
        <f t="shared" si="201"/>
        <v>0</v>
      </c>
      <c r="RUV67" s="956">
        <f t="shared" si="201"/>
        <v>0</v>
      </c>
      <c r="RUW67" s="956">
        <f t="shared" si="201"/>
        <v>0</v>
      </c>
      <c r="RUX67" s="956">
        <f t="shared" si="201"/>
        <v>0</v>
      </c>
      <c r="RUY67" s="956">
        <f t="shared" si="201"/>
        <v>0</v>
      </c>
      <c r="RUZ67" s="956">
        <f t="shared" si="201"/>
        <v>0</v>
      </c>
      <c r="RVA67" s="956">
        <f t="shared" si="201"/>
        <v>0</v>
      </c>
      <c r="RVB67" s="956">
        <f t="shared" si="201"/>
        <v>0</v>
      </c>
      <c r="RVC67" s="956">
        <f t="shared" si="201"/>
        <v>0</v>
      </c>
      <c r="RVD67" s="956">
        <f t="shared" si="201"/>
        <v>0</v>
      </c>
      <c r="RVE67" s="956">
        <f t="shared" si="201"/>
        <v>0</v>
      </c>
      <c r="RVF67" s="956">
        <f t="shared" si="201"/>
        <v>0</v>
      </c>
      <c r="RVG67" s="956">
        <f t="shared" si="201"/>
        <v>0</v>
      </c>
      <c r="RVH67" s="956">
        <f t="shared" ref="RVH67:RXS67" si="202">RVH60*$C$67</f>
        <v>0</v>
      </c>
      <c r="RVI67" s="956">
        <f t="shared" si="202"/>
        <v>0</v>
      </c>
      <c r="RVJ67" s="956">
        <f t="shared" si="202"/>
        <v>0</v>
      </c>
      <c r="RVK67" s="956">
        <f t="shared" si="202"/>
        <v>0</v>
      </c>
      <c r="RVL67" s="956">
        <f t="shared" si="202"/>
        <v>0</v>
      </c>
      <c r="RVM67" s="956">
        <f t="shared" si="202"/>
        <v>0</v>
      </c>
      <c r="RVN67" s="956">
        <f t="shared" si="202"/>
        <v>0</v>
      </c>
      <c r="RVO67" s="956">
        <f t="shared" si="202"/>
        <v>0</v>
      </c>
      <c r="RVP67" s="956">
        <f t="shared" si="202"/>
        <v>0</v>
      </c>
      <c r="RVQ67" s="956">
        <f t="shared" si="202"/>
        <v>0</v>
      </c>
      <c r="RVR67" s="956">
        <f t="shared" si="202"/>
        <v>0</v>
      </c>
      <c r="RVS67" s="956">
        <f t="shared" si="202"/>
        <v>0</v>
      </c>
      <c r="RVT67" s="956">
        <f t="shared" si="202"/>
        <v>0</v>
      </c>
      <c r="RVU67" s="956">
        <f t="shared" si="202"/>
        <v>0</v>
      </c>
      <c r="RVV67" s="956">
        <f t="shared" si="202"/>
        <v>0</v>
      </c>
      <c r="RVW67" s="956">
        <f t="shared" si="202"/>
        <v>0</v>
      </c>
      <c r="RVX67" s="956">
        <f t="shared" si="202"/>
        <v>0</v>
      </c>
      <c r="RVY67" s="956">
        <f t="shared" si="202"/>
        <v>0</v>
      </c>
      <c r="RVZ67" s="956">
        <f t="shared" si="202"/>
        <v>0</v>
      </c>
      <c r="RWA67" s="956">
        <f t="shared" si="202"/>
        <v>0</v>
      </c>
      <c r="RWB67" s="956">
        <f t="shared" si="202"/>
        <v>0</v>
      </c>
      <c r="RWC67" s="956">
        <f t="shared" si="202"/>
        <v>0</v>
      </c>
      <c r="RWD67" s="956">
        <f t="shared" si="202"/>
        <v>0</v>
      </c>
      <c r="RWE67" s="956">
        <f t="shared" si="202"/>
        <v>0</v>
      </c>
      <c r="RWF67" s="956">
        <f t="shared" si="202"/>
        <v>0</v>
      </c>
      <c r="RWG67" s="956">
        <f t="shared" si="202"/>
        <v>0</v>
      </c>
      <c r="RWH67" s="956">
        <f t="shared" si="202"/>
        <v>0</v>
      </c>
      <c r="RWI67" s="956">
        <f t="shared" si="202"/>
        <v>0</v>
      </c>
      <c r="RWJ67" s="956">
        <f t="shared" si="202"/>
        <v>0</v>
      </c>
      <c r="RWK67" s="956">
        <f t="shared" si="202"/>
        <v>0</v>
      </c>
      <c r="RWL67" s="956">
        <f t="shared" si="202"/>
        <v>0</v>
      </c>
      <c r="RWM67" s="956">
        <f t="shared" si="202"/>
        <v>0</v>
      </c>
      <c r="RWN67" s="956">
        <f t="shared" si="202"/>
        <v>0</v>
      </c>
      <c r="RWO67" s="956">
        <f t="shared" si="202"/>
        <v>0</v>
      </c>
      <c r="RWP67" s="956">
        <f t="shared" si="202"/>
        <v>0</v>
      </c>
      <c r="RWQ67" s="956">
        <f t="shared" si="202"/>
        <v>0</v>
      </c>
      <c r="RWR67" s="956">
        <f t="shared" si="202"/>
        <v>0</v>
      </c>
      <c r="RWS67" s="956">
        <f t="shared" si="202"/>
        <v>0</v>
      </c>
      <c r="RWT67" s="956">
        <f t="shared" si="202"/>
        <v>0</v>
      </c>
      <c r="RWU67" s="956">
        <f t="shared" si="202"/>
        <v>0</v>
      </c>
      <c r="RWV67" s="956">
        <f t="shared" si="202"/>
        <v>0</v>
      </c>
      <c r="RWW67" s="956">
        <f t="shared" si="202"/>
        <v>0</v>
      </c>
      <c r="RWX67" s="956">
        <f t="shared" si="202"/>
        <v>0</v>
      </c>
      <c r="RWY67" s="956">
        <f t="shared" si="202"/>
        <v>0</v>
      </c>
      <c r="RWZ67" s="956">
        <f t="shared" si="202"/>
        <v>0</v>
      </c>
      <c r="RXA67" s="956">
        <f t="shared" si="202"/>
        <v>0</v>
      </c>
      <c r="RXB67" s="956">
        <f t="shared" si="202"/>
        <v>0</v>
      </c>
      <c r="RXC67" s="956">
        <f t="shared" si="202"/>
        <v>0</v>
      </c>
      <c r="RXD67" s="956">
        <f t="shared" si="202"/>
        <v>0</v>
      </c>
      <c r="RXE67" s="956">
        <f t="shared" si="202"/>
        <v>0</v>
      </c>
      <c r="RXF67" s="956">
        <f t="shared" si="202"/>
        <v>0</v>
      </c>
      <c r="RXG67" s="956">
        <f t="shared" si="202"/>
        <v>0</v>
      </c>
      <c r="RXH67" s="956">
        <f t="shared" si="202"/>
        <v>0</v>
      </c>
      <c r="RXI67" s="956">
        <f t="shared" si="202"/>
        <v>0</v>
      </c>
      <c r="RXJ67" s="956">
        <f t="shared" si="202"/>
        <v>0</v>
      </c>
      <c r="RXK67" s="956">
        <f t="shared" si="202"/>
        <v>0</v>
      </c>
      <c r="RXL67" s="956">
        <f t="shared" si="202"/>
        <v>0</v>
      </c>
      <c r="RXM67" s="956">
        <f t="shared" si="202"/>
        <v>0</v>
      </c>
      <c r="RXN67" s="956">
        <f t="shared" si="202"/>
        <v>0</v>
      </c>
      <c r="RXO67" s="956">
        <f t="shared" si="202"/>
        <v>0</v>
      </c>
      <c r="RXP67" s="956">
        <f t="shared" si="202"/>
        <v>0</v>
      </c>
      <c r="RXQ67" s="956">
        <f t="shared" si="202"/>
        <v>0</v>
      </c>
      <c r="RXR67" s="956">
        <f t="shared" si="202"/>
        <v>0</v>
      </c>
      <c r="RXS67" s="956">
        <f t="shared" si="202"/>
        <v>0</v>
      </c>
      <c r="RXT67" s="956">
        <f t="shared" ref="RXT67:SAE67" si="203">RXT60*$C$67</f>
        <v>0</v>
      </c>
      <c r="RXU67" s="956">
        <f t="shared" si="203"/>
        <v>0</v>
      </c>
      <c r="RXV67" s="956">
        <f t="shared" si="203"/>
        <v>0</v>
      </c>
      <c r="RXW67" s="956">
        <f t="shared" si="203"/>
        <v>0</v>
      </c>
      <c r="RXX67" s="956">
        <f t="shared" si="203"/>
        <v>0</v>
      </c>
      <c r="RXY67" s="956">
        <f t="shared" si="203"/>
        <v>0</v>
      </c>
      <c r="RXZ67" s="956">
        <f t="shared" si="203"/>
        <v>0</v>
      </c>
      <c r="RYA67" s="956">
        <f t="shared" si="203"/>
        <v>0</v>
      </c>
      <c r="RYB67" s="956">
        <f t="shared" si="203"/>
        <v>0</v>
      </c>
      <c r="RYC67" s="956">
        <f t="shared" si="203"/>
        <v>0</v>
      </c>
      <c r="RYD67" s="956">
        <f t="shared" si="203"/>
        <v>0</v>
      </c>
      <c r="RYE67" s="956">
        <f t="shared" si="203"/>
        <v>0</v>
      </c>
      <c r="RYF67" s="956">
        <f t="shared" si="203"/>
        <v>0</v>
      </c>
      <c r="RYG67" s="956">
        <f t="shared" si="203"/>
        <v>0</v>
      </c>
      <c r="RYH67" s="956">
        <f t="shared" si="203"/>
        <v>0</v>
      </c>
      <c r="RYI67" s="956">
        <f t="shared" si="203"/>
        <v>0</v>
      </c>
      <c r="RYJ67" s="956">
        <f t="shared" si="203"/>
        <v>0</v>
      </c>
      <c r="RYK67" s="956">
        <f t="shared" si="203"/>
        <v>0</v>
      </c>
      <c r="RYL67" s="956">
        <f t="shared" si="203"/>
        <v>0</v>
      </c>
      <c r="RYM67" s="956">
        <f t="shared" si="203"/>
        <v>0</v>
      </c>
      <c r="RYN67" s="956">
        <f t="shared" si="203"/>
        <v>0</v>
      </c>
      <c r="RYO67" s="956">
        <f t="shared" si="203"/>
        <v>0</v>
      </c>
      <c r="RYP67" s="956">
        <f t="shared" si="203"/>
        <v>0</v>
      </c>
      <c r="RYQ67" s="956">
        <f t="shared" si="203"/>
        <v>0</v>
      </c>
      <c r="RYR67" s="956">
        <f t="shared" si="203"/>
        <v>0</v>
      </c>
      <c r="RYS67" s="956">
        <f t="shared" si="203"/>
        <v>0</v>
      </c>
      <c r="RYT67" s="956">
        <f t="shared" si="203"/>
        <v>0</v>
      </c>
      <c r="RYU67" s="956">
        <f t="shared" si="203"/>
        <v>0</v>
      </c>
      <c r="RYV67" s="956">
        <f t="shared" si="203"/>
        <v>0</v>
      </c>
      <c r="RYW67" s="956">
        <f t="shared" si="203"/>
        <v>0</v>
      </c>
      <c r="RYX67" s="956">
        <f t="shared" si="203"/>
        <v>0</v>
      </c>
      <c r="RYY67" s="956">
        <f t="shared" si="203"/>
        <v>0</v>
      </c>
      <c r="RYZ67" s="956">
        <f t="shared" si="203"/>
        <v>0</v>
      </c>
      <c r="RZA67" s="956">
        <f t="shared" si="203"/>
        <v>0</v>
      </c>
      <c r="RZB67" s="956">
        <f t="shared" si="203"/>
        <v>0</v>
      </c>
      <c r="RZC67" s="956">
        <f t="shared" si="203"/>
        <v>0</v>
      </c>
      <c r="RZD67" s="956">
        <f t="shared" si="203"/>
        <v>0</v>
      </c>
      <c r="RZE67" s="956">
        <f t="shared" si="203"/>
        <v>0</v>
      </c>
      <c r="RZF67" s="956">
        <f t="shared" si="203"/>
        <v>0</v>
      </c>
      <c r="RZG67" s="956">
        <f t="shared" si="203"/>
        <v>0</v>
      </c>
      <c r="RZH67" s="956">
        <f t="shared" si="203"/>
        <v>0</v>
      </c>
      <c r="RZI67" s="956">
        <f t="shared" si="203"/>
        <v>0</v>
      </c>
      <c r="RZJ67" s="956">
        <f t="shared" si="203"/>
        <v>0</v>
      </c>
      <c r="RZK67" s="956">
        <f t="shared" si="203"/>
        <v>0</v>
      </c>
      <c r="RZL67" s="956">
        <f t="shared" si="203"/>
        <v>0</v>
      </c>
      <c r="RZM67" s="956">
        <f t="shared" si="203"/>
        <v>0</v>
      </c>
      <c r="RZN67" s="956">
        <f t="shared" si="203"/>
        <v>0</v>
      </c>
      <c r="RZO67" s="956">
        <f t="shared" si="203"/>
        <v>0</v>
      </c>
      <c r="RZP67" s="956">
        <f t="shared" si="203"/>
        <v>0</v>
      </c>
      <c r="RZQ67" s="956">
        <f t="shared" si="203"/>
        <v>0</v>
      </c>
      <c r="RZR67" s="956">
        <f t="shared" si="203"/>
        <v>0</v>
      </c>
      <c r="RZS67" s="956">
        <f t="shared" si="203"/>
        <v>0</v>
      </c>
      <c r="RZT67" s="956">
        <f t="shared" si="203"/>
        <v>0</v>
      </c>
      <c r="RZU67" s="956">
        <f t="shared" si="203"/>
        <v>0</v>
      </c>
      <c r="RZV67" s="956">
        <f t="shared" si="203"/>
        <v>0</v>
      </c>
      <c r="RZW67" s="956">
        <f t="shared" si="203"/>
        <v>0</v>
      </c>
      <c r="RZX67" s="956">
        <f t="shared" si="203"/>
        <v>0</v>
      </c>
      <c r="RZY67" s="956">
        <f t="shared" si="203"/>
        <v>0</v>
      </c>
      <c r="RZZ67" s="956">
        <f t="shared" si="203"/>
        <v>0</v>
      </c>
      <c r="SAA67" s="956">
        <f t="shared" si="203"/>
        <v>0</v>
      </c>
      <c r="SAB67" s="956">
        <f t="shared" si="203"/>
        <v>0</v>
      </c>
      <c r="SAC67" s="956">
        <f t="shared" si="203"/>
        <v>0</v>
      </c>
      <c r="SAD67" s="956">
        <f t="shared" si="203"/>
        <v>0</v>
      </c>
      <c r="SAE67" s="956">
        <f t="shared" si="203"/>
        <v>0</v>
      </c>
      <c r="SAF67" s="956">
        <f t="shared" ref="SAF67:SCQ67" si="204">SAF60*$C$67</f>
        <v>0</v>
      </c>
      <c r="SAG67" s="956">
        <f t="shared" si="204"/>
        <v>0</v>
      </c>
      <c r="SAH67" s="956">
        <f t="shared" si="204"/>
        <v>0</v>
      </c>
      <c r="SAI67" s="956">
        <f t="shared" si="204"/>
        <v>0</v>
      </c>
      <c r="SAJ67" s="956">
        <f t="shared" si="204"/>
        <v>0</v>
      </c>
      <c r="SAK67" s="956">
        <f t="shared" si="204"/>
        <v>0</v>
      </c>
      <c r="SAL67" s="956">
        <f t="shared" si="204"/>
        <v>0</v>
      </c>
      <c r="SAM67" s="956">
        <f t="shared" si="204"/>
        <v>0</v>
      </c>
      <c r="SAN67" s="956">
        <f t="shared" si="204"/>
        <v>0</v>
      </c>
      <c r="SAO67" s="956">
        <f t="shared" si="204"/>
        <v>0</v>
      </c>
      <c r="SAP67" s="956">
        <f t="shared" si="204"/>
        <v>0</v>
      </c>
      <c r="SAQ67" s="956">
        <f t="shared" si="204"/>
        <v>0</v>
      </c>
      <c r="SAR67" s="956">
        <f t="shared" si="204"/>
        <v>0</v>
      </c>
      <c r="SAS67" s="956">
        <f t="shared" si="204"/>
        <v>0</v>
      </c>
      <c r="SAT67" s="956">
        <f t="shared" si="204"/>
        <v>0</v>
      </c>
      <c r="SAU67" s="956">
        <f t="shared" si="204"/>
        <v>0</v>
      </c>
      <c r="SAV67" s="956">
        <f t="shared" si="204"/>
        <v>0</v>
      </c>
      <c r="SAW67" s="956">
        <f t="shared" si="204"/>
        <v>0</v>
      </c>
      <c r="SAX67" s="956">
        <f t="shared" si="204"/>
        <v>0</v>
      </c>
      <c r="SAY67" s="956">
        <f t="shared" si="204"/>
        <v>0</v>
      </c>
      <c r="SAZ67" s="956">
        <f t="shared" si="204"/>
        <v>0</v>
      </c>
      <c r="SBA67" s="956">
        <f t="shared" si="204"/>
        <v>0</v>
      </c>
      <c r="SBB67" s="956">
        <f t="shared" si="204"/>
        <v>0</v>
      </c>
      <c r="SBC67" s="956">
        <f t="shared" si="204"/>
        <v>0</v>
      </c>
      <c r="SBD67" s="956">
        <f t="shared" si="204"/>
        <v>0</v>
      </c>
      <c r="SBE67" s="956">
        <f t="shared" si="204"/>
        <v>0</v>
      </c>
      <c r="SBF67" s="956">
        <f t="shared" si="204"/>
        <v>0</v>
      </c>
      <c r="SBG67" s="956">
        <f t="shared" si="204"/>
        <v>0</v>
      </c>
      <c r="SBH67" s="956">
        <f t="shared" si="204"/>
        <v>0</v>
      </c>
      <c r="SBI67" s="956">
        <f t="shared" si="204"/>
        <v>0</v>
      </c>
      <c r="SBJ67" s="956">
        <f t="shared" si="204"/>
        <v>0</v>
      </c>
      <c r="SBK67" s="956">
        <f t="shared" si="204"/>
        <v>0</v>
      </c>
      <c r="SBL67" s="956">
        <f t="shared" si="204"/>
        <v>0</v>
      </c>
      <c r="SBM67" s="956">
        <f t="shared" si="204"/>
        <v>0</v>
      </c>
      <c r="SBN67" s="956">
        <f t="shared" si="204"/>
        <v>0</v>
      </c>
      <c r="SBO67" s="956">
        <f t="shared" si="204"/>
        <v>0</v>
      </c>
      <c r="SBP67" s="956">
        <f t="shared" si="204"/>
        <v>0</v>
      </c>
      <c r="SBQ67" s="956">
        <f t="shared" si="204"/>
        <v>0</v>
      </c>
      <c r="SBR67" s="956">
        <f t="shared" si="204"/>
        <v>0</v>
      </c>
      <c r="SBS67" s="956">
        <f t="shared" si="204"/>
        <v>0</v>
      </c>
      <c r="SBT67" s="956">
        <f t="shared" si="204"/>
        <v>0</v>
      </c>
      <c r="SBU67" s="956">
        <f t="shared" si="204"/>
        <v>0</v>
      </c>
      <c r="SBV67" s="956">
        <f t="shared" si="204"/>
        <v>0</v>
      </c>
      <c r="SBW67" s="956">
        <f t="shared" si="204"/>
        <v>0</v>
      </c>
      <c r="SBX67" s="956">
        <f t="shared" si="204"/>
        <v>0</v>
      </c>
      <c r="SBY67" s="956">
        <f t="shared" si="204"/>
        <v>0</v>
      </c>
      <c r="SBZ67" s="956">
        <f t="shared" si="204"/>
        <v>0</v>
      </c>
      <c r="SCA67" s="956">
        <f t="shared" si="204"/>
        <v>0</v>
      </c>
      <c r="SCB67" s="956">
        <f t="shared" si="204"/>
        <v>0</v>
      </c>
      <c r="SCC67" s="956">
        <f t="shared" si="204"/>
        <v>0</v>
      </c>
      <c r="SCD67" s="956">
        <f t="shared" si="204"/>
        <v>0</v>
      </c>
      <c r="SCE67" s="956">
        <f t="shared" si="204"/>
        <v>0</v>
      </c>
      <c r="SCF67" s="956">
        <f t="shared" si="204"/>
        <v>0</v>
      </c>
      <c r="SCG67" s="956">
        <f t="shared" si="204"/>
        <v>0</v>
      </c>
      <c r="SCH67" s="956">
        <f t="shared" si="204"/>
        <v>0</v>
      </c>
      <c r="SCI67" s="956">
        <f t="shared" si="204"/>
        <v>0</v>
      </c>
      <c r="SCJ67" s="956">
        <f t="shared" si="204"/>
        <v>0</v>
      </c>
      <c r="SCK67" s="956">
        <f t="shared" si="204"/>
        <v>0</v>
      </c>
      <c r="SCL67" s="956">
        <f t="shared" si="204"/>
        <v>0</v>
      </c>
      <c r="SCM67" s="956">
        <f t="shared" si="204"/>
        <v>0</v>
      </c>
      <c r="SCN67" s="956">
        <f t="shared" si="204"/>
        <v>0</v>
      </c>
      <c r="SCO67" s="956">
        <f t="shared" si="204"/>
        <v>0</v>
      </c>
      <c r="SCP67" s="956">
        <f t="shared" si="204"/>
        <v>0</v>
      </c>
      <c r="SCQ67" s="956">
        <f t="shared" si="204"/>
        <v>0</v>
      </c>
      <c r="SCR67" s="956">
        <f t="shared" ref="SCR67:SFC67" si="205">SCR60*$C$67</f>
        <v>0</v>
      </c>
      <c r="SCS67" s="956">
        <f t="shared" si="205"/>
        <v>0</v>
      </c>
      <c r="SCT67" s="956">
        <f t="shared" si="205"/>
        <v>0</v>
      </c>
      <c r="SCU67" s="956">
        <f t="shared" si="205"/>
        <v>0</v>
      </c>
      <c r="SCV67" s="956">
        <f t="shared" si="205"/>
        <v>0</v>
      </c>
      <c r="SCW67" s="956">
        <f t="shared" si="205"/>
        <v>0</v>
      </c>
      <c r="SCX67" s="956">
        <f t="shared" si="205"/>
        <v>0</v>
      </c>
      <c r="SCY67" s="956">
        <f t="shared" si="205"/>
        <v>0</v>
      </c>
      <c r="SCZ67" s="956">
        <f t="shared" si="205"/>
        <v>0</v>
      </c>
      <c r="SDA67" s="956">
        <f t="shared" si="205"/>
        <v>0</v>
      </c>
      <c r="SDB67" s="956">
        <f t="shared" si="205"/>
        <v>0</v>
      </c>
      <c r="SDC67" s="956">
        <f t="shared" si="205"/>
        <v>0</v>
      </c>
      <c r="SDD67" s="956">
        <f t="shared" si="205"/>
        <v>0</v>
      </c>
      <c r="SDE67" s="956">
        <f t="shared" si="205"/>
        <v>0</v>
      </c>
      <c r="SDF67" s="956">
        <f t="shared" si="205"/>
        <v>0</v>
      </c>
      <c r="SDG67" s="956">
        <f t="shared" si="205"/>
        <v>0</v>
      </c>
      <c r="SDH67" s="956">
        <f t="shared" si="205"/>
        <v>0</v>
      </c>
      <c r="SDI67" s="956">
        <f t="shared" si="205"/>
        <v>0</v>
      </c>
      <c r="SDJ67" s="956">
        <f t="shared" si="205"/>
        <v>0</v>
      </c>
      <c r="SDK67" s="956">
        <f t="shared" si="205"/>
        <v>0</v>
      </c>
      <c r="SDL67" s="956">
        <f t="shared" si="205"/>
        <v>0</v>
      </c>
      <c r="SDM67" s="956">
        <f t="shared" si="205"/>
        <v>0</v>
      </c>
      <c r="SDN67" s="956">
        <f t="shared" si="205"/>
        <v>0</v>
      </c>
      <c r="SDO67" s="956">
        <f t="shared" si="205"/>
        <v>0</v>
      </c>
      <c r="SDP67" s="956">
        <f t="shared" si="205"/>
        <v>0</v>
      </c>
      <c r="SDQ67" s="956">
        <f t="shared" si="205"/>
        <v>0</v>
      </c>
      <c r="SDR67" s="956">
        <f t="shared" si="205"/>
        <v>0</v>
      </c>
      <c r="SDS67" s="956">
        <f t="shared" si="205"/>
        <v>0</v>
      </c>
      <c r="SDT67" s="956">
        <f t="shared" si="205"/>
        <v>0</v>
      </c>
      <c r="SDU67" s="956">
        <f t="shared" si="205"/>
        <v>0</v>
      </c>
      <c r="SDV67" s="956">
        <f t="shared" si="205"/>
        <v>0</v>
      </c>
      <c r="SDW67" s="956">
        <f t="shared" si="205"/>
        <v>0</v>
      </c>
      <c r="SDX67" s="956">
        <f t="shared" si="205"/>
        <v>0</v>
      </c>
      <c r="SDY67" s="956">
        <f t="shared" si="205"/>
        <v>0</v>
      </c>
      <c r="SDZ67" s="956">
        <f t="shared" si="205"/>
        <v>0</v>
      </c>
      <c r="SEA67" s="956">
        <f t="shared" si="205"/>
        <v>0</v>
      </c>
      <c r="SEB67" s="956">
        <f t="shared" si="205"/>
        <v>0</v>
      </c>
      <c r="SEC67" s="956">
        <f t="shared" si="205"/>
        <v>0</v>
      </c>
      <c r="SED67" s="956">
        <f t="shared" si="205"/>
        <v>0</v>
      </c>
      <c r="SEE67" s="956">
        <f t="shared" si="205"/>
        <v>0</v>
      </c>
      <c r="SEF67" s="956">
        <f t="shared" si="205"/>
        <v>0</v>
      </c>
      <c r="SEG67" s="956">
        <f t="shared" si="205"/>
        <v>0</v>
      </c>
      <c r="SEH67" s="956">
        <f t="shared" si="205"/>
        <v>0</v>
      </c>
      <c r="SEI67" s="956">
        <f t="shared" si="205"/>
        <v>0</v>
      </c>
      <c r="SEJ67" s="956">
        <f t="shared" si="205"/>
        <v>0</v>
      </c>
      <c r="SEK67" s="956">
        <f t="shared" si="205"/>
        <v>0</v>
      </c>
      <c r="SEL67" s="956">
        <f t="shared" si="205"/>
        <v>0</v>
      </c>
      <c r="SEM67" s="956">
        <f t="shared" si="205"/>
        <v>0</v>
      </c>
      <c r="SEN67" s="956">
        <f t="shared" si="205"/>
        <v>0</v>
      </c>
      <c r="SEO67" s="956">
        <f t="shared" si="205"/>
        <v>0</v>
      </c>
      <c r="SEP67" s="956">
        <f t="shared" si="205"/>
        <v>0</v>
      </c>
      <c r="SEQ67" s="956">
        <f t="shared" si="205"/>
        <v>0</v>
      </c>
      <c r="SER67" s="956">
        <f t="shared" si="205"/>
        <v>0</v>
      </c>
      <c r="SES67" s="956">
        <f t="shared" si="205"/>
        <v>0</v>
      </c>
      <c r="SET67" s="956">
        <f t="shared" si="205"/>
        <v>0</v>
      </c>
      <c r="SEU67" s="956">
        <f t="shared" si="205"/>
        <v>0</v>
      </c>
      <c r="SEV67" s="956">
        <f t="shared" si="205"/>
        <v>0</v>
      </c>
      <c r="SEW67" s="956">
        <f t="shared" si="205"/>
        <v>0</v>
      </c>
      <c r="SEX67" s="956">
        <f t="shared" si="205"/>
        <v>0</v>
      </c>
      <c r="SEY67" s="956">
        <f t="shared" si="205"/>
        <v>0</v>
      </c>
      <c r="SEZ67" s="956">
        <f t="shared" si="205"/>
        <v>0</v>
      </c>
      <c r="SFA67" s="956">
        <f t="shared" si="205"/>
        <v>0</v>
      </c>
      <c r="SFB67" s="956">
        <f t="shared" si="205"/>
        <v>0</v>
      </c>
      <c r="SFC67" s="956">
        <f t="shared" si="205"/>
        <v>0</v>
      </c>
      <c r="SFD67" s="956">
        <f t="shared" ref="SFD67:SHO67" si="206">SFD60*$C$67</f>
        <v>0</v>
      </c>
      <c r="SFE67" s="956">
        <f t="shared" si="206"/>
        <v>0</v>
      </c>
      <c r="SFF67" s="956">
        <f t="shared" si="206"/>
        <v>0</v>
      </c>
      <c r="SFG67" s="956">
        <f t="shared" si="206"/>
        <v>0</v>
      </c>
      <c r="SFH67" s="956">
        <f t="shared" si="206"/>
        <v>0</v>
      </c>
      <c r="SFI67" s="956">
        <f t="shared" si="206"/>
        <v>0</v>
      </c>
      <c r="SFJ67" s="956">
        <f t="shared" si="206"/>
        <v>0</v>
      </c>
      <c r="SFK67" s="956">
        <f t="shared" si="206"/>
        <v>0</v>
      </c>
      <c r="SFL67" s="956">
        <f t="shared" si="206"/>
        <v>0</v>
      </c>
      <c r="SFM67" s="956">
        <f t="shared" si="206"/>
        <v>0</v>
      </c>
      <c r="SFN67" s="956">
        <f t="shared" si="206"/>
        <v>0</v>
      </c>
      <c r="SFO67" s="956">
        <f t="shared" si="206"/>
        <v>0</v>
      </c>
      <c r="SFP67" s="956">
        <f t="shared" si="206"/>
        <v>0</v>
      </c>
      <c r="SFQ67" s="956">
        <f t="shared" si="206"/>
        <v>0</v>
      </c>
      <c r="SFR67" s="956">
        <f t="shared" si="206"/>
        <v>0</v>
      </c>
      <c r="SFS67" s="956">
        <f t="shared" si="206"/>
        <v>0</v>
      </c>
      <c r="SFT67" s="956">
        <f t="shared" si="206"/>
        <v>0</v>
      </c>
      <c r="SFU67" s="956">
        <f t="shared" si="206"/>
        <v>0</v>
      </c>
      <c r="SFV67" s="956">
        <f t="shared" si="206"/>
        <v>0</v>
      </c>
      <c r="SFW67" s="956">
        <f t="shared" si="206"/>
        <v>0</v>
      </c>
      <c r="SFX67" s="956">
        <f t="shared" si="206"/>
        <v>0</v>
      </c>
      <c r="SFY67" s="956">
        <f t="shared" si="206"/>
        <v>0</v>
      </c>
      <c r="SFZ67" s="956">
        <f t="shared" si="206"/>
        <v>0</v>
      </c>
      <c r="SGA67" s="956">
        <f t="shared" si="206"/>
        <v>0</v>
      </c>
      <c r="SGB67" s="956">
        <f t="shared" si="206"/>
        <v>0</v>
      </c>
      <c r="SGC67" s="956">
        <f t="shared" si="206"/>
        <v>0</v>
      </c>
      <c r="SGD67" s="956">
        <f t="shared" si="206"/>
        <v>0</v>
      </c>
      <c r="SGE67" s="956">
        <f t="shared" si="206"/>
        <v>0</v>
      </c>
      <c r="SGF67" s="956">
        <f t="shared" si="206"/>
        <v>0</v>
      </c>
      <c r="SGG67" s="956">
        <f t="shared" si="206"/>
        <v>0</v>
      </c>
      <c r="SGH67" s="956">
        <f t="shared" si="206"/>
        <v>0</v>
      </c>
      <c r="SGI67" s="956">
        <f t="shared" si="206"/>
        <v>0</v>
      </c>
      <c r="SGJ67" s="956">
        <f t="shared" si="206"/>
        <v>0</v>
      </c>
      <c r="SGK67" s="956">
        <f t="shared" si="206"/>
        <v>0</v>
      </c>
      <c r="SGL67" s="956">
        <f t="shared" si="206"/>
        <v>0</v>
      </c>
      <c r="SGM67" s="956">
        <f t="shared" si="206"/>
        <v>0</v>
      </c>
      <c r="SGN67" s="956">
        <f t="shared" si="206"/>
        <v>0</v>
      </c>
      <c r="SGO67" s="956">
        <f t="shared" si="206"/>
        <v>0</v>
      </c>
      <c r="SGP67" s="956">
        <f t="shared" si="206"/>
        <v>0</v>
      </c>
      <c r="SGQ67" s="956">
        <f t="shared" si="206"/>
        <v>0</v>
      </c>
      <c r="SGR67" s="956">
        <f t="shared" si="206"/>
        <v>0</v>
      </c>
      <c r="SGS67" s="956">
        <f t="shared" si="206"/>
        <v>0</v>
      </c>
      <c r="SGT67" s="956">
        <f t="shared" si="206"/>
        <v>0</v>
      </c>
      <c r="SGU67" s="956">
        <f t="shared" si="206"/>
        <v>0</v>
      </c>
      <c r="SGV67" s="956">
        <f t="shared" si="206"/>
        <v>0</v>
      </c>
      <c r="SGW67" s="956">
        <f t="shared" si="206"/>
        <v>0</v>
      </c>
      <c r="SGX67" s="956">
        <f t="shared" si="206"/>
        <v>0</v>
      </c>
      <c r="SGY67" s="956">
        <f t="shared" si="206"/>
        <v>0</v>
      </c>
      <c r="SGZ67" s="956">
        <f t="shared" si="206"/>
        <v>0</v>
      </c>
      <c r="SHA67" s="956">
        <f t="shared" si="206"/>
        <v>0</v>
      </c>
      <c r="SHB67" s="956">
        <f t="shared" si="206"/>
        <v>0</v>
      </c>
      <c r="SHC67" s="956">
        <f t="shared" si="206"/>
        <v>0</v>
      </c>
      <c r="SHD67" s="956">
        <f t="shared" si="206"/>
        <v>0</v>
      </c>
      <c r="SHE67" s="956">
        <f t="shared" si="206"/>
        <v>0</v>
      </c>
      <c r="SHF67" s="956">
        <f t="shared" si="206"/>
        <v>0</v>
      </c>
      <c r="SHG67" s="956">
        <f t="shared" si="206"/>
        <v>0</v>
      </c>
      <c r="SHH67" s="956">
        <f t="shared" si="206"/>
        <v>0</v>
      </c>
      <c r="SHI67" s="956">
        <f t="shared" si="206"/>
        <v>0</v>
      </c>
      <c r="SHJ67" s="956">
        <f t="shared" si="206"/>
        <v>0</v>
      </c>
      <c r="SHK67" s="956">
        <f t="shared" si="206"/>
        <v>0</v>
      </c>
      <c r="SHL67" s="956">
        <f t="shared" si="206"/>
        <v>0</v>
      </c>
      <c r="SHM67" s="956">
        <f t="shared" si="206"/>
        <v>0</v>
      </c>
      <c r="SHN67" s="956">
        <f t="shared" si="206"/>
        <v>0</v>
      </c>
      <c r="SHO67" s="956">
        <f t="shared" si="206"/>
        <v>0</v>
      </c>
      <c r="SHP67" s="956">
        <f t="shared" ref="SHP67:SKA67" si="207">SHP60*$C$67</f>
        <v>0</v>
      </c>
      <c r="SHQ67" s="956">
        <f t="shared" si="207"/>
        <v>0</v>
      </c>
      <c r="SHR67" s="956">
        <f t="shared" si="207"/>
        <v>0</v>
      </c>
      <c r="SHS67" s="956">
        <f t="shared" si="207"/>
        <v>0</v>
      </c>
      <c r="SHT67" s="956">
        <f t="shared" si="207"/>
        <v>0</v>
      </c>
      <c r="SHU67" s="956">
        <f t="shared" si="207"/>
        <v>0</v>
      </c>
      <c r="SHV67" s="956">
        <f t="shared" si="207"/>
        <v>0</v>
      </c>
      <c r="SHW67" s="956">
        <f t="shared" si="207"/>
        <v>0</v>
      </c>
      <c r="SHX67" s="956">
        <f t="shared" si="207"/>
        <v>0</v>
      </c>
      <c r="SHY67" s="956">
        <f t="shared" si="207"/>
        <v>0</v>
      </c>
      <c r="SHZ67" s="956">
        <f t="shared" si="207"/>
        <v>0</v>
      </c>
      <c r="SIA67" s="956">
        <f t="shared" si="207"/>
        <v>0</v>
      </c>
      <c r="SIB67" s="956">
        <f t="shared" si="207"/>
        <v>0</v>
      </c>
      <c r="SIC67" s="956">
        <f t="shared" si="207"/>
        <v>0</v>
      </c>
      <c r="SID67" s="956">
        <f t="shared" si="207"/>
        <v>0</v>
      </c>
      <c r="SIE67" s="956">
        <f t="shared" si="207"/>
        <v>0</v>
      </c>
      <c r="SIF67" s="956">
        <f t="shared" si="207"/>
        <v>0</v>
      </c>
      <c r="SIG67" s="956">
        <f t="shared" si="207"/>
        <v>0</v>
      </c>
      <c r="SIH67" s="956">
        <f t="shared" si="207"/>
        <v>0</v>
      </c>
      <c r="SII67" s="956">
        <f t="shared" si="207"/>
        <v>0</v>
      </c>
      <c r="SIJ67" s="956">
        <f t="shared" si="207"/>
        <v>0</v>
      </c>
      <c r="SIK67" s="956">
        <f t="shared" si="207"/>
        <v>0</v>
      </c>
      <c r="SIL67" s="956">
        <f t="shared" si="207"/>
        <v>0</v>
      </c>
      <c r="SIM67" s="956">
        <f t="shared" si="207"/>
        <v>0</v>
      </c>
      <c r="SIN67" s="956">
        <f t="shared" si="207"/>
        <v>0</v>
      </c>
      <c r="SIO67" s="956">
        <f t="shared" si="207"/>
        <v>0</v>
      </c>
      <c r="SIP67" s="956">
        <f t="shared" si="207"/>
        <v>0</v>
      </c>
      <c r="SIQ67" s="956">
        <f t="shared" si="207"/>
        <v>0</v>
      </c>
      <c r="SIR67" s="956">
        <f t="shared" si="207"/>
        <v>0</v>
      </c>
      <c r="SIS67" s="956">
        <f t="shared" si="207"/>
        <v>0</v>
      </c>
      <c r="SIT67" s="956">
        <f t="shared" si="207"/>
        <v>0</v>
      </c>
      <c r="SIU67" s="956">
        <f t="shared" si="207"/>
        <v>0</v>
      </c>
      <c r="SIV67" s="956">
        <f t="shared" si="207"/>
        <v>0</v>
      </c>
      <c r="SIW67" s="956">
        <f t="shared" si="207"/>
        <v>0</v>
      </c>
      <c r="SIX67" s="956">
        <f t="shared" si="207"/>
        <v>0</v>
      </c>
      <c r="SIY67" s="956">
        <f t="shared" si="207"/>
        <v>0</v>
      </c>
      <c r="SIZ67" s="956">
        <f t="shared" si="207"/>
        <v>0</v>
      </c>
      <c r="SJA67" s="956">
        <f t="shared" si="207"/>
        <v>0</v>
      </c>
      <c r="SJB67" s="956">
        <f t="shared" si="207"/>
        <v>0</v>
      </c>
      <c r="SJC67" s="956">
        <f t="shared" si="207"/>
        <v>0</v>
      </c>
      <c r="SJD67" s="956">
        <f t="shared" si="207"/>
        <v>0</v>
      </c>
      <c r="SJE67" s="956">
        <f t="shared" si="207"/>
        <v>0</v>
      </c>
      <c r="SJF67" s="956">
        <f t="shared" si="207"/>
        <v>0</v>
      </c>
      <c r="SJG67" s="956">
        <f t="shared" si="207"/>
        <v>0</v>
      </c>
      <c r="SJH67" s="956">
        <f t="shared" si="207"/>
        <v>0</v>
      </c>
      <c r="SJI67" s="956">
        <f t="shared" si="207"/>
        <v>0</v>
      </c>
      <c r="SJJ67" s="956">
        <f t="shared" si="207"/>
        <v>0</v>
      </c>
      <c r="SJK67" s="956">
        <f t="shared" si="207"/>
        <v>0</v>
      </c>
      <c r="SJL67" s="956">
        <f t="shared" si="207"/>
        <v>0</v>
      </c>
      <c r="SJM67" s="956">
        <f t="shared" si="207"/>
        <v>0</v>
      </c>
      <c r="SJN67" s="956">
        <f t="shared" si="207"/>
        <v>0</v>
      </c>
      <c r="SJO67" s="956">
        <f t="shared" si="207"/>
        <v>0</v>
      </c>
      <c r="SJP67" s="956">
        <f t="shared" si="207"/>
        <v>0</v>
      </c>
      <c r="SJQ67" s="956">
        <f t="shared" si="207"/>
        <v>0</v>
      </c>
      <c r="SJR67" s="956">
        <f t="shared" si="207"/>
        <v>0</v>
      </c>
      <c r="SJS67" s="956">
        <f t="shared" si="207"/>
        <v>0</v>
      </c>
      <c r="SJT67" s="956">
        <f t="shared" si="207"/>
        <v>0</v>
      </c>
      <c r="SJU67" s="956">
        <f t="shared" si="207"/>
        <v>0</v>
      </c>
      <c r="SJV67" s="956">
        <f t="shared" si="207"/>
        <v>0</v>
      </c>
      <c r="SJW67" s="956">
        <f t="shared" si="207"/>
        <v>0</v>
      </c>
      <c r="SJX67" s="956">
        <f t="shared" si="207"/>
        <v>0</v>
      </c>
      <c r="SJY67" s="956">
        <f t="shared" si="207"/>
        <v>0</v>
      </c>
      <c r="SJZ67" s="956">
        <f t="shared" si="207"/>
        <v>0</v>
      </c>
      <c r="SKA67" s="956">
        <f t="shared" si="207"/>
        <v>0</v>
      </c>
      <c r="SKB67" s="956">
        <f t="shared" ref="SKB67:SMM67" si="208">SKB60*$C$67</f>
        <v>0</v>
      </c>
      <c r="SKC67" s="956">
        <f t="shared" si="208"/>
        <v>0</v>
      </c>
      <c r="SKD67" s="956">
        <f t="shared" si="208"/>
        <v>0</v>
      </c>
      <c r="SKE67" s="956">
        <f t="shared" si="208"/>
        <v>0</v>
      </c>
      <c r="SKF67" s="956">
        <f t="shared" si="208"/>
        <v>0</v>
      </c>
      <c r="SKG67" s="956">
        <f t="shared" si="208"/>
        <v>0</v>
      </c>
      <c r="SKH67" s="956">
        <f t="shared" si="208"/>
        <v>0</v>
      </c>
      <c r="SKI67" s="956">
        <f t="shared" si="208"/>
        <v>0</v>
      </c>
      <c r="SKJ67" s="956">
        <f t="shared" si="208"/>
        <v>0</v>
      </c>
      <c r="SKK67" s="956">
        <f t="shared" si="208"/>
        <v>0</v>
      </c>
      <c r="SKL67" s="956">
        <f t="shared" si="208"/>
        <v>0</v>
      </c>
      <c r="SKM67" s="956">
        <f t="shared" si="208"/>
        <v>0</v>
      </c>
      <c r="SKN67" s="956">
        <f t="shared" si="208"/>
        <v>0</v>
      </c>
      <c r="SKO67" s="956">
        <f t="shared" si="208"/>
        <v>0</v>
      </c>
      <c r="SKP67" s="956">
        <f t="shared" si="208"/>
        <v>0</v>
      </c>
      <c r="SKQ67" s="956">
        <f t="shared" si="208"/>
        <v>0</v>
      </c>
      <c r="SKR67" s="956">
        <f t="shared" si="208"/>
        <v>0</v>
      </c>
      <c r="SKS67" s="956">
        <f t="shared" si="208"/>
        <v>0</v>
      </c>
      <c r="SKT67" s="956">
        <f t="shared" si="208"/>
        <v>0</v>
      </c>
      <c r="SKU67" s="956">
        <f t="shared" si="208"/>
        <v>0</v>
      </c>
      <c r="SKV67" s="956">
        <f t="shared" si="208"/>
        <v>0</v>
      </c>
      <c r="SKW67" s="956">
        <f t="shared" si="208"/>
        <v>0</v>
      </c>
      <c r="SKX67" s="956">
        <f t="shared" si="208"/>
        <v>0</v>
      </c>
      <c r="SKY67" s="956">
        <f t="shared" si="208"/>
        <v>0</v>
      </c>
      <c r="SKZ67" s="956">
        <f t="shared" si="208"/>
        <v>0</v>
      </c>
      <c r="SLA67" s="956">
        <f t="shared" si="208"/>
        <v>0</v>
      </c>
      <c r="SLB67" s="956">
        <f t="shared" si="208"/>
        <v>0</v>
      </c>
      <c r="SLC67" s="956">
        <f t="shared" si="208"/>
        <v>0</v>
      </c>
      <c r="SLD67" s="956">
        <f t="shared" si="208"/>
        <v>0</v>
      </c>
      <c r="SLE67" s="956">
        <f t="shared" si="208"/>
        <v>0</v>
      </c>
      <c r="SLF67" s="956">
        <f t="shared" si="208"/>
        <v>0</v>
      </c>
      <c r="SLG67" s="956">
        <f t="shared" si="208"/>
        <v>0</v>
      </c>
      <c r="SLH67" s="956">
        <f t="shared" si="208"/>
        <v>0</v>
      </c>
      <c r="SLI67" s="956">
        <f t="shared" si="208"/>
        <v>0</v>
      </c>
      <c r="SLJ67" s="956">
        <f t="shared" si="208"/>
        <v>0</v>
      </c>
      <c r="SLK67" s="956">
        <f t="shared" si="208"/>
        <v>0</v>
      </c>
      <c r="SLL67" s="956">
        <f t="shared" si="208"/>
        <v>0</v>
      </c>
      <c r="SLM67" s="956">
        <f t="shared" si="208"/>
        <v>0</v>
      </c>
      <c r="SLN67" s="956">
        <f t="shared" si="208"/>
        <v>0</v>
      </c>
      <c r="SLO67" s="956">
        <f t="shared" si="208"/>
        <v>0</v>
      </c>
      <c r="SLP67" s="956">
        <f t="shared" si="208"/>
        <v>0</v>
      </c>
      <c r="SLQ67" s="956">
        <f t="shared" si="208"/>
        <v>0</v>
      </c>
      <c r="SLR67" s="956">
        <f t="shared" si="208"/>
        <v>0</v>
      </c>
      <c r="SLS67" s="956">
        <f t="shared" si="208"/>
        <v>0</v>
      </c>
      <c r="SLT67" s="956">
        <f t="shared" si="208"/>
        <v>0</v>
      </c>
      <c r="SLU67" s="956">
        <f t="shared" si="208"/>
        <v>0</v>
      </c>
      <c r="SLV67" s="956">
        <f t="shared" si="208"/>
        <v>0</v>
      </c>
      <c r="SLW67" s="956">
        <f t="shared" si="208"/>
        <v>0</v>
      </c>
      <c r="SLX67" s="956">
        <f t="shared" si="208"/>
        <v>0</v>
      </c>
      <c r="SLY67" s="956">
        <f t="shared" si="208"/>
        <v>0</v>
      </c>
      <c r="SLZ67" s="956">
        <f t="shared" si="208"/>
        <v>0</v>
      </c>
      <c r="SMA67" s="956">
        <f t="shared" si="208"/>
        <v>0</v>
      </c>
      <c r="SMB67" s="956">
        <f t="shared" si="208"/>
        <v>0</v>
      </c>
      <c r="SMC67" s="956">
        <f t="shared" si="208"/>
        <v>0</v>
      </c>
      <c r="SMD67" s="956">
        <f t="shared" si="208"/>
        <v>0</v>
      </c>
      <c r="SME67" s="956">
        <f t="shared" si="208"/>
        <v>0</v>
      </c>
      <c r="SMF67" s="956">
        <f t="shared" si="208"/>
        <v>0</v>
      </c>
      <c r="SMG67" s="956">
        <f t="shared" si="208"/>
        <v>0</v>
      </c>
      <c r="SMH67" s="956">
        <f t="shared" si="208"/>
        <v>0</v>
      </c>
      <c r="SMI67" s="956">
        <f t="shared" si="208"/>
        <v>0</v>
      </c>
      <c r="SMJ67" s="956">
        <f t="shared" si="208"/>
        <v>0</v>
      </c>
      <c r="SMK67" s="956">
        <f t="shared" si="208"/>
        <v>0</v>
      </c>
      <c r="SML67" s="956">
        <f t="shared" si="208"/>
        <v>0</v>
      </c>
      <c r="SMM67" s="956">
        <f t="shared" si="208"/>
        <v>0</v>
      </c>
      <c r="SMN67" s="956">
        <f t="shared" ref="SMN67:SOY67" si="209">SMN60*$C$67</f>
        <v>0</v>
      </c>
      <c r="SMO67" s="956">
        <f t="shared" si="209"/>
        <v>0</v>
      </c>
      <c r="SMP67" s="956">
        <f t="shared" si="209"/>
        <v>0</v>
      </c>
      <c r="SMQ67" s="956">
        <f t="shared" si="209"/>
        <v>0</v>
      </c>
      <c r="SMR67" s="956">
        <f t="shared" si="209"/>
        <v>0</v>
      </c>
      <c r="SMS67" s="956">
        <f t="shared" si="209"/>
        <v>0</v>
      </c>
      <c r="SMT67" s="956">
        <f t="shared" si="209"/>
        <v>0</v>
      </c>
      <c r="SMU67" s="956">
        <f t="shared" si="209"/>
        <v>0</v>
      </c>
      <c r="SMV67" s="956">
        <f t="shared" si="209"/>
        <v>0</v>
      </c>
      <c r="SMW67" s="956">
        <f t="shared" si="209"/>
        <v>0</v>
      </c>
      <c r="SMX67" s="956">
        <f t="shared" si="209"/>
        <v>0</v>
      </c>
      <c r="SMY67" s="956">
        <f t="shared" si="209"/>
        <v>0</v>
      </c>
      <c r="SMZ67" s="956">
        <f t="shared" si="209"/>
        <v>0</v>
      </c>
      <c r="SNA67" s="956">
        <f t="shared" si="209"/>
        <v>0</v>
      </c>
      <c r="SNB67" s="956">
        <f t="shared" si="209"/>
        <v>0</v>
      </c>
      <c r="SNC67" s="956">
        <f t="shared" si="209"/>
        <v>0</v>
      </c>
      <c r="SND67" s="956">
        <f t="shared" si="209"/>
        <v>0</v>
      </c>
      <c r="SNE67" s="956">
        <f t="shared" si="209"/>
        <v>0</v>
      </c>
      <c r="SNF67" s="956">
        <f t="shared" si="209"/>
        <v>0</v>
      </c>
      <c r="SNG67" s="956">
        <f t="shared" si="209"/>
        <v>0</v>
      </c>
      <c r="SNH67" s="956">
        <f t="shared" si="209"/>
        <v>0</v>
      </c>
      <c r="SNI67" s="956">
        <f t="shared" si="209"/>
        <v>0</v>
      </c>
      <c r="SNJ67" s="956">
        <f t="shared" si="209"/>
        <v>0</v>
      </c>
      <c r="SNK67" s="956">
        <f t="shared" si="209"/>
        <v>0</v>
      </c>
      <c r="SNL67" s="956">
        <f t="shared" si="209"/>
        <v>0</v>
      </c>
      <c r="SNM67" s="956">
        <f t="shared" si="209"/>
        <v>0</v>
      </c>
      <c r="SNN67" s="956">
        <f t="shared" si="209"/>
        <v>0</v>
      </c>
      <c r="SNO67" s="956">
        <f t="shared" si="209"/>
        <v>0</v>
      </c>
      <c r="SNP67" s="956">
        <f t="shared" si="209"/>
        <v>0</v>
      </c>
      <c r="SNQ67" s="956">
        <f t="shared" si="209"/>
        <v>0</v>
      </c>
      <c r="SNR67" s="956">
        <f t="shared" si="209"/>
        <v>0</v>
      </c>
      <c r="SNS67" s="956">
        <f t="shared" si="209"/>
        <v>0</v>
      </c>
      <c r="SNT67" s="956">
        <f t="shared" si="209"/>
        <v>0</v>
      </c>
      <c r="SNU67" s="956">
        <f t="shared" si="209"/>
        <v>0</v>
      </c>
      <c r="SNV67" s="956">
        <f t="shared" si="209"/>
        <v>0</v>
      </c>
      <c r="SNW67" s="956">
        <f t="shared" si="209"/>
        <v>0</v>
      </c>
      <c r="SNX67" s="956">
        <f t="shared" si="209"/>
        <v>0</v>
      </c>
      <c r="SNY67" s="956">
        <f t="shared" si="209"/>
        <v>0</v>
      </c>
      <c r="SNZ67" s="956">
        <f t="shared" si="209"/>
        <v>0</v>
      </c>
      <c r="SOA67" s="956">
        <f t="shared" si="209"/>
        <v>0</v>
      </c>
      <c r="SOB67" s="956">
        <f t="shared" si="209"/>
        <v>0</v>
      </c>
      <c r="SOC67" s="956">
        <f t="shared" si="209"/>
        <v>0</v>
      </c>
      <c r="SOD67" s="956">
        <f t="shared" si="209"/>
        <v>0</v>
      </c>
      <c r="SOE67" s="956">
        <f t="shared" si="209"/>
        <v>0</v>
      </c>
      <c r="SOF67" s="956">
        <f t="shared" si="209"/>
        <v>0</v>
      </c>
      <c r="SOG67" s="956">
        <f t="shared" si="209"/>
        <v>0</v>
      </c>
      <c r="SOH67" s="956">
        <f t="shared" si="209"/>
        <v>0</v>
      </c>
      <c r="SOI67" s="956">
        <f t="shared" si="209"/>
        <v>0</v>
      </c>
      <c r="SOJ67" s="956">
        <f t="shared" si="209"/>
        <v>0</v>
      </c>
      <c r="SOK67" s="956">
        <f t="shared" si="209"/>
        <v>0</v>
      </c>
      <c r="SOL67" s="956">
        <f t="shared" si="209"/>
        <v>0</v>
      </c>
      <c r="SOM67" s="956">
        <f t="shared" si="209"/>
        <v>0</v>
      </c>
      <c r="SON67" s="956">
        <f t="shared" si="209"/>
        <v>0</v>
      </c>
      <c r="SOO67" s="956">
        <f t="shared" si="209"/>
        <v>0</v>
      </c>
      <c r="SOP67" s="956">
        <f t="shared" si="209"/>
        <v>0</v>
      </c>
      <c r="SOQ67" s="956">
        <f t="shared" si="209"/>
        <v>0</v>
      </c>
      <c r="SOR67" s="956">
        <f t="shared" si="209"/>
        <v>0</v>
      </c>
      <c r="SOS67" s="956">
        <f t="shared" si="209"/>
        <v>0</v>
      </c>
      <c r="SOT67" s="956">
        <f t="shared" si="209"/>
        <v>0</v>
      </c>
      <c r="SOU67" s="956">
        <f t="shared" si="209"/>
        <v>0</v>
      </c>
      <c r="SOV67" s="956">
        <f t="shared" si="209"/>
        <v>0</v>
      </c>
      <c r="SOW67" s="956">
        <f t="shared" si="209"/>
        <v>0</v>
      </c>
      <c r="SOX67" s="956">
        <f t="shared" si="209"/>
        <v>0</v>
      </c>
      <c r="SOY67" s="956">
        <f t="shared" si="209"/>
        <v>0</v>
      </c>
      <c r="SOZ67" s="956">
        <f t="shared" ref="SOZ67:SRK67" si="210">SOZ60*$C$67</f>
        <v>0</v>
      </c>
      <c r="SPA67" s="956">
        <f t="shared" si="210"/>
        <v>0</v>
      </c>
      <c r="SPB67" s="956">
        <f t="shared" si="210"/>
        <v>0</v>
      </c>
      <c r="SPC67" s="956">
        <f t="shared" si="210"/>
        <v>0</v>
      </c>
      <c r="SPD67" s="956">
        <f t="shared" si="210"/>
        <v>0</v>
      </c>
      <c r="SPE67" s="956">
        <f t="shared" si="210"/>
        <v>0</v>
      </c>
      <c r="SPF67" s="956">
        <f t="shared" si="210"/>
        <v>0</v>
      </c>
      <c r="SPG67" s="956">
        <f t="shared" si="210"/>
        <v>0</v>
      </c>
      <c r="SPH67" s="956">
        <f t="shared" si="210"/>
        <v>0</v>
      </c>
      <c r="SPI67" s="956">
        <f t="shared" si="210"/>
        <v>0</v>
      </c>
      <c r="SPJ67" s="956">
        <f t="shared" si="210"/>
        <v>0</v>
      </c>
      <c r="SPK67" s="956">
        <f t="shared" si="210"/>
        <v>0</v>
      </c>
      <c r="SPL67" s="956">
        <f t="shared" si="210"/>
        <v>0</v>
      </c>
      <c r="SPM67" s="956">
        <f t="shared" si="210"/>
        <v>0</v>
      </c>
      <c r="SPN67" s="956">
        <f t="shared" si="210"/>
        <v>0</v>
      </c>
      <c r="SPO67" s="956">
        <f t="shared" si="210"/>
        <v>0</v>
      </c>
      <c r="SPP67" s="956">
        <f t="shared" si="210"/>
        <v>0</v>
      </c>
      <c r="SPQ67" s="956">
        <f t="shared" si="210"/>
        <v>0</v>
      </c>
      <c r="SPR67" s="956">
        <f t="shared" si="210"/>
        <v>0</v>
      </c>
      <c r="SPS67" s="956">
        <f t="shared" si="210"/>
        <v>0</v>
      </c>
      <c r="SPT67" s="956">
        <f t="shared" si="210"/>
        <v>0</v>
      </c>
      <c r="SPU67" s="956">
        <f t="shared" si="210"/>
        <v>0</v>
      </c>
      <c r="SPV67" s="956">
        <f t="shared" si="210"/>
        <v>0</v>
      </c>
      <c r="SPW67" s="956">
        <f t="shared" si="210"/>
        <v>0</v>
      </c>
      <c r="SPX67" s="956">
        <f t="shared" si="210"/>
        <v>0</v>
      </c>
      <c r="SPY67" s="956">
        <f t="shared" si="210"/>
        <v>0</v>
      </c>
      <c r="SPZ67" s="956">
        <f t="shared" si="210"/>
        <v>0</v>
      </c>
      <c r="SQA67" s="956">
        <f t="shared" si="210"/>
        <v>0</v>
      </c>
      <c r="SQB67" s="956">
        <f t="shared" si="210"/>
        <v>0</v>
      </c>
      <c r="SQC67" s="956">
        <f t="shared" si="210"/>
        <v>0</v>
      </c>
      <c r="SQD67" s="956">
        <f t="shared" si="210"/>
        <v>0</v>
      </c>
      <c r="SQE67" s="956">
        <f t="shared" si="210"/>
        <v>0</v>
      </c>
      <c r="SQF67" s="956">
        <f t="shared" si="210"/>
        <v>0</v>
      </c>
      <c r="SQG67" s="956">
        <f t="shared" si="210"/>
        <v>0</v>
      </c>
      <c r="SQH67" s="956">
        <f t="shared" si="210"/>
        <v>0</v>
      </c>
      <c r="SQI67" s="956">
        <f t="shared" si="210"/>
        <v>0</v>
      </c>
      <c r="SQJ67" s="956">
        <f t="shared" si="210"/>
        <v>0</v>
      </c>
      <c r="SQK67" s="956">
        <f t="shared" si="210"/>
        <v>0</v>
      </c>
      <c r="SQL67" s="956">
        <f t="shared" si="210"/>
        <v>0</v>
      </c>
      <c r="SQM67" s="956">
        <f t="shared" si="210"/>
        <v>0</v>
      </c>
      <c r="SQN67" s="956">
        <f t="shared" si="210"/>
        <v>0</v>
      </c>
      <c r="SQO67" s="956">
        <f t="shared" si="210"/>
        <v>0</v>
      </c>
      <c r="SQP67" s="956">
        <f t="shared" si="210"/>
        <v>0</v>
      </c>
      <c r="SQQ67" s="956">
        <f t="shared" si="210"/>
        <v>0</v>
      </c>
      <c r="SQR67" s="956">
        <f t="shared" si="210"/>
        <v>0</v>
      </c>
      <c r="SQS67" s="956">
        <f t="shared" si="210"/>
        <v>0</v>
      </c>
      <c r="SQT67" s="956">
        <f t="shared" si="210"/>
        <v>0</v>
      </c>
      <c r="SQU67" s="956">
        <f t="shared" si="210"/>
        <v>0</v>
      </c>
      <c r="SQV67" s="956">
        <f t="shared" si="210"/>
        <v>0</v>
      </c>
      <c r="SQW67" s="956">
        <f t="shared" si="210"/>
        <v>0</v>
      </c>
      <c r="SQX67" s="956">
        <f t="shared" si="210"/>
        <v>0</v>
      </c>
      <c r="SQY67" s="956">
        <f t="shared" si="210"/>
        <v>0</v>
      </c>
      <c r="SQZ67" s="956">
        <f t="shared" si="210"/>
        <v>0</v>
      </c>
      <c r="SRA67" s="956">
        <f t="shared" si="210"/>
        <v>0</v>
      </c>
      <c r="SRB67" s="956">
        <f t="shared" si="210"/>
        <v>0</v>
      </c>
      <c r="SRC67" s="956">
        <f t="shared" si="210"/>
        <v>0</v>
      </c>
      <c r="SRD67" s="956">
        <f t="shared" si="210"/>
        <v>0</v>
      </c>
      <c r="SRE67" s="956">
        <f t="shared" si="210"/>
        <v>0</v>
      </c>
      <c r="SRF67" s="956">
        <f t="shared" si="210"/>
        <v>0</v>
      </c>
      <c r="SRG67" s="956">
        <f t="shared" si="210"/>
        <v>0</v>
      </c>
      <c r="SRH67" s="956">
        <f t="shared" si="210"/>
        <v>0</v>
      </c>
      <c r="SRI67" s="956">
        <f t="shared" si="210"/>
        <v>0</v>
      </c>
      <c r="SRJ67" s="956">
        <f t="shared" si="210"/>
        <v>0</v>
      </c>
      <c r="SRK67" s="956">
        <f t="shared" si="210"/>
        <v>0</v>
      </c>
      <c r="SRL67" s="956">
        <f t="shared" ref="SRL67:STW67" si="211">SRL60*$C$67</f>
        <v>0</v>
      </c>
      <c r="SRM67" s="956">
        <f t="shared" si="211"/>
        <v>0</v>
      </c>
      <c r="SRN67" s="956">
        <f t="shared" si="211"/>
        <v>0</v>
      </c>
      <c r="SRO67" s="956">
        <f t="shared" si="211"/>
        <v>0</v>
      </c>
      <c r="SRP67" s="956">
        <f t="shared" si="211"/>
        <v>0</v>
      </c>
      <c r="SRQ67" s="956">
        <f t="shared" si="211"/>
        <v>0</v>
      </c>
      <c r="SRR67" s="956">
        <f t="shared" si="211"/>
        <v>0</v>
      </c>
      <c r="SRS67" s="956">
        <f t="shared" si="211"/>
        <v>0</v>
      </c>
      <c r="SRT67" s="956">
        <f t="shared" si="211"/>
        <v>0</v>
      </c>
      <c r="SRU67" s="956">
        <f t="shared" si="211"/>
        <v>0</v>
      </c>
      <c r="SRV67" s="956">
        <f t="shared" si="211"/>
        <v>0</v>
      </c>
      <c r="SRW67" s="956">
        <f t="shared" si="211"/>
        <v>0</v>
      </c>
      <c r="SRX67" s="956">
        <f t="shared" si="211"/>
        <v>0</v>
      </c>
      <c r="SRY67" s="956">
        <f t="shared" si="211"/>
        <v>0</v>
      </c>
      <c r="SRZ67" s="956">
        <f t="shared" si="211"/>
        <v>0</v>
      </c>
      <c r="SSA67" s="956">
        <f t="shared" si="211"/>
        <v>0</v>
      </c>
      <c r="SSB67" s="956">
        <f t="shared" si="211"/>
        <v>0</v>
      </c>
      <c r="SSC67" s="956">
        <f t="shared" si="211"/>
        <v>0</v>
      </c>
      <c r="SSD67" s="956">
        <f t="shared" si="211"/>
        <v>0</v>
      </c>
      <c r="SSE67" s="956">
        <f t="shared" si="211"/>
        <v>0</v>
      </c>
      <c r="SSF67" s="956">
        <f t="shared" si="211"/>
        <v>0</v>
      </c>
      <c r="SSG67" s="956">
        <f t="shared" si="211"/>
        <v>0</v>
      </c>
      <c r="SSH67" s="956">
        <f t="shared" si="211"/>
        <v>0</v>
      </c>
      <c r="SSI67" s="956">
        <f t="shared" si="211"/>
        <v>0</v>
      </c>
      <c r="SSJ67" s="956">
        <f t="shared" si="211"/>
        <v>0</v>
      </c>
      <c r="SSK67" s="956">
        <f t="shared" si="211"/>
        <v>0</v>
      </c>
      <c r="SSL67" s="956">
        <f t="shared" si="211"/>
        <v>0</v>
      </c>
      <c r="SSM67" s="956">
        <f t="shared" si="211"/>
        <v>0</v>
      </c>
      <c r="SSN67" s="956">
        <f t="shared" si="211"/>
        <v>0</v>
      </c>
      <c r="SSO67" s="956">
        <f t="shared" si="211"/>
        <v>0</v>
      </c>
      <c r="SSP67" s="956">
        <f t="shared" si="211"/>
        <v>0</v>
      </c>
      <c r="SSQ67" s="956">
        <f t="shared" si="211"/>
        <v>0</v>
      </c>
      <c r="SSR67" s="956">
        <f t="shared" si="211"/>
        <v>0</v>
      </c>
      <c r="SSS67" s="956">
        <f t="shared" si="211"/>
        <v>0</v>
      </c>
      <c r="SST67" s="956">
        <f t="shared" si="211"/>
        <v>0</v>
      </c>
      <c r="SSU67" s="956">
        <f t="shared" si="211"/>
        <v>0</v>
      </c>
      <c r="SSV67" s="956">
        <f t="shared" si="211"/>
        <v>0</v>
      </c>
      <c r="SSW67" s="956">
        <f t="shared" si="211"/>
        <v>0</v>
      </c>
      <c r="SSX67" s="956">
        <f t="shared" si="211"/>
        <v>0</v>
      </c>
      <c r="SSY67" s="956">
        <f t="shared" si="211"/>
        <v>0</v>
      </c>
      <c r="SSZ67" s="956">
        <f t="shared" si="211"/>
        <v>0</v>
      </c>
      <c r="STA67" s="956">
        <f t="shared" si="211"/>
        <v>0</v>
      </c>
      <c r="STB67" s="956">
        <f t="shared" si="211"/>
        <v>0</v>
      </c>
      <c r="STC67" s="956">
        <f t="shared" si="211"/>
        <v>0</v>
      </c>
      <c r="STD67" s="956">
        <f t="shared" si="211"/>
        <v>0</v>
      </c>
      <c r="STE67" s="956">
        <f t="shared" si="211"/>
        <v>0</v>
      </c>
      <c r="STF67" s="956">
        <f t="shared" si="211"/>
        <v>0</v>
      </c>
      <c r="STG67" s="956">
        <f t="shared" si="211"/>
        <v>0</v>
      </c>
      <c r="STH67" s="956">
        <f t="shared" si="211"/>
        <v>0</v>
      </c>
      <c r="STI67" s="956">
        <f t="shared" si="211"/>
        <v>0</v>
      </c>
      <c r="STJ67" s="956">
        <f t="shared" si="211"/>
        <v>0</v>
      </c>
      <c r="STK67" s="956">
        <f t="shared" si="211"/>
        <v>0</v>
      </c>
      <c r="STL67" s="956">
        <f t="shared" si="211"/>
        <v>0</v>
      </c>
      <c r="STM67" s="956">
        <f t="shared" si="211"/>
        <v>0</v>
      </c>
      <c r="STN67" s="956">
        <f t="shared" si="211"/>
        <v>0</v>
      </c>
      <c r="STO67" s="956">
        <f t="shared" si="211"/>
        <v>0</v>
      </c>
      <c r="STP67" s="956">
        <f t="shared" si="211"/>
        <v>0</v>
      </c>
      <c r="STQ67" s="956">
        <f t="shared" si="211"/>
        <v>0</v>
      </c>
      <c r="STR67" s="956">
        <f t="shared" si="211"/>
        <v>0</v>
      </c>
      <c r="STS67" s="956">
        <f t="shared" si="211"/>
        <v>0</v>
      </c>
      <c r="STT67" s="956">
        <f t="shared" si="211"/>
        <v>0</v>
      </c>
      <c r="STU67" s="956">
        <f t="shared" si="211"/>
        <v>0</v>
      </c>
      <c r="STV67" s="956">
        <f t="shared" si="211"/>
        <v>0</v>
      </c>
      <c r="STW67" s="956">
        <f t="shared" si="211"/>
        <v>0</v>
      </c>
      <c r="STX67" s="956">
        <f t="shared" ref="STX67:SWI67" si="212">STX60*$C$67</f>
        <v>0</v>
      </c>
      <c r="STY67" s="956">
        <f t="shared" si="212"/>
        <v>0</v>
      </c>
      <c r="STZ67" s="956">
        <f t="shared" si="212"/>
        <v>0</v>
      </c>
      <c r="SUA67" s="956">
        <f t="shared" si="212"/>
        <v>0</v>
      </c>
      <c r="SUB67" s="956">
        <f t="shared" si="212"/>
        <v>0</v>
      </c>
      <c r="SUC67" s="956">
        <f t="shared" si="212"/>
        <v>0</v>
      </c>
      <c r="SUD67" s="956">
        <f t="shared" si="212"/>
        <v>0</v>
      </c>
      <c r="SUE67" s="956">
        <f t="shared" si="212"/>
        <v>0</v>
      </c>
      <c r="SUF67" s="956">
        <f t="shared" si="212"/>
        <v>0</v>
      </c>
      <c r="SUG67" s="956">
        <f t="shared" si="212"/>
        <v>0</v>
      </c>
      <c r="SUH67" s="956">
        <f t="shared" si="212"/>
        <v>0</v>
      </c>
      <c r="SUI67" s="956">
        <f t="shared" si="212"/>
        <v>0</v>
      </c>
      <c r="SUJ67" s="956">
        <f t="shared" si="212"/>
        <v>0</v>
      </c>
      <c r="SUK67" s="956">
        <f t="shared" si="212"/>
        <v>0</v>
      </c>
      <c r="SUL67" s="956">
        <f t="shared" si="212"/>
        <v>0</v>
      </c>
      <c r="SUM67" s="956">
        <f t="shared" si="212"/>
        <v>0</v>
      </c>
      <c r="SUN67" s="956">
        <f t="shared" si="212"/>
        <v>0</v>
      </c>
      <c r="SUO67" s="956">
        <f t="shared" si="212"/>
        <v>0</v>
      </c>
      <c r="SUP67" s="956">
        <f t="shared" si="212"/>
        <v>0</v>
      </c>
      <c r="SUQ67" s="956">
        <f t="shared" si="212"/>
        <v>0</v>
      </c>
      <c r="SUR67" s="956">
        <f t="shared" si="212"/>
        <v>0</v>
      </c>
      <c r="SUS67" s="956">
        <f t="shared" si="212"/>
        <v>0</v>
      </c>
      <c r="SUT67" s="956">
        <f t="shared" si="212"/>
        <v>0</v>
      </c>
      <c r="SUU67" s="956">
        <f t="shared" si="212"/>
        <v>0</v>
      </c>
      <c r="SUV67" s="956">
        <f t="shared" si="212"/>
        <v>0</v>
      </c>
      <c r="SUW67" s="956">
        <f t="shared" si="212"/>
        <v>0</v>
      </c>
      <c r="SUX67" s="956">
        <f t="shared" si="212"/>
        <v>0</v>
      </c>
      <c r="SUY67" s="956">
        <f t="shared" si="212"/>
        <v>0</v>
      </c>
      <c r="SUZ67" s="956">
        <f t="shared" si="212"/>
        <v>0</v>
      </c>
      <c r="SVA67" s="956">
        <f t="shared" si="212"/>
        <v>0</v>
      </c>
      <c r="SVB67" s="956">
        <f t="shared" si="212"/>
        <v>0</v>
      </c>
      <c r="SVC67" s="956">
        <f t="shared" si="212"/>
        <v>0</v>
      </c>
      <c r="SVD67" s="956">
        <f t="shared" si="212"/>
        <v>0</v>
      </c>
      <c r="SVE67" s="956">
        <f t="shared" si="212"/>
        <v>0</v>
      </c>
      <c r="SVF67" s="956">
        <f t="shared" si="212"/>
        <v>0</v>
      </c>
      <c r="SVG67" s="956">
        <f t="shared" si="212"/>
        <v>0</v>
      </c>
      <c r="SVH67" s="956">
        <f t="shared" si="212"/>
        <v>0</v>
      </c>
      <c r="SVI67" s="956">
        <f t="shared" si="212"/>
        <v>0</v>
      </c>
      <c r="SVJ67" s="956">
        <f t="shared" si="212"/>
        <v>0</v>
      </c>
      <c r="SVK67" s="956">
        <f t="shared" si="212"/>
        <v>0</v>
      </c>
      <c r="SVL67" s="956">
        <f t="shared" si="212"/>
        <v>0</v>
      </c>
      <c r="SVM67" s="956">
        <f t="shared" si="212"/>
        <v>0</v>
      </c>
      <c r="SVN67" s="956">
        <f t="shared" si="212"/>
        <v>0</v>
      </c>
      <c r="SVO67" s="956">
        <f t="shared" si="212"/>
        <v>0</v>
      </c>
      <c r="SVP67" s="956">
        <f t="shared" si="212"/>
        <v>0</v>
      </c>
      <c r="SVQ67" s="956">
        <f t="shared" si="212"/>
        <v>0</v>
      </c>
      <c r="SVR67" s="956">
        <f t="shared" si="212"/>
        <v>0</v>
      </c>
      <c r="SVS67" s="956">
        <f t="shared" si="212"/>
        <v>0</v>
      </c>
      <c r="SVT67" s="956">
        <f t="shared" si="212"/>
        <v>0</v>
      </c>
      <c r="SVU67" s="956">
        <f t="shared" si="212"/>
        <v>0</v>
      </c>
      <c r="SVV67" s="956">
        <f t="shared" si="212"/>
        <v>0</v>
      </c>
      <c r="SVW67" s="956">
        <f t="shared" si="212"/>
        <v>0</v>
      </c>
      <c r="SVX67" s="956">
        <f t="shared" si="212"/>
        <v>0</v>
      </c>
      <c r="SVY67" s="956">
        <f t="shared" si="212"/>
        <v>0</v>
      </c>
      <c r="SVZ67" s="956">
        <f t="shared" si="212"/>
        <v>0</v>
      </c>
      <c r="SWA67" s="956">
        <f t="shared" si="212"/>
        <v>0</v>
      </c>
      <c r="SWB67" s="956">
        <f t="shared" si="212"/>
        <v>0</v>
      </c>
      <c r="SWC67" s="956">
        <f t="shared" si="212"/>
        <v>0</v>
      </c>
      <c r="SWD67" s="956">
        <f t="shared" si="212"/>
        <v>0</v>
      </c>
      <c r="SWE67" s="956">
        <f t="shared" si="212"/>
        <v>0</v>
      </c>
      <c r="SWF67" s="956">
        <f t="shared" si="212"/>
        <v>0</v>
      </c>
      <c r="SWG67" s="956">
        <f t="shared" si="212"/>
        <v>0</v>
      </c>
      <c r="SWH67" s="956">
        <f t="shared" si="212"/>
        <v>0</v>
      </c>
      <c r="SWI67" s="956">
        <f t="shared" si="212"/>
        <v>0</v>
      </c>
      <c r="SWJ67" s="956">
        <f t="shared" ref="SWJ67:SYU67" si="213">SWJ60*$C$67</f>
        <v>0</v>
      </c>
      <c r="SWK67" s="956">
        <f t="shared" si="213"/>
        <v>0</v>
      </c>
      <c r="SWL67" s="956">
        <f t="shared" si="213"/>
        <v>0</v>
      </c>
      <c r="SWM67" s="956">
        <f t="shared" si="213"/>
        <v>0</v>
      </c>
      <c r="SWN67" s="956">
        <f t="shared" si="213"/>
        <v>0</v>
      </c>
      <c r="SWO67" s="956">
        <f t="shared" si="213"/>
        <v>0</v>
      </c>
      <c r="SWP67" s="956">
        <f t="shared" si="213"/>
        <v>0</v>
      </c>
      <c r="SWQ67" s="956">
        <f t="shared" si="213"/>
        <v>0</v>
      </c>
      <c r="SWR67" s="956">
        <f t="shared" si="213"/>
        <v>0</v>
      </c>
      <c r="SWS67" s="956">
        <f t="shared" si="213"/>
        <v>0</v>
      </c>
      <c r="SWT67" s="956">
        <f t="shared" si="213"/>
        <v>0</v>
      </c>
      <c r="SWU67" s="956">
        <f t="shared" si="213"/>
        <v>0</v>
      </c>
      <c r="SWV67" s="956">
        <f t="shared" si="213"/>
        <v>0</v>
      </c>
      <c r="SWW67" s="956">
        <f t="shared" si="213"/>
        <v>0</v>
      </c>
      <c r="SWX67" s="956">
        <f t="shared" si="213"/>
        <v>0</v>
      </c>
      <c r="SWY67" s="956">
        <f t="shared" si="213"/>
        <v>0</v>
      </c>
      <c r="SWZ67" s="956">
        <f t="shared" si="213"/>
        <v>0</v>
      </c>
      <c r="SXA67" s="956">
        <f t="shared" si="213"/>
        <v>0</v>
      </c>
      <c r="SXB67" s="956">
        <f t="shared" si="213"/>
        <v>0</v>
      </c>
      <c r="SXC67" s="956">
        <f t="shared" si="213"/>
        <v>0</v>
      </c>
      <c r="SXD67" s="956">
        <f t="shared" si="213"/>
        <v>0</v>
      </c>
      <c r="SXE67" s="956">
        <f t="shared" si="213"/>
        <v>0</v>
      </c>
      <c r="SXF67" s="956">
        <f t="shared" si="213"/>
        <v>0</v>
      </c>
      <c r="SXG67" s="956">
        <f t="shared" si="213"/>
        <v>0</v>
      </c>
      <c r="SXH67" s="956">
        <f t="shared" si="213"/>
        <v>0</v>
      </c>
      <c r="SXI67" s="956">
        <f t="shared" si="213"/>
        <v>0</v>
      </c>
      <c r="SXJ67" s="956">
        <f t="shared" si="213"/>
        <v>0</v>
      </c>
      <c r="SXK67" s="956">
        <f t="shared" si="213"/>
        <v>0</v>
      </c>
      <c r="SXL67" s="956">
        <f t="shared" si="213"/>
        <v>0</v>
      </c>
      <c r="SXM67" s="956">
        <f t="shared" si="213"/>
        <v>0</v>
      </c>
      <c r="SXN67" s="956">
        <f t="shared" si="213"/>
        <v>0</v>
      </c>
      <c r="SXO67" s="956">
        <f t="shared" si="213"/>
        <v>0</v>
      </c>
      <c r="SXP67" s="956">
        <f t="shared" si="213"/>
        <v>0</v>
      </c>
      <c r="SXQ67" s="956">
        <f t="shared" si="213"/>
        <v>0</v>
      </c>
      <c r="SXR67" s="956">
        <f t="shared" si="213"/>
        <v>0</v>
      </c>
      <c r="SXS67" s="956">
        <f t="shared" si="213"/>
        <v>0</v>
      </c>
      <c r="SXT67" s="956">
        <f t="shared" si="213"/>
        <v>0</v>
      </c>
      <c r="SXU67" s="956">
        <f t="shared" si="213"/>
        <v>0</v>
      </c>
      <c r="SXV67" s="956">
        <f t="shared" si="213"/>
        <v>0</v>
      </c>
      <c r="SXW67" s="956">
        <f t="shared" si="213"/>
        <v>0</v>
      </c>
      <c r="SXX67" s="956">
        <f t="shared" si="213"/>
        <v>0</v>
      </c>
      <c r="SXY67" s="956">
        <f t="shared" si="213"/>
        <v>0</v>
      </c>
      <c r="SXZ67" s="956">
        <f t="shared" si="213"/>
        <v>0</v>
      </c>
      <c r="SYA67" s="956">
        <f t="shared" si="213"/>
        <v>0</v>
      </c>
      <c r="SYB67" s="956">
        <f t="shared" si="213"/>
        <v>0</v>
      </c>
      <c r="SYC67" s="956">
        <f t="shared" si="213"/>
        <v>0</v>
      </c>
      <c r="SYD67" s="956">
        <f t="shared" si="213"/>
        <v>0</v>
      </c>
      <c r="SYE67" s="956">
        <f t="shared" si="213"/>
        <v>0</v>
      </c>
      <c r="SYF67" s="956">
        <f t="shared" si="213"/>
        <v>0</v>
      </c>
      <c r="SYG67" s="956">
        <f t="shared" si="213"/>
        <v>0</v>
      </c>
      <c r="SYH67" s="956">
        <f t="shared" si="213"/>
        <v>0</v>
      </c>
      <c r="SYI67" s="956">
        <f t="shared" si="213"/>
        <v>0</v>
      </c>
      <c r="SYJ67" s="956">
        <f t="shared" si="213"/>
        <v>0</v>
      </c>
      <c r="SYK67" s="956">
        <f t="shared" si="213"/>
        <v>0</v>
      </c>
      <c r="SYL67" s="956">
        <f t="shared" si="213"/>
        <v>0</v>
      </c>
      <c r="SYM67" s="956">
        <f t="shared" si="213"/>
        <v>0</v>
      </c>
      <c r="SYN67" s="956">
        <f t="shared" si="213"/>
        <v>0</v>
      </c>
      <c r="SYO67" s="956">
        <f t="shared" si="213"/>
        <v>0</v>
      </c>
      <c r="SYP67" s="956">
        <f t="shared" si="213"/>
        <v>0</v>
      </c>
      <c r="SYQ67" s="956">
        <f t="shared" si="213"/>
        <v>0</v>
      </c>
      <c r="SYR67" s="956">
        <f t="shared" si="213"/>
        <v>0</v>
      </c>
      <c r="SYS67" s="956">
        <f t="shared" si="213"/>
        <v>0</v>
      </c>
      <c r="SYT67" s="956">
        <f t="shared" si="213"/>
        <v>0</v>
      </c>
      <c r="SYU67" s="956">
        <f t="shared" si="213"/>
        <v>0</v>
      </c>
      <c r="SYV67" s="956">
        <f t="shared" ref="SYV67:TBG67" si="214">SYV60*$C$67</f>
        <v>0</v>
      </c>
      <c r="SYW67" s="956">
        <f t="shared" si="214"/>
        <v>0</v>
      </c>
      <c r="SYX67" s="956">
        <f t="shared" si="214"/>
        <v>0</v>
      </c>
      <c r="SYY67" s="956">
        <f t="shared" si="214"/>
        <v>0</v>
      </c>
      <c r="SYZ67" s="956">
        <f t="shared" si="214"/>
        <v>0</v>
      </c>
      <c r="SZA67" s="956">
        <f t="shared" si="214"/>
        <v>0</v>
      </c>
      <c r="SZB67" s="956">
        <f t="shared" si="214"/>
        <v>0</v>
      </c>
      <c r="SZC67" s="956">
        <f t="shared" si="214"/>
        <v>0</v>
      </c>
      <c r="SZD67" s="956">
        <f t="shared" si="214"/>
        <v>0</v>
      </c>
      <c r="SZE67" s="956">
        <f t="shared" si="214"/>
        <v>0</v>
      </c>
      <c r="SZF67" s="956">
        <f t="shared" si="214"/>
        <v>0</v>
      </c>
      <c r="SZG67" s="956">
        <f t="shared" si="214"/>
        <v>0</v>
      </c>
      <c r="SZH67" s="956">
        <f t="shared" si="214"/>
        <v>0</v>
      </c>
      <c r="SZI67" s="956">
        <f t="shared" si="214"/>
        <v>0</v>
      </c>
      <c r="SZJ67" s="956">
        <f t="shared" si="214"/>
        <v>0</v>
      </c>
      <c r="SZK67" s="956">
        <f t="shared" si="214"/>
        <v>0</v>
      </c>
      <c r="SZL67" s="956">
        <f t="shared" si="214"/>
        <v>0</v>
      </c>
      <c r="SZM67" s="956">
        <f t="shared" si="214"/>
        <v>0</v>
      </c>
      <c r="SZN67" s="956">
        <f t="shared" si="214"/>
        <v>0</v>
      </c>
      <c r="SZO67" s="956">
        <f t="shared" si="214"/>
        <v>0</v>
      </c>
      <c r="SZP67" s="956">
        <f t="shared" si="214"/>
        <v>0</v>
      </c>
      <c r="SZQ67" s="956">
        <f t="shared" si="214"/>
        <v>0</v>
      </c>
      <c r="SZR67" s="956">
        <f t="shared" si="214"/>
        <v>0</v>
      </c>
      <c r="SZS67" s="956">
        <f t="shared" si="214"/>
        <v>0</v>
      </c>
      <c r="SZT67" s="956">
        <f t="shared" si="214"/>
        <v>0</v>
      </c>
      <c r="SZU67" s="956">
        <f t="shared" si="214"/>
        <v>0</v>
      </c>
      <c r="SZV67" s="956">
        <f t="shared" si="214"/>
        <v>0</v>
      </c>
      <c r="SZW67" s="956">
        <f t="shared" si="214"/>
        <v>0</v>
      </c>
      <c r="SZX67" s="956">
        <f t="shared" si="214"/>
        <v>0</v>
      </c>
      <c r="SZY67" s="956">
        <f t="shared" si="214"/>
        <v>0</v>
      </c>
      <c r="SZZ67" s="956">
        <f t="shared" si="214"/>
        <v>0</v>
      </c>
      <c r="TAA67" s="956">
        <f t="shared" si="214"/>
        <v>0</v>
      </c>
      <c r="TAB67" s="956">
        <f t="shared" si="214"/>
        <v>0</v>
      </c>
      <c r="TAC67" s="956">
        <f t="shared" si="214"/>
        <v>0</v>
      </c>
      <c r="TAD67" s="956">
        <f t="shared" si="214"/>
        <v>0</v>
      </c>
      <c r="TAE67" s="956">
        <f t="shared" si="214"/>
        <v>0</v>
      </c>
      <c r="TAF67" s="956">
        <f t="shared" si="214"/>
        <v>0</v>
      </c>
      <c r="TAG67" s="956">
        <f t="shared" si="214"/>
        <v>0</v>
      </c>
      <c r="TAH67" s="956">
        <f t="shared" si="214"/>
        <v>0</v>
      </c>
      <c r="TAI67" s="956">
        <f t="shared" si="214"/>
        <v>0</v>
      </c>
      <c r="TAJ67" s="956">
        <f t="shared" si="214"/>
        <v>0</v>
      </c>
      <c r="TAK67" s="956">
        <f t="shared" si="214"/>
        <v>0</v>
      </c>
      <c r="TAL67" s="956">
        <f t="shared" si="214"/>
        <v>0</v>
      </c>
      <c r="TAM67" s="956">
        <f t="shared" si="214"/>
        <v>0</v>
      </c>
      <c r="TAN67" s="956">
        <f t="shared" si="214"/>
        <v>0</v>
      </c>
      <c r="TAO67" s="956">
        <f t="shared" si="214"/>
        <v>0</v>
      </c>
      <c r="TAP67" s="956">
        <f t="shared" si="214"/>
        <v>0</v>
      </c>
      <c r="TAQ67" s="956">
        <f t="shared" si="214"/>
        <v>0</v>
      </c>
      <c r="TAR67" s="956">
        <f t="shared" si="214"/>
        <v>0</v>
      </c>
      <c r="TAS67" s="956">
        <f t="shared" si="214"/>
        <v>0</v>
      </c>
      <c r="TAT67" s="956">
        <f t="shared" si="214"/>
        <v>0</v>
      </c>
      <c r="TAU67" s="956">
        <f t="shared" si="214"/>
        <v>0</v>
      </c>
      <c r="TAV67" s="956">
        <f t="shared" si="214"/>
        <v>0</v>
      </c>
      <c r="TAW67" s="956">
        <f t="shared" si="214"/>
        <v>0</v>
      </c>
      <c r="TAX67" s="956">
        <f t="shared" si="214"/>
        <v>0</v>
      </c>
      <c r="TAY67" s="956">
        <f t="shared" si="214"/>
        <v>0</v>
      </c>
      <c r="TAZ67" s="956">
        <f t="shared" si="214"/>
        <v>0</v>
      </c>
      <c r="TBA67" s="956">
        <f t="shared" si="214"/>
        <v>0</v>
      </c>
      <c r="TBB67" s="956">
        <f t="shared" si="214"/>
        <v>0</v>
      </c>
      <c r="TBC67" s="956">
        <f t="shared" si="214"/>
        <v>0</v>
      </c>
      <c r="TBD67" s="956">
        <f t="shared" si="214"/>
        <v>0</v>
      </c>
      <c r="TBE67" s="956">
        <f t="shared" si="214"/>
        <v>0</v>
      </c>
      <c r="TBF67" s="956">
        <f t="shared" si="214"/>
        <v>0</v>
      </c>
      <c r="TBG67" s="956">
        <f t="shared" si="214"/>
        <v>0</v>
      </c>
      <c r="TBH67" s="956">
        <f t="shared" ref="TBH67:TDS67" si="215">TBH60*$C$67</f>
        <v>0</v>
      </c>
      <c r="TBI67" s="956">
        <f t="shared" si="215"/>
        <v>0</v>
      </c>
      <c r="TBJ67" s="956">
        <f t="shared" si="215"/>
        <v>0</v>
      </c>
      <c r="TBK67" s="956">
        <f t="shared" si="215"/>
        <v>0</v>
      </c>
      <c r="TBL67" s="956">
        <f t="shared" si="215"/>
        <v>0</v>
      </c>
      <c r="TBM67" s="956">
        <f t="shared" si="215"/>
        <v>0</v>
      </c>
      <c r="TBN67" s="956">
        <f t="shared" si="215"/>
        <v>0</v>
      </c>
      <c r="TBO67" s="956">
        <f t="shared" si="215"/>
        <v>0</v>
      </c>
      <c r="TBP67" s="956">
        <f t="shared" si="215"/>
        <v>0</v>
      </c>
      <c r="TBQ67" s="956">
        <f t="shared" si="215"/>
        <v>0</v>
      </c>
      <c r="TBR67" s="956">
        <f t="shared" si="215"/>
        <v>0</v>
      </c>
      <c r="TBS67" s="956">
        <f t="shared" si="215"/>
        <v>0</v>
      </c>
      <c r="TBT67" s="956">
        <f t="shared" si="215"/>
        <v>0</v>
      </c>
      <c r="TBU67" s="956">
        <f t="shared" si="215"/>
        <v>0</v>
      </c>
      <c r="TBV67" s="956">
        <f t="shared" si="215"/>
        <v>0</v>
      </c>
      <c r="TBW67" s="956">
        <f t="shared" si="215"/>
        <v>0</v>
      </c>
      <c r="TBX67" s="956">
        <f t="shared" si="215"/>
        <v>0</v>
      </c>
      <c r="TBY67" s="956">
        <f t="shared" si="215"/>
        <v>0</v>
      </c>
      <c r="TBZ67" s="956">
        <f t="shared" si="215"/>
        <v>0</v>
      </c>
      <c r="TCA67" s="956">
        <f t="shared" si="215"/>
        <v>0</v>
      </c>
      <c r="TCB67" s="956">
        <f t="shared" si="215"/>
        <v>0</v>
      </c>
      <c r="TCC67" s="956">
        <f t="shared" si="215"/>
        <v>0</v>
      </c>
      <c r="TCD67" s="956">
        <f t="shared" si="215"/>
        <v>0</v>
      </c>
      <c r="TCE67" s="956">
        <f t="shared" si="215"/>
        <v>0</v>
      </c>
      <c r="TCF67" s="956">
        <f t="shared" si="215"/>
        <v>0</v>
      </c>
      <c r="TCG67" s="956">
        <f t="shared" si="215"/>
        <v>0</v>
      </c>
      <c r="TCH67" s="956">
        <f t="shared" si="215"/>
        <v>0</v>
      </c>
      <c r="TCI67" s="956">
        <f t="shared" si="215"/>
        <v>0</v>
      </c>
      <c r="TCJ67" s="956">
        <f t="shared" si="215"/>
        <v>0</v>
      </c>
      <c r="TCK67" s="956">
        <f t="shared" si="215"/>
        <v>0</v>
      </c>
      <c r="TCL67" s="956">
        <f t="shared" si="215"/>
        <v>0</v>
      </c>
      <c r="TCM67" s="956">
        <f t="shared" si="215"/>
        <v>0</v>
      </c>
      <c r="TCN67" s="956">
        <f t="shared" si="215"/>
        <v>0</v>
      </c>
      <c r="TCO67" s="956">
        <f t="shared" si="215"/>
        <v>0</v>
      </c>
      <c r="TCP67" s="956">
        <f t="shared" si="215"/>
        <v>0</v>
      </c>
      <c r="TCQ67" s="956">
        <f t="shared" si="215"/>
        <v>0</v>
      </c>
      <c r="TCR67" s="956">
        <f t="shared" si="215"/>
        <v>0</v>
      </c>
      <c r="TCS67" s="956">
        <f t="shared" si="215"/>
        <v>0</v>
      </c>
      <c r="TCT67" s="956">
        <f t="shared" si="215"/>
        <v>0</v>
      </c>
      <c r="TCU67" s="956">
        <f t="shared" si="215"/>
        <v>0</v>
      </c>
      <c r="TCV67" s="956">
        <f t="shared" si="215"/>
        <v>0</v>
      </c>
      <c r="TCW67" s="956">
        <f t="shared" si="215"/>
        <v>0</v>
      </c>
      <c r="TCX67" s="956">
        <f t="shared" si="215"/>
        <v>0</v>
      </c>
      <c r="TCY67" s="956">
        <f t="shared" si="215"/>
        <v>0</v>
      </c>
      <c r="TCZ67" s="956">
        <f t="shared" si="215"/>
        <v>0</v>
      </c>
      <c r="TDA67" s="956">
        <f t="shared" si="215"/>
        <v>0</v>
      </c>
      <c r="TDB67" s="956">
        <f t="shared" si="215"/>
        <v>0</v>
      </c>
      <c r="TDC67" s="956">
        <f t="shared" si="215"/>
        <v>0</v>
      </c>
      <c r="TDD67" s="956">
        <f t="shared" si="215"/>
        <v>0</v>
      </c>
      <c r="TDE67" s="956">
        <f t="shared" si="215"/>
        <v>0</v>
      </c>
      <c r="TDF67" s="956">
        <f t="shared" si="215"/>
        <v>0</v>
      </c>
      <c r="TDG67" s="956">
        <f t="shared" si="215"/>
        <v>0</v>
      </c>
      <c r="TDH67" s="956">
        <f t="shared" si="215"/>
        <v>0</v>
      </c>
      <c r="TDI67" s="956">
        <f t="shared" si="215"/>
        <v>0</v>
      </c>
      <c r="TDJ67" s="956">
        <f t="shared" si="215"/>
        <v>0</v>
      </c>
      <c r="TDK67" s="956">
        <f t="shared" si="215"/>
        <v>0</v>
      </c>
      <c r="TDL67" s="956">
        <f t="shared" si="215"/>
        <v>0</v>
      </c>
      <c r="TDM67" s="956">
        <f t="shared" si="215"/>
        <v>0</v>
      </c>
      <c r="TDN67" s="956">
        <f t="shared" si="215"/>
        <v>0</v>
      </c>
      <c r="TDO67" s="956">
        <f t="shared" si="215"/>
        <v>0</v>
      </c>
      <c r="TDP67" s="956">
        <f t="shared" si="215"/>
        <v>0</v>
      </c>
      <c r="TDQ67" s="956">
        <f t="shared" si="215"/>
        <v>0</v>
      </c>
      <c r="TDR67" s="956">
        <f t="shared" si="215"/>
        <v>0</v>
      </c>
      <c r="TDS67" s="956">
        <f t="shared" si="215"/>
        <v>0</v>
      </c>
      <c r="TDT67" s="956">
        <f t="shared" ref="TDT67:TGE67" si="216">TDT60*$C$67</f>
        <v>0</v>
      </c>
      <c r="TDU67" s="956">
        <f t="shared" si="216"/>
        <v>0</v>
      </c>
      <c r="TDV67" s="956">
        <f t="shared" si="216"/>
        <v>0</v>
      </c>
      <c r="TDW67" s="956">
        <f t="shared" si="216"/>
        <v>0</v>
      </c>
      <c r="TDX67" s="956">
        <f t="shared" si="216"/>
        <v>0</v>
      </c>
      <c r="TDY67" s="956">
        <f t="shared" si="216"/>
        <v>0</v>
      </c>
      <c r="TDZ67" s="956">
        <f t="shared" si="216"/>
        <v>0</v>
      </c>
      <c r="TEA67" s="956">
        <f t="shared" si="216"/>
        <v>0</v>
      </c>
      <c r="TEB67" s="956">
        <f t="shared" si="216"/>
        <v>0</v>
      </c>
      <c r="TEC67" s="956">
        <f t="shared" si="216"/>
        <v>0</v>
      </c>
      <c r="TED67" s="956">
        <f t="shared" si="216"/>
        <v>0</v>
      </c>
      <c r="TEE67" s="956">
        <f t="shared" si="216"/>
        <v>0</v>
      </c>
      <c r="TEF67" s="956">
        <f t="shared" si="216"/>
        <v>0</v>
      </c>
      <c r="TEG67" s="956">
        <f t="shared" si="216"/>
        <v>0</v>
      </c>
      <c r="TEH67" s="956">
        <f t="shared" si="216"/>
        <v>0</v>
      </c>
      <c r="TEI67" s="956">
        <f t="shared" si="216"/>
        <v>0</v>
      </c>
      <c r="TEJ67" s="956">
        <f t="shared" si="216"/>
        <v>0</v>
      </c>
      <c r="TEK67" s="956">
        <f t="shared" si="216"/>
        <v>0</v>
      </c>
      <c r="TEL67" s="956">
        <f t="shared" si="216"/>
        <v>0</v>
      </c>
      <c r="TEM67" s="956">
        <f t="shared" si="216"/>
        <v>0</v>
      </c>
      <c r="TEN67" s="956">
        <f t="shared" si="216"/>
        <v>0</v>
      </c>
      <c r="TEO67" s="956">
        <f t="shared" si="216"/>
        <v>0</v>
      </c>
      <c r="TEP67" s="956">
        <f t="shared" si="216"/>
        <v>0</v>
      </c>
      <c r="TEQ67" s="956">
        <f t="shared" si="216"/>
        <v>0</v>
      </c>
      <c r="TER67" s="956">
        <f t="shared" si="216"/>
        <v>0</v>
      </c>
      <c r="TES67" s="956">
        <f t="shared" si="216"/>
        <v>0</v>
      </c>
      <c r="TET67" s="956">
        <f t="shared" si="216"/>
        <v>0</v>
      </c>
      <c r="TEU67" s="956">
        <f t="shared" si="216"/>
        <v>0</v>
      </c>
      <c r="TEV67" s="956">
        <f t="shared" si="216"/>
        <v>0</v>
      </c>
      <c r="TEW67" s="956">
        <f t="shared" si="216"/>
        <v>0</v>
      </c>
      <c r="TEX67" s="956">
        <f t="shared" si="216"/>
        <v>0</v>
      </c>
      <c r="TEY67" s="956">
        <f t="shared" si="216"/>
        <v>0</v>
      </c>
      <c r="TEZ67" s="956">
        <f t="shared" si="216"/>
        <v>0</v>
      </c>
      <c r="TFA67" s="956">
        <f t="shared" si="216"/>
        <v>0</v>
      </c>
      <c r="TFB67" s="956">
        <f t="shared" si="216"/>
        <v>0</v>
      </c>
      <c r="TFC67" s="956">
        <f t="shared" si="216"/>
        <v>0</v>
      </c>
      <c r="TFD67" s="956">
        <f t="shared" si="216"/>
        <v>0</v>
      </c>
      <c r="TFE67" s="956">
        <f t="shared" si="216"/>
        <v>0</v>
      </c>
      <c r="TFF67" s="956">
        <f t="shared" si="216"/>
        <v>0</v>
      </c>
      <c r="TFG67" s="956">
        <f t="shared" si="216"/>
        <v>0</v>
      </c>
      <c r="TFH67" s="956">
        <f t="shared" si="216"/>
        <v>0</v>
      </c>
      <c r="TFI67" s="956">
        <f t="shared" si="216"/>
        <v>0</v>
      </c>
      <c r="TFJ67" s="956">
        <f t="shared" si="216"/>
        <v>0</v>
      </c>
      <c r="TFK67" s="956">
        <f t="shared" si="216"/>
        <v>0</v>
      </c>
      <c r="TFL67" s="956">
        <f t="shared" si="216"/>
        <v>0</v>
      </c>
      <c r="TFM67" s="956">
        <f t="shared" si="216"/>
        <v>0</v>
      </c>
      <c r="TFN67" s="956">
        <f t="shared" si="216"/>
        <v>0</v>
      </c>
      <c r="TFO67" s="956">
        <f t="shared" si="216"/>
        <v>0</v>
      </c>
      <c r="TFP67" s="956">
        <f t="shared" si="216"/>
        <v>0</v>
      </c>
      <c r="TFQ67" s="956">
        <f t="shared" si="216"/>
        <v>0</v>
      </c>
      <c r="TFR67" s="956">
        <f t="shared" si="216"/>
        <v>0</v>
      </c>
      <c r="TFS67" s="956">
        <f t="shared" si="216"/>
        <v>0</v>
      </c>
      <c r="TFT67" s="956">
        <f t="shared" si="216"/>
        <v>0</v>
      </c>
      <c r="TFU67" s="956">
        <f t="shared" si="216"/>
        <v>0</v>
      </c>
      <c r="TFV67" s="956">
        <f t="shared" si="216"/>
        <v>0</v>
      </c>
      <c r="TFW67" s="956">
        <f t="shared" si="216"/>
        <v>0</v>
      </c>
      <c r="TFX67" s="956">
        <f t="shared" si="216"/>
        <v>0</v>
      </c>
      <c r="TFY67" s="956">
        <f t="shared" si="216"/>
        <v>0</v>
      </c>
      <c r="TFZ67" s="956">
        <f t="shared" si="216"/>
        <v>0</v>
      </c>
      <c r="TGA67" s="956">
        <f t="shared" si="216"/>
        <v>0</v>
      </c>
      <c r="TGB67" s="956">
        <f t="shared" si="216"/>
        <v>0</v>
      </c>
      <c r="TGC67" s="956">
        <f t="shared" si="216"/>
        <v>0</v>
      </c>
      <c r="TGD67" s="956">
        <f t="shared" si="216"/>
        <v>0</v>
      </c>
      <c r="TGE67" s="956">
        <f t="shared" si="216"/>
        <v>0</v>
      </c>
      <c r="TGF67" s="956">
        <f t="shared" ref="TGF67:TIQ67" si="217">TGF60*$C$67</f>
        <v>0</v>
      </c>
      <c r="TGG67" s="956">
        <f t="shared" si="217"/>
        <v>0</v>
      </c>
      <c r="TGH67" s="956">
        <f t="shared" si="217"/>
        <v>0</v>
      </c>
      <c r="TGI67" s="956">
        <f t="shared" si="217"/>
        <v>0</v>
      </c>
      <c r="TGJ67" s="956">
        <f t="shared" si="217"/>
        <v>0</v>
      </c>
      <c r="TGK67" s="956">
        <f t="shared" si="217"/>
        <v>0</v>
      </c>
      <c r="TGL67" s="956">
        <f t="shared" si="217"/>
        <v>0</v>
      </c>
      <c r="TGM67" s="956">
        <f t="shared" si="217"/>
        <v>0</v>
      </c>
      <c r="TGN67" s="956">
        <f t="shared" si="217"/>
        <v>0</v>
      </c>
      <c r="TGO67" s="956">
        <f t="shared" si="217"/>
        <v>0</v>
      </c>
      <c r="TGP67" s="956">
        <f t="shared" si="217"/>
        <v>0</v>
      </c>
      <c r="TGQ67" s="956">
        <f t="shared" si="217"/>
        <v>0</v>
      </c>
      <c r="TGR67" s="956">
        <f t="shared" si="217"/>
        <v>0</v>
      </c>
      <c r="TGS67" s="956">
        <f t="shared" si="217"/>
        <v>0</v>
      </c>
      <c r="TGT67" s="956">
        <f t="shared" si="217"/>
        <v>0</v>
      </c>
      <c r="TGU67" s="956">
        <f t="shared" si="217"/>
        <v>0</v>
      </c>
      <c r="TGV67" s="956">
        <f t="shared" si="217"/>
        <v>0</v>
      </c>
      <c r="TGW67" s="956">
        <f t="shared" si="217"/>
        <v>0</v>
      </c>
      <c r="TGX67" s="956">
        <f t="shared" si="217"/>
        <v>0</v>
      </c>
      <c r="TGY67" s="956">
        <f t="shared" si="217"/>
        <v>0</v>
      </c>
      <c r="TGZ67" s="956">
        <f t="shared" si="217"/>
        <v>0</v>
      </c>
      <c r="THA67" s="956">
        <f t="shared" si="217"/>
        <v>0</v>
      </c>
      <c r="THB67" s="956">
        <f t="shared" si="217"/>
        <v>0</v>
      </c>
      <c r="THC67" s="956">
        <f t="shared" si="217"/>
        <v>0</v>
      </c>
      <c r="THD67" s="956">
        <f t="shared" si="217"/>
        <v>0</v>
      </c>
      <c r="THE67" s="956">
        <f t="shared" si="217"/>
        <v>0</v>
      </c>
      <c r="THF67" s="956">
        <f t="shared" si="217"/>
        <v>0</v>
      </c>
      <c r="THG67" s="956">
        <f t="shared" si="217"/>
        <v>0</v>
      </c>
      <c r="THH67" s="956">
        <f t="shared" si="217"/>
        <v>0</v>
      </c>
      <c r="THI67" s="956">
        <f t="shared" si="217"/>
        <v>0</v>
      </c>
      <c r="THJ67" s="956">
        <f t="shared" si="217"/>
        <v>0</v>
      </c>
      <c r="THK67" s="956">
        <f t="shared" si="217"/>
        <v>0</v>
      </c>
      <c r="THL67" s="956">
        <f t="shared" si="217"/>
        <v>0</v>
      </c>
      <c r="THM67" s="956">
        <f t="shared" si="217"/>
        <v>0</v>
      </c>
      <c r="THN67" s="956">
        <f t="shared" si="217"/>
        <v>0</v>
      </c>
      <c r="THO67" s="956">
        <f t="shared" si="217"/>
        <v>0</v>
      </c>
      <c r="THP67" s="956">
        <f t="shared" si="217"/>
        <v>0</v>
      </c>
      <c r="THQ67" s="956">
        <f t="shared" si="217"/>
        <v>0</v>
      </c>
      <c r="THR67" s="956">
        <f t="shared" si="217"/>
        <v>0</v>
      </c>
      <c r="THS67" s="956">
        <f t="shared" si="217"/>
        <v>0</v>
      </c>
      <c r="THT67" s="956">
        <f t="shared" si="217"/>
        <v>0</v>
      </c>
      <c r="THU67" s="956">
        <f t="shared" si="217"/>
        <v>0</v>
      </c>
      <c r="THV67" s="956">
        <f t="shared" si="217"/>
        <v>0</v>
      </c>
      <c r="THW67" s="956">
        <f t="shared" si="217"/>
        <v>0</v>
      </c>
      <c r="THX67" s="956">
        <f t="shared" si="217"/>
        <v>0</v>
      </c>
      <c r="THY67" s="956">
        <f t="shared" si="217"/>
        <v>0</v>
      </c>
      <c r="THZ67" s="956">
        <f t="shared" si="217"/>
        <v>0</v>
      </c>
      <c r="TIA67" s="956">
        <f t="shared" si="217"/>
        <v>0</v>
      </c>
      <c r="TIB67" s="956">
        <f t="shared" si="217"/>
        <v>0</v>
      </c>
      <c r="TIC67" s="956">
        <f t="shared" si="217"/>
        <v>0</v>
      </c>
      <c r="TID67" s="956">
        <f t="shared" si="217"/>
        <v>0</v>
      </c>
      <c r="TIE67" s="956">
        <f t="shared" si="217"/>
        <v>0</v>
      </c>
      <c r="TIF67" s="956">
        <f t="shared" si="217"/>
        <v>0</v>
      </c>
      <c r="TIG67" s="956">
        <f t="shared" si="217"/>
        <v>0</v>
      </c>
      <c r="TIH67" s="956">
        <f t="shared" si="217"/>
        <v>0</v>
      </c>
      <c r="TII67" s="956">
        <f t="shared" si="217"/>
        <v>0</v>
      </c>
      <c r="TIJ67" s="956">
        <f t="shared" si="217"/>
        <v>0</v>
      </c>
      <c r="TIK67" s="956">
        <f t="shared" si="217"/>
        <v>0</v>
      </c>
      <c r="TIL67" s="956">
        <f t="shared" si="217"/>
        <v>0</v>
      </c>
      <c r="TIM67" s="956">
        <f t="shared" si="217"/>
        <v>0</v>
      </c>
      <c r="TIN67" s="956">
        <f t="shared" si="217"/>
        <v>0</v>
      </c>
      <c r="TIO67" s="956">
        <f t="shared" si="217"/>
        <v>0</v>
      </c>
      <c r="TIP67" s="956">
        <f t="shared" si="217"/>
        <v>0</v>
      </c>
      <c r="TIQ67" s="956">
        <f t="shared" si="217"/>
        <v>0</v>
      </c>
      <c r="TIR67" s="956">
        <f t="shared" ref="TIR67:TLC67" si="218">TIR60*$C$67</f>
        <v>0</v>
      </c>
      <c r="TIS67" s="956">
        <f t="shared" si="218"/>
        <v>0</v>
      </c>
      <c r="TIT67" s="956">
        <f t="shared" si="218"/>
        <v>0</v>
      </c>
      <c r="TIU67" s="956">
        <f t="shared" si="218"/>
        <v>0</v>
      </c>
      <c r="TIV67" s="956">
        <f t="shared" si="218"/>
        <v>0</v>
      </c>
      <c r="TIW67" s="956">
        <f t="shared" si="218"/>
        <v>0</v>
      </c>
      <c r="TIX67" s="956">
        <f t="shared" si="218"/>
        <v>0</v>
      </c>
      <c r="TIY67" s="956">
        <f t="shared" si="218"/>
        <v>0</v>
      </c>
      <c r="TIZ67" s="956">
        <f t="shared" si="218"/>
        <v>0</v>
      </c>
      <c r="TJA67" s="956">
        <f t="shared" si="218"/>
        <v>0</v>
      </c>
      <c r="TJB67" s="956">
        <f t="shared" si="218"/>
        <v>0</v>
      </c>
      <c r="TJC67" s="956">
        <f t="shared" si="218"/>
        <v>0</v>
      </c>
      <c r="TJD67" s="956">
        <f t="shared" si="218"/>
        <v>0</v>
      </c>
      <c r="TJE67" s="956">
        <f t="shared" si="218"/>
        <v>0</v>
      </c>
      <c r="TJF67" s="956">
        <f t="shared" si="218"/>
        <v>0</v>
      </c>
      <c r="TJG67" s="956">
        <f t="shared" si="218"/>
        <v>0</v>
      </c>
      <c r="TJH67" s="956">
        <f t="shared" si="218"/>
        <v>0</v>
      </c>
      <c r="TJI67" s="956">
        <f t="shared" si="218"/>
        <v>0</v>
      </c>
      <c r="TJJ67" s="956">
        <f t="shared" si="218"/>
        <v>0</v>
      </c>
      <c r="TJK67" s="956">
        <f t="shared" si="218"/>
        <v>0</v>
      </c>
      <c r="TJL67" s="956">
        <f t="shared" si="218"/>
        <v>0</v>
      </c>
      <c r="TJM67" s="956">
        <f t="shared" si="218"/>
        <v>0</v>
      </c>
      <c r="TJN67" s="956">
        <f t="shared" si="218"/>
        <v>0</v>
      </c>
      <c r="TJO67" s="956">
        <f t="shared" si="218"/>
        <v>0</v>
      </c>
      <c r="TJP67" s="956">
        <f t="shared" si="218"/>
        <v>0</v>
      </c>
      <c r="TJQ67" s="956">
        <f t="shared" si="218"/>
        <v>0</v>
      </c>
      <c r="TJR67" s="956">
        <f t="shared" si="218"/>
        <v>0</v>
      </c>
      <c r="TJS67" s="956">
        <f t="shared" si="218"/>
        <v>0</v>
      </c>
      <c r="TJT67" s="956">
        <f t="shared" si="218"/>
        <v>0</v>
      </c>
      <c r="TJU67" s="956">
        <f t="shared" si="218"/>
        <v>0</v>
      </c>
      <c r="TJV67" s="956">
        <f t="shared" si="218"/>
        <v>0</v>
      </c>
      <c r="TJW67" s="956">
        <f t="shared" si="218"/>
        <v>0</v>
      </c>
      <c r="TJX67" s="956">
        <f t="shared" si="218"/>
        <v>0</v>
      </c>
      <c r="TJY67" s="956">
        <f t="shared" si="218"/>
        <v>0</v>
      </c>
      <c r="TJZ67" s="956">
        <f t="shared" si="218"/>
        <v>0</v>
      </c>
      <c r="TKA67" s="956">
        <f t="shared" si="218"/>
        <v>0</v>
      </c>
      <c r="TKB67" s="956">
        <f t="shared" si="218"/>
        <v>0</v>
      </c>
      <c r="TKC67" s="956">
        <f t="shared" si="218"/>
        <v>0</v>
      </c>
      <c r="TKD67" s="956">
        <f t="shared" si="218"/>
        <v>0</v>
      </c>
      <c r="TKE67" s="956">
        <f t="shared" si="218"/>
        <v>0</v>
      </c>
      <c r="TKF67" s="956">
        <f t="shared" si="218"/>
        <v>0</v>
      </c>
      <c r="TKG67" s="956">
        <f t="shared" si="218"/>
        <v>0</v>
      </c>
      <c r="TKH67" s="956">
        <f t="shared" si="218"/>
        <v>0</v>
      </c>
      <c r="TKI67" s="956">
        <f t="shared" si="218"/>
        <v>0</v>
      </c>
      <c r="TKJ67" s="956">
        <f t="shared" si="218"/>
        <v>0</v>
      </c>
      <c r="TKK67" s="956">
        <f t="shared" si="218"/>
        <v>0</v>
      </c>
      <c r="TKL67" s="956">
        <f t="shared" si="218"/>
        <v>0</v>
      </c>
      <c r="TKM67" s="956">
        <f t="shared" si="218"/>
        <v>0</v>
      </c>
      <c r="TKN67" s="956">
        <f t="shared" si="218"/>
        <v>0</v>
      </c>
      <c r="TKO67" s="956">
        <f t="shared" si="218"/>
        <v>0</v>
      </c>
      <c r="TKP67" s="956">
        <f t="shared" si="218"/>
        <v>0</v>
      </c>
      <c r="TKQ67" s="956">
        <f t="shared" si="218"/>
        <v>0</v>
      </c>
      <c r="TKR67" s="956">
        <f t="shared" si="218"/>
        <v>0</v>
      </c>
      <c r="TKS67" s="956">
        <f t="shared" si="218"/>
        <v>0</v>
      </c>
      <c r="TKT67" s="956">
        <f t="shared" si="218"/>
        <v>0</v>
      </c>
      <c r="TKU67" s="956">
        <f t="shared" si="218"/>
        <v>0</v>
      </c>
      <c r="TKV67" s="956">
        <f t="shared" si="218"/>
        <v>0</v>
      </c>
      <c r="TKW67" s="956">
        <f t="shared" si="218"/>
        <v>0</v>
      </c>
      <c r="TKX67" s="956">
        <f t="shared" si="218"/>
        <v>0</v>
      </c>
      <c r="TKY67" s="956">
        <f t="shared" si="218"/>
        <v>0</v>
      </c>
      <c r="TKZ67" s="956">
        <f t="shared" si="218"/>
        <v>0</v>
      </c>
      <c r="TLA67" s="956">
        <f t="shared" si="218"/>
        <v>0</v>
      </c>
      <c r="TLB67" s="956">
        <f t="shared" si="218"/>
        <v>0</v>
      </c>
      <c r="TLC67" s="956">
        <f t="shared" si="218"/>
        <v>0</v>
      </c>
      <c r="TLD67" s="956">
        <f t="shared" ref="TLD67:TNO67" si="219">TLD60*$C$67</f>
        <v>0</v>
      </c>
      <c r="TLE67" s="956">
        <f t="shared" si="219"/>
        <v>0</v>
      </c>
      <c r="TLF67" s="956">
        <f t="shared" si="219"/>
        <v>0</v>
      </c>
      <c r="TLG67" s="956">
        <f t="shared" si="219"/>
        <v>0</v>
      </c>
      <c r="TLH67" s="956">
        <f t="shared" si="219"/>
        <v>0</v>
      </c>
      <c r="TLI67" s="956">
        <f t="shared" si="219"/>
        <v>0</v>
      </c>
      <c r="TLJ67" s="956">
        <f t="shared" si="219"/>
        <v>0</v>
      </c>
      <c r="TLK67" s="956">
        <f t="shared" si="219"/>
        <v>0</v>
      </c>
      <c r="TLL67" s="956">
        <f t="shared" si="219"/>
        <v>0</v>
      </c>
      <c r="TLM67" s="956">
        <f t="shared" si="219"/>
        <v>0</v>
      </c>
      <c r="TLN67" s="956">
        <f t="shared" si="219"/>
        <v>0</v>
      </c>
      <c r="TLO67" s="956">
        <f t="shared" si="219"/>
        <v>0</v>
      </c>
      <c r="TLP67" s="956">
        <f t="shared" si="219"/>
        <v>0</v>
      </c>
      <c r="TLQ67" s="956">
        <f t="shared" si="219"/>
        <v>0</v>
      </c>
      <c r="TLR67" s="956">
        <f t="shared" si="219"/>
        <v>0</v>
      </c>
      <c r="TLS67" s="956">
        <f t="shared" si="219"/>
        <v>0</v>
      </c>
      <c r="TLT67" s="956">
        <f t="shared" si="219"/>
        <v>0</v>
      </c>
      <c r="TLU67" s="956">
        <f t="shared" si="219"/>
        <v>0</v>
      </c>
      <c r="TLV67" s="956">
        <f t="shared" si="219"/>
        <v>0</v>
      </c>
      <c r="TLW67" s="956">
        <f t="shared" si="219"/>
        <v>0</v>
      </c>
      <c r="TLX67" s="956">
        <f t="shared" si="219"/>
        <v>0</v>
      </c>
      <c r="TLY67" s="956">
        <f t="shared" si="219"/>
        <v>0</v>
      </c>
      <c r="TLZ67" s="956">
        <f t="shared" si="219"/>
        <v>0</v>
      </c>
      <c r="TMA67" s="956">
        <f t="shared" si="219"/>
        <v>0</v>
      </c>
      <c r="TMB67" s="956">
        <f t="shared" si="219"/>
        <v>0</v>
      </c>
      <c r="TMC67" s="956">
        <f t="shared" si="219"/>
        <v>0</v>
      </c>
      <c r="TMD67" s="956">
        <f t="shared" si="219"/>
        <v>0</v>
      </c>
      <c r="TME67" s="956">
        <f t="shared" si="219"/>
        <v>0</v>
      </c>
      <c r="TMF67" s="956">
        <f t="shared" si="219"/>
        <v>0</v>
      </c>
      <c r="TMG67" s="956">
        <f t="shared" si="219"/>
        <v>0</v>
      </c>
      <c r="TMH67" s="956">
        <f t="shared" si="219"/>
        <v>0</v>
      </c>
      <c r="TMI67" s="956">
        <f t="shared" si="219"/>
        <v>0</v>
      </c>
      <c r="TMJ67" s="956">
        <f t="shared" si="219"/>
        <v>0</v>
      </c>
      <c r="TMK67" s="956">
        <f t="shared" si="219"/>
        <v>0</v>
      </c>
      <c r="TML67" s="956">
        <f t="shared" si="219"/>
        <v>0</v>
      </c>
      <c r="TMM67" s="956">
        <f t="shared" si="219"/>
        <v>0</v>
      </c>
      <c r="TMN67" s="956">
        <f t="shared" si="219"/>
        <v>0</v>
      </c>
      <c r="TMO67" s="956">
        <f t="shared" si="219"/>
        <v>0</v>
      </c>
      <c r="TMP67" s="956">
        <f t="shared" si="219"/>
        <v>0</v>
      </c>
      <c r="TMQ67" s="956">
        <f t="shared" si="219"/>
        <v>0</v>
      </c>
      <c r="TMR67" s="956">
        <f t="shared" si="219"/>
        <v>0</v>
      </c>
      <c r="TMS67" s="956">
        <f t="shared" si="219"/>
        <v>0</v>
      </c>
      <c r="TMT67" s="956">
        <f t="shared" si="219"/>
        <v>0</v>
      </c>
      <c r="TMU67" s="956">
        <f t="shared" si="219"/>
        <v>0</v>
      </c>
      <c r="TMV67" s="956">
        <f t="shared" si="219"/>
        <v>0</v>
      </c>
      <c r="TMW67" s="956">
        <f t="shared" si="219"/>
        <v>0</v>
      </c>
      <c r="TMX67" s="956">
        <f t="shared" si="219"/>
        <v>0</v>
      </c>
      <c r="TMY67" s="956">
        <f t="shared" si="219"/>
        <v>0</v>
      </c>
      <c r="TMZ67" s="956">
        <f t="shared" si="219"/>
        <v>0</v>
      </c>
      <c r="TNA67" s="956">
        <f t="shared" si="219"/>
        <v>0</v>
      </c>
      <c r="TNB67" s="956">
        <f t="shared" si="219"/>
        <v>0</v>
      </c>
      <c r="TNC67" s="956">
        <f t="shared" si="219"/>
        <v>0</v>
      </c>
      <c r="TND67" s="956">
        <f t="shared" si="219"/>
        <v>0</v>
      </c>
      <c r="TNE67" s="956">
        <f t="shared" si="219"/>
        <v>0</v>
      </c>
      <c r="TNF67" s="956">
        <f t="shared" si="219"/>
        <v>0</v>
      </c>
      <c r="TNG67" s="956">
        <f t="shared" si="219"/>
        <v>0</v>
      </c>
      <c r="TNH67" s="956">
        <f t="shared" si="219"/>
        <v>0</v>
      </c>
      <c r="TNI67" s="956">
        <f t="shared" si="219"/>
        <v>0</v>
      </c>
      <c r="TNJ67" s="956">
        <f t="shared" si="219"/>
        <v>0</v>
      </c>
      <c r="TNK67" s="956">
        <f t="shared" si="219"/>
        <v>0</v>
      </c>
      <c r="TNL67" s="956">
        <f t="shared" si="219"/>
        <v>0</v>
      </c>
      <c r="TNM67" s="956">
        <f t="shared" si="219"/>
        <v>0</v>
      </c>
      <c r="TNN67" s="956">
        <f t="shared" si="219"/>
        <v>0</v>
      </c>
      <c r="TNO67" s="956">
        <f t="shared" si="219"/>
        <v>0</v>
      </c>
      <c r="TNP67" s="956">
        <f t="shared" ref="TNP67:TQA67" si="220">TNP60*$C$67</f>
        <v>0</v>
      </c>
      <c r="TNQ67" s="956">
        <f t="shared" si="220"/>
        <v>0</v>
      </c>
      <c r="TNR67" s="956">
        <f t="shared" si="220"/>
        <v>0</v>
      </c>
      <c r="TNS67" s="956">
        <f t="shared" si="220"/>
        <v>0</v>
      </c>
      <c r="TNT67" s="956">
        <f t="shared" si="220"/>
        <v>0</v>
      </c>
      <c r="TNU67" s="956">
        <f t="shared" si="220"/>
        <v>0</v>
      </c>
      <c r="TNV67" s="956">
        <f t="shared" si="220"/>
        <v>0</v>
      </c>
      <c r="TNW67" s="956">
        <f t="shared" si="220"/>
        <v>0</v>
      </c>
      <c r="TNX67" s="956">
        <f t="shared" si="220"/>
        <v>0</v>
      </c>
      <c r="TNY67" s="956">
        <f t="shared" si="220"/>
        <v>0</v>
      </c>
      <c r="TNZ67" s="956">
        <f t="shared" si="220"/>
        <v>0</v>
      </c>
      <c r="TOA67" s="956">
        <f t="shared" si="220"/>
        <v>0</v>
      </c>
      <c r="TOB67" s="956">
        <f t="shared" si="220"/>
        <v>0</v>
      </c>
      <c r="TOC67" s="956">
        <f t="shared" si="220"/>
        <v>0</v>
      </c>
      <c r="TOD67" s="956">
        <f t="shared" si="220"/>
        <v>0</v>
      </c>
      <c r="TOE67" s="956">
        <f t="shared" si="220"/>
        <v>0</v>
      </c>
      <c r="TOF67" s="956">
        <f t="shared" si="220"/>
        <v>0</v>
      </c>
      <c r="TOG67" s="956">
        <f t="shared" si="220"/>
        <v>0</v>
      </c>
      <c r="TOH67" s="956">
        <f t="shared" si="220"/>
        <v>0</v>
      </c>
      <c r="TOI67" s="956">
        <f t="shared" si="220"/>
        <v>0</v>
      </c>
      <c r="TOJ67" s="956">
        <f t="shared" si="220"/>
        <v>0</v>
      </c>
      <c r="TOK67" s="956">
        <f t="shared" si="220"/>
        <v>0</v>
      </c>
      <c r="TOL67" s="956">
        <f t="shared" si="220"/>
        <v>0</v>
      </c>
      <c r="TOM67" s="956">
        <f t="shared" si="220"/>
        <v>0</v>
      </c>
      <c r="TON67" s="956">
        <f t="shared" si="220"/>
        <v>0</v>
      </c>
      <c r="TOO67" s="956">
        <f t="shared" si="220"/>
        <v>0</v>
      </c>
      <c r="TOP67" s="956">
        <f t="shared" si="220"/>
        <v>0</v>
      </c>
      <c r="TOQ67" s="956">
        <f t="shared" si="220"/>
        <v>0</v>
      </c>
      <c r="TOR67" s="956">
        <f t="shared" si="220"/>
        <v>0</v>
      </c>
      <c r="TOS67" s="956">
        <f t="shared" si="220"/>
        <v>0</v>
      </c>
      <c r="TOT67" s="956">
        <f t="shared" si="220"/>
        <v>0</v>
      </c>
      <c r="TOU67" s="956">
        <f t="shared" si="220"/>
        <v>0</v>
      </c>
      <c r="TOV67" s="956">
        <f t="shared" si="220"/>
        <v>0</v>
      </c>
      <c r="TOW67" s="956">
        <f t="shared" si="220"/>
        <v>0</v>
      </c>
      <c r="TOX67" s="956">
        <f t="shared" si="220"/>
        <v>0</v>
      </c>
      <c r="TOY67" s="956">
        <f t="shared" si="220"/>
        <v>0</v>
      </c>
      <c r="TOZ67" s="956">
        <f t="shared" si="220"/>
        <v>0</v>
      </c>
      <c r="TPA67" s="956">
        <f t="shared" si="220"/>
        <v>0</v>
      </c>
      <c r="TPB67" s="956">
        <f t="shared" si="220"/>
        <v>0</v>
      </c>
      <c r="TPC67" s="956">
        <f t="shared" si="220"/>
        <v>0</v>
      </c>
      <c r="TPD67" s="956">
        <f t="shared" si="220"/>
        <v>0</v>
      </c>
      <c r="TPE67" s="956">
        <f t="shared" si="220"/>
        <v>0</v>
      </c>
      <c r="TPF67" s="956">
        <f t="shared" si="220"/>
        <v>0</v>
      </c>
      <c r="TPG67" s="956">
        <f t="shared" si="220"/>
        <v>0</v>
      </c>
      <c r="TPH67" s="956">
        <f t="shared" si="220"/>
        <v>0</v>
      </c>
      <c r="TPI67" s="956">
        <f t="shared" si="220"/>
        <v>0</v>
      </c>
      <c r="TPJ67" s="956">
        <f t="shared" si="220"/>
        <v>0</v>
      </c>
      <c r="TPK67" s="956">
        <f t="shared" si="220"/>
        <v>0</v>
      </c>
      <c r="TPL67" s="956">
        <f t="shared" si="220"/>
        <v>0</v>
      </c>
      <c r="TPM67" s="956">
        <f t="shared" si="220"/>
        <v>0</v>
      </c>
      <c r="TPN67" s="956">
        <f t="shared" si="220"/>
        <v>0</v>
      </c>
      <c r="TPO67" s="956">
        <f t="shared" si="220"/>
        <v>0</v>
      </c>
      <c r="TPP67" s="956">
        <f t="shared" si="220"/>
        <v>0</v>
      </c>
      <c r="TPQ67" s="956">
        <f t="shared" si="220"/>
        <v>0</v>
      </c>
      <c r="TPR67" s="956">
        <f t="shared" si="220"/>
        <v>0</v>
      </c>
      <c r="TPS67" s="956">
        <f t="shared" si="220"/>
        <v>0</v>
      </c>
      <c r="TPT67" s="956">
        <f t="shared" si="220"/>
        <v>0</v>
      </c>
      <c r="TPU67" s="956">
        <f t="shared" si="220"/>
        <v>0</v>
      </c>
      <c r="TPV67" s="956">
        <f t="shared" si="220"/>
        <v>0</v>
      </c>
      <c r="TPW67" s="956">
        <f t="shared" si="220"/>
        <v>0</v>
      </c>
      <c r="TPX67" s="956">
        <f t="shared" si="220"/>
        <v>0</v>
      </c>
      <c r="TPY67" s="956">
        <f t="shared" si="220"/>
        <v>0</v>
      </c>
      <c r="TPZ67" s="956">
        <f t="shared" si="220"/>
        <v>0</v>
      </c>
      <c r="TQA67" s="956">
        <f t="shared" si="220"/>
        <v>0</v>
      </c>
      <c r="TQB67" s="956">
        <f t="shared" ref="TQB67:TSM67" si="221">TQB60*$C$67</f>
        <v>0</v>
      </c>
      <c r="TQC67" s="956">
        <f t="shared" si="221"/>
        <v>0</v>
      </c>
      <c r="TQD67" s="956">
        <f t="shared" si="221"/>
        <v>0</v>
      </c>
      <c r="TQE67" s="956">
        <f t="shared" si="221"/>
        <v>0</v>
      </c>
      <c r="TQF67" s="956">
        <f t="shared" si="221"/>
        <v>0</v>
      </c>
      <c r="TQG67" s="956">
        <f t="shared" si="221"/>
        <v>0</v>
      </c>
      <c r="TQH67" s="956">
        <f t="shared" si="221"/>
        <v>0</v>
      </c>
      <c r="TQI67" s="956">
        <f t="shared" si="221"/>
        <v>0</v>
      </c>
      <c r="TQJ67" s="956">
        <f t="shared" si="221"/>
        <v>0</v>
      </c>
      <c r="TQK67" s="956">
        <f t="shared" si="221"/>
        <v>0</v>
      </c>
      <c r="TQL67" s="956">
        <f t="shared" si="221"/>
        <v>0</v>
      </c>
      <c r="TQM67" s="956">
        <f t="shared" si="221"/>
        <v>0</v>
      </c>
      <c r="TQN67" s="956">
        <f t="shared" si="221"/>
        <v>0</v>
      </c>
      <c r="TQO67" s="956">
        <f t="shared" si="221"/>
        <v>0</v>
      </c>
      <c r="TQP67" s="956">
        <f t="shared" si="221"/>
        <v>0</v>
      </c>
      <c r="TQQ67" s="956">
        <f t="shared" si="221"/>
        <v>0</v>
      </c>
      <c r="TQR67" s="956">
        <f t="shared" si="221"/>
        <v>0</v>
      </c>
      <c r="TQS67" s="956">
        <f t="shared" si="221"/>
        <v>0</v>
      </c>
      <c r="TQT67" s="956">
        <f t="shared" si="221"/>
        <v>0</v>
      </c>
      <c r="TQU67" s="956">
        <f t="shared" si="221"/>
        <v>0</v>
      </c>
      <c r="TQV67" s="956">
        <f t="shared" si="221"/>
        <v>0</v>
      </c>
      <c r="TQW67" s="956">
        <f t="shared" si="221"/>
        <v>0</v>
      </c>
      <c r="TQX67" s="956">
        <f t="shared" si="221"/>
        <v>0</v>
      </c>
      <c r="TQY67" s="956">
        <f t="shared" si="221"/>
        <v>0</v>
      </c>
      <c r="TQZ67" s="956">
        <f t="shared" si="221"/>
        <v>0</v>
      </c>
      <c r="TRA67" s="956">
        <f t="shared" si="221"/>
        <v>0</v>
      </c>
      <c r="TRB67" s="956">
        <f t="shared" si="221"/>
        <v>0</v>
      </c>
      <c r="TRC67" s="956">
        <f t="shared" si="221"/>
        <v>0</v>
      </c>
      <c r="TRD67" s="956">
        <f t="shared" si="221"/>
        <v>0</v>
      </c>
      <c r="TRE67" s="956">
        <f t="shared" si="221"/>
        <v>0</v>
      </c>
      <c r="TRF67" s="956">
        <f t="shared" si="221"/>
        <v>0</v>
      </c>
      <c r="TRG67" s="956">
        <f t="shared" si="221"/>
        <v>0</v>
      </c>
      <c r="TRH67" s="956">
        <f t="shared" si="221"/>
        <v>0</v>
      </c>
      <c r="TRI67" s="956">
        <f t="shared" si="221"/>
        <v>0</v>
      </c>
      <c r="TRJ67" s="956">
        <f t="shared" si="221"/>
        <v>0</v>
      </c>
      <c r="TRK67" s="956">
        <f t="shared" si="221"/>
        <v>0</v>
      </c>
      <c r="TRL67" s="956">
        <f t="shared" si="221"/>
        <v>0</v>
      </c>
      <c r="TRM67" s="956">
        <f t="shared" si="221"/>
        <v>0</v>
      </c>
      <c r="TRN67" s="956">
        <f t="shared" si="221"/>
        <v>0</v>
      </c>
      <c r="TRO67" s="956">
        <f t="shared" si="221"/>
        <v>0</v>
      </c>
      <c r="TRP67" s="956">
        <f t="shared" si="221"/>
        <v>0</v>
      </c>
      <c r="TRQ67" s="956">
        <f t="shared" si="221"/>
        <v>0</v>
      </c>
      <c r="TRR67" s="956">
        <f t="shared" si="221"/>
        <v>0</v>
      </c>
      <c r="TRS67" s="956">
        <f t="shared" si="221"/>
        <v>0</v>
      </c>
      <c r="TRT67" s="956">
        <f t="shared" si="221"/>
        <v>0</v>
      </c>
      <c r="TRU67" s="956">
        <f t="shared" si="221"/>
        <v>0</v>
      </c>
      <c r="TRV67" s="956">
        <f t="shared" si="221"/>
        <v>0</v>
      </c>
      <c r="TRW67" s="956">
        <f t="shared" si="221"/>
        <v>0</v>
      </c>
      <c r="TRX67" s="956">
        <f t="shared" si="221"/>
        <v>0</v>
      </c>
      <c r="TRY67" s="956">
        <f t="shared" si="221"/>
        <v>0</v>
      </c>
      <c r="TRZ67" s="956">
        <f t="shared" si="221"/>
        <v>0</v>
      </c>
      <c r="TSA67" s="956">
        <f t="shared" si="221"/>
        <v>0</v>
      </c>
      <c r="TSB67" s="956">
        <f t="shared" si="221"/>
        <v>0</v>
      </c>
      <c r="TSC67" s="956">
        <f t="shared" si="221"/>
        <v>0</v>
      </c>
      <c r="TSD67" s="956">
        <f t="shared" si="221"/>
        <v>0</v>
      </c>
      <c r="TSE67" s="956">
        <f t="shared" si="221"/>
        <v>0</v>
      </c>
      <c r="TSF67" s="956">
        <f t="shared" si="221"/>
        <v>0</v>
      </c>
      <c r="TSG67" s="956">
        <f t="shared" si="221"/>
        <v>0</v>
      </c>
      <c r="TSH67" s="956">
        <f t="shared" si="221"/>
        <v>0</v>
      </c>
      <c r="TSI67" s="956">
        <f t="shared" si="221"/>
        <v>0</v>
      </c>
      <c r="TSJ67" s="956">
        <f t="shared" si="221"/>
        <v>0</v>
      </c>
      <c r="TSK67" s="956">
        <f t="shared" si="221"/>
        <v>0</v>
      </c>
      <c r="TSL67" s="956">
        <f t="shared" si="221"/>
        <v>0</v>
      </c>
      <c r="TSM67" s="956">
        <f t="shared" si="221"/>
        <v>0</v>
      </c>
      <c r="TSN67" s="956">
        <f t="shared" ref="TSN67:TUY67" si="222">TSN60*$C$67</f>
        <v>0</v>
      </c>
      <c r="TSO67" s="956">
        <f t="shared" si="222"/>
        <v>0</v>
      </c>
      <c r="TSP67" s="956">
        <f t="shared" si="222"/>
        <v>0</v>
      </c>
      <c r="TSQ67" s="956">
        <f t="shared" si="222"/>
        <v>0</v>
      </c>
      <c r="TSR67" s="956">
        <f t="shared" si="222"/>
        <v>0</v>
      </c>
      <c r="TSS67" s="956">
        <f t="shared" si="222"/>
        <v>0</v>
      </c>
      <c r="TST67" s="956">
        <f t="shared" si="222"/>
        <v>0</v>
      </c>
      <c r="TSU67" s="956">
        <f t="shared" si="222"/>
        <v>0</v>
      </c>
      <c r="TSV67" s="956">
        <f t="shared" si="222"/>
        <v>0</v>
      </c>
      <c r="TSW67" s="956">
        <f t="shared" si="222"/>
        <v>0</v>
      </c>
      <c r="TSX67" s="956">
        <f t="shared" si="222"/>
        <v>0</v>
      </c>
      <c r="TSY67" s="956">
        <f t="shared" si="222"/>
        <v>0</v>
      </c>
      <c r="TSZ67" s="956">
        <f t="shared" si="222"/>
        <v>0</v>
      </c>
      <c r="TTA67" s="956">
        <f t="shared" si="222"/>
        <v>0</v>
      </c>
      <c r="TTB67" s="956">
        <f t="shared" si="222"/>
        <v>0</v>
      </c>
      <c r="TTC67" s="956">
        <f t="shared" si="222"/>
        <v>0</v>
      </c>
      <c r="TTD67" s="956">
        <f t="shared" si="222"/>
        <v>0</v>
      </c>
      <c r="TTE67" s="956">
        <f t="shared" si="222"/>
        <v>0</v>
      </c>
      <c r="TTF67" s="956">
        <f t="shared" si="222"/>
        <v>0</v>
      </c>
      <c r="TTG67" s="956">
        <f t="shared" si="222"/>
        <v>0</v>
      </c>
      <c r="TTH67" s="956">
        <f t="shared" si="222"/>
        <v>0</v>
      </c>
      <c r="TTI67" s="956">
        <f t="shared" si="222"/>
        <v>0</v>
      </c>
      <c r="TTJ67" s="956">
        <f t="shared" si="222"/>
        <v>0</v>
      </c>
      <c r="TTK67" s="956">
        <f t="shared" si="222"/>
        <v>0</v>
      </c>
      <c r="TTL67" s="956">
        <f t="shared" si="222"/>
        <v>0</v>
      </c>
      <c r="TTM67" s="956">
        <f t="shared" si="222"/>
        <v>0</v>
      </c>
      <c r="TTN67" s="956">
        <f t="shared" si="222"/>
        <v>0</v>
      </c>
      <c r="TTO67" s="956">
        <f t="shared" si="222"/>
        <v>0</v>
      </c>
      <c r="TTP67" s="956">
        <f t="shared" si="222"/>
        <v>0</v>
      </c>
      <c r="TTQ67" s="956">
        <f t="shared" si="222"/>
        <v>0</v>
      </c>
      <c r="TTR67" s="956">
        <f t="shared" si="222"/>
        <v>0</v>
      </c>
      <c r="TTS67" s="956">
        <f t="shared" si="222"/>
        <v>0</v>
      </c>
      <c r="TTT67" s="956">
        <f t="shared" si="222"/>
        <v>0</v>
      </c>
      <c r="TTU67" s="956">
        <f t="shared" si="222"/>
        <v>0</v>
      </c>
      <c r="TTV67" s="956">
        <f t="shared" si="222"/>
        <v>0</v>
      </c>
      <c r="TTW67" s="956">
        <f t="shared" si="222"/>
        <v>0</v>
      </c>
      <c r="TTX67" s="956">
        <f t="shared" si="222"/>
        <v>0</v>
      </c>
      <c r="TTY67" s="956">
        <f t="shared" si="222"/>
        <v>0</v>
      </c>
      <c r="TTZ67" s="956">
        <f t="shared" si="222"/>
        <v>0</v>
      </c>
      <c r="TUA67" s="956">
        <f t="shared" si="222"/>
        <v>0</v>
      </c>
      <c r="TUB67" s="956">
        <f t="shared" si="222"/>
        <v>0</v>
      </c>
      <c r="TUC67" s="956">
        <f t="shared" si="222"/>
        <v>0</v>
      </c>
      <c r="TUD67" s="956">
        <f t="shared" si="222"/>
        <v>0</v>
      </c>
      <c r="TUE67" s="956">
        <f t="shared" si="222"/>
        <v>0</v>
      </c>
      <c r="TUF67" s="956">
        <f t="shared" si="222"/>
        <v>0</v>
      </c>
      <c r="TUG67" s="956">
        <f t="shared" si="222"/>
        <v>0</v>
      </c>
      <c r="TUH67" s="956">
        <f t="shared" si="222"/>
        <v>0</v>
      </c>
      <c r="TUI67" s="956">
        <f t="shared" si="222"/>
        <v>0</v>
      </c>
      <c r="TUJ67" s="956">
        <f t="shared" si="222"/>
        <v>0</v>
      </c>
      <c r="TUK67" s="956">
        <f t="shared" si="222"/>
        <v>0</v>
      </c>
      <c r="TUL67" s="956">
        <f t="shared" si="222"/>
        <v>0</v>
      </c>
      <c r="TUM67" s="956">
        <f t="shared" si="222"/>
        <v>0</v>
      </c>
      <c r="TUN67" s="956">
        <f t="shared" si="222"/>
        <v>0</v>
      </c>
      <c r="TUO67" s="956">
        <f t="shared" si="222"/>
        <v>0</v>
      </c>
      <c r="TUP67" s="956">
        <f t="shared" si="222"/>
        <v>0</v>
      </c>
      <c r="TUQ67" s="956">
        <f t="shared" si="222"/>
        <v>0</v>
      </c>
      <c r="TUR67" s="956">
        <f t="shared" si="222"/>
        <v>0</v>
      </c>
      <c r="TUS67" s="956">
        <f t="shared" si="222"/>
        <v>0</v>
      </c>
      <c r="TUT67" s="956">
        <f t="shared" si="222"/>
        <v>0</v>
      </c>
      <c r="TUU67" s="956">
        <f t="shared" si="222"/>
        <v>0</v>
      </c>
      <c r="TUV67" s="956">
        <f t="shared" si="222"/>
        <v>0</v>
      </c>
      <c r="TUW67" s="956">
        <f t="shared" si="222"/>
        <v>0</v>
      </c>
      <c r="TUX67" s="956">
        <f t="shared" si="222"/>
        <v>0</v>
      </c>
      <c r="TUY67" s="956">
        <f t="shared" si="222"/>
        <v>0</v>
      </c>
      <c r="TUZ67" s="956">
        <f t="shared" ref="TUZ67:TXK67" si="223">TUZ60*$C$67</f>
        <v>0</v>
      </c>
      <c r="TVA67" s="956">
        <f t="shared" si="223"/>
        <v>0</v>
      </c>
      <c r="TVB67" s="956">
        <f t="shared" si="223"/>
        <v>0</v>
      </c>
      <c r="TVC67" s="956">
        <f t="shared" si="223"/>
        <v>0</v>
      </c>
      <c r="TVD67" s="956">
        <f t="shared" si="223"/>
        <v>0</v>
      </c>
      <c r="TVE67" s="956">
        <f t="shared" si="223"/>
        <v>0</v>
      </c>
      <c r="TVF67" s="956">
        <f t="shared" si="223"/>
        <v>0</v>
      </c>
      <c r="TVG67" s="956">
        <f t="shared" si="223"/>
        <v>0</v>
      </c>
      <c r="TVH67" s="956">
        <f t="shared" si="223"/>
        <v>0</v>
      </c>
      <c r="TVI67" s="956">
        <f t="shared" si="223"/>
        <v>0</v>
      </c>
      <c r="TVJ67" s="956">
        <f t="shared" si="223"/>
        <v>0</v>
      </c>
      <c r="TVK67" s="956">
        <f t="shared" si="223"/>
        <v>0</v>
      </c>
      <c r="TVL67" s="956">
        <f t="shared" si="223"/>
        <v>0</v>
      </c>
      <c r="TVM67" s="956">
        <f t="shared" si="223"/>
        <v>0</v>
      </c>
      <c r="TVN67" s="956">
        <f t="shared" si="223"/>
        <v>0</v>
      </c>
      <c r="TVO67" s="956">
        <f t="shared" si="223"/>
        <v>0</v>
      </c>
      <c r="TVP67" s="956">
        <f t="shared" si="223"/>
        <v>0</v>
      </c>
      <c r="TVQ67" s="956">
        <f t="shared" si="223"/>
        <v>0</v>
      </c>
      <c r="TVR67" s="956">
        <f t="shared" si="223"/>
        <v>0</v>
      </c>
      <c r="TVS67" s="956">
        <f t="shared" si="223"/>
        <v>0</v>
      </c>
      <c r="TVT67" s="956">
        <f t="shared" si="223"/>
        <v>0</v>
      </c>
      <c r="TVU67" s="956">
        <f t="shared" si="223"/>
        <v>0</v>
      </c>
      <c r="TVV67" s="956">
        <f t="shared" si="223"/>
        <v>0</v>
      </c>
      <c r="TVW67" s="956">
        <f t="shared" si="223"/>
        <v>0</v>
      </c>
      <c r="TVX67" s="956">
        <f t="shared" si="223"/>
        <v>0</v>
      </c>
      <c r="TVY67" s="956">
        <f t="shared" si="223"/>
        <v>0</v>
      </c>
      <c r="TVZ67" s="956">
        <f t="shared" si="223"/>
        <v>0</v>
      </c>
      <c r="TWA67" s="956">
        <f t="shared" si="223"/>
        <v>0</v>
      </c>
      <c r="TWB67" s="956">
        <f t="shared" si="223"/>
        <v>0</v>
      </c>
      <c r="TWC67" s="956">
        <f t="shared" si="223"/>
        <v>0</v>
      </c>
      <c r="TWD67" s="956">
        <f t="shared" si="223"/>
        <v>0</v>
      </c>
      <c r="TWE67" s="956">
        <f t="shared" si="223"/>
        <v>0</v>
      </c>
      <c r="TWF67" s="956">
        <f t="shared" si="223"/>
        <v>0</v>
      </c>
      <c r="TWG67" s="956">
        <f t="shared" si="223"/>
        <v>0</v>
      </c>
      <c r="TWH67" s="956">
        <f t="shared" si="223"/>
        <v>0</v>
      </c>
      <c r="TWI67" s="956">
        <f t="shared" si="223"/>
        <v>0</v>
      </c>
      <c r="TWJ67" s="956">
        <f t="shared" si="223"/>
        <v>0</v>
      </c>
      <c r="TWK67" s="956">
        <f t="shared" si="223"/>
        <v>0</v>
      </c>
      <c r="TWL67" s="956">
        <f t="shared" si="223"/>
        <v>0</v>
      </c>
      <c r="TWM67" s="956">
        <f t="shared" si="223"/>
        <v>0</v>
      </c>
      <c r="TWN67" s="956">
        <f t="shared" si="223"/>
        <v>0</v>
      </c>
      <c r="TWO67" s="956">
        <f t="shared" si="223"/>
        <v>0</v>
      </c>
      <c r="TWP67" s="956">
        <f t="shared" si="223"/>
        <v>0</v>
      </c>
      <c r="TWQ67" s="956">
        <f t="shared" si="223"/>
        <v>0</v>
      </c>
      <c r="TWR67" s="956">
        <f t="shared" si="223"/>
        <v>0</v>
      </c>
      <c r="TWS67" s="956">
        <f t="shared" si="223"/>
        <v>0</v>
      </c>
      <c r="TWT67" s="956">
        <f t="shared" si="223"/>
        <v>0</v>
      </c>
      <c r="TWU67" s="956">
        <f t="shared" si="223"/>
        <v>0</v>
      </c>
      <c r="TWV67" s="956">
        <f t="shared" si="223"/>
        <v>0</v>
      </c>
      <c r="TWW67" s="956">
        <f t="shared" si="223"/>
        <v>0</v>
      </c>
      <c r="TWX67" s="956">
        <f t="shared" si="223"/>
        <v>0</v>
      </c>
      <c r="TWY67" s="956">
        <f t="shared" si="223"/>
        <v>0</v>
      </c>
      <c r="TWZ67" s="956">
        <f t="shared" si="223"/>
        <v>0</v>
      </c>
      <c r="TXA67" s="956">
        <f t="shared" si="223"/>
        <v>0</v>
      </c>
      <c r="TXB67" s="956">
        <f t="shared" si="223"/>
        <v>0</v>
      </c>
      <c r="TXC67" s="956">
        <f t="shared" si="223"/>
        <v>0</v>
      </c>
      <c r="TXD67" s="956">
        <f t="shared" si="223"/>
        <v>0</v>
      </c>
      <c r="TXE67" s="956">
        <f t="shared" si="223"/>
        <v>0</v>
      </c>
      <c r="TXF67" s="956">
        <f t="shared" si="223"/>
        <v>0</v>
      </c>
      <c r="TXG67" s="956">
        <f t="shared" si="223"/>
        <v>0</v>
      </c>
      <c r="TXH67" s="956">
        <f t="shared" si="223"/>
        <v>0</v>
      </c>
      <c r="TXI67" s="956">
        <f t="shared" si="223"/>
        <v>0</v>
      </c>
      <c r="TXJ67" s="956">
        <f t="shared" si="223"/>
        <v>0</v>
      </c>
      <c r="TXK67" s="956">
        <f t="shared" si="223"/>
        <v>0</v>
      </c>
      <c r="TXL67" s="956">
        <f t="shared" ref="TXL67:TZW67" si="224">TXL60*$C$67</f>
        <v>0</v>
      </c>
      <c r="TXM67" s="956">
        <f t="shared" si="224"/>
        <v>0</v>
      </c>
      <c r="TXN67" s="956">
        <f t="shared" si="224"/>
        <v>0</v>
      </c>
      <c r="TXO67" s="956">
        <f t="shared" si="224"/>
        <v>0</v>
      </c>
      <c r="TXP67" s="956">
        <f t="shared" si="224"/>
        <v>0</v>
      </c>
      <c r="TXQ67" s="956">
        <f t="shared" si="224"/>
        <v>0</v>
      </c>
      <c r="TXR67" s="956">
        <f t="shared" si="224"/>
        <v>0</v>
      </c>
      <c r="TXS67" s="956">
        <f t="shared" si="224"/>
        <v>0</v>
      </c>
      <c r="TXT67" s="956">
        <f t="shared" si="224"/>
        <v>0</v>
      </c>
      <c r="TXU67" s="956">
        <f t="shared" si="224"/>
        <v>0</v>
      </c>
      <c r="TXV67" s="956">
        <f t="shared" si="224"/>
        <v>0</v>
      </c>
      <c r="TXW67" s="956">
        <f t="shared" si="224"/>
        <v>0</v>
      </c>
      <c r="TXX67" s="956">
        <f t="shared" si="224"/>
        <v>0</v>
      </c>
      <c r="TXY67" s="956">
        <f t="shared" si="224"/>
        <v>0</v>
      </c>
      <c r="TXZ67" s="956">
        <f t="shared" si="224"/>
        <v>0</v>
      </c>
      <c r="TYA67" s="956">
        <f t="shared" si="224"/>
        <v>0</v>
      </c>
      <c r="TYB67" s="956">
        <f t="shared" si="224"/>
        <v>0</v>
      </c>
      <c r="TYC67" s="956">
        <f t="shared" si="224"/>
        <v>0</v>
      </c>
      <c r="TYD67" s="956">
        <f t="shared" si="224"/>
        <v>0</v>
      </c>
      <c r="TYE67" s="956">
        <f t="shared" si="224"/>
        <v>0</v>
      </c>
      <c r="TYF67" s="956">
        <f t="shared" si="224"/>
        <v>0</v>
      </c>
      <c r="TYG67" s="956">
        <f t="shared" si="224"/>
        <v>0</v>
      </c>
      <c r="TYH67" s="956">
        <f t="shared" si="224"/>
        <v>0</v>
      </c>
      <c r="TYI67" s="956">
        <f t="shared" si="224"/>
        <v>0</v>
      </c>
      <c r="TYJ67" s="956">
        <f t="shared" si="224"/>
        <v>0</v>
      </c>
      <c r="TYK67" s="956">
        <f t="shared" si="224"/>
        <v>0</v>
      </c>
      <c r="TYL67" s="956">
        <f t="shared" si="224"/>
        <v>0</v>
      </c>
      <c r="TYM67" s="956">
        <f t="shared" si="224"/>
        <v>0</v>
      </c>
      <c r="TYN67" s="956">
        <f t="shared" si="224"/>
        <v>0</v>
      </c>
      <c r="TYO67" s="956">
        <f t="shared" si="224"/>
        <v>0</v>
      </c>
      <c r="TYP67" s="956">
        <f t="shared" si="224"/>
        <v>0</v>
      </c>
      <c r="TYQ67" s="956">
        <f t="shared" si="224"/>
        <v>0</v>
      </c>
      <c r="TYR67" s="956">
        <f t="shared" si="224"/>
        <v>0</v>
      </c>
      <c r="TYS67" s="956">
        <f t="shared" si="224"/>
        <v>0</v>
      </c>
      <c r="TYT67" s="956">
        <f t="shared" si="224"/>
        <v>0</v>
      </c>
      <c r="TYU67" s="956">
        <f t="shared" si="224"/>
        <v>0</v>
      </c>
      <c r="TYV67" s="956">
        <f t="shared" si="224"/>
        <v>0</v>
      </c>
      <c r="TYW67" s="956">
        <f t="shared" si="224"/>
        <v>0</v>
      </c>
      <c r="TYX67" s="956">
        <f t="shared" si="224"/>
        <v>0</v>
      </c>
      <c r="TYY67" s="956">
        <f t="shared" si="224"/>
        <v>0</v>
      </c>
      <c r="TYZ67" s="956">
        <f t="shared" si="224"/>
        <v>0</v>
      </c>
      <c r="TZA67" s="956">
        <f t="shared" si="224"/>
        <v>0</v>
      </c>
      <c r="TZB67" s="956">
        <f t="shared" si="224"/>
        <v>0</v>
      </c>
      <c r="TZC67" s="956">
        <f t="shared" si="224"/>
        <v>0</v>
      </c>
      <c r="TZD67" s="956">
        <f t="shared" si="224"/>
        <v>0</v>
      </c>
      <c r="TZE67" s="956">
        <f t="shared" si="224"/>
        <v>0</v>
      </c>
      <c r="TZF67" s="956">
        <f t="shared" si="224"/>
        <v>0</v>
      </c>
      <c r="TZG67" s="956">
        <f t="shared" si="224"/>
        <v>0</v>
      </c>
      <c r="TZH67" s="956">
        <f t="shared" si="224"/>
        <v>0</v>
      </c>
      <c r="TZI67" s="956">
        <f t="shared" si="224"/>
        <v>0</v>
      </c>
      <c r="TZJ67" s="956">
        <f t="shared" si="224"/>
        <v>0</v>
      </c>
      <c r="TZK67" s="956">
        <f t="shared" si="224"/>
        <v>0</v>
      </c>
      <c r="TZL67" s="956">
        <f t="shared" si="224"/>
        <v>0</v>
      </c>
      <c r="TZM67" s="956">
        <f t="shared" si="224"/>
        <v>0</v>
      </c>
      <c r="TZN67" s="956">
        <f t="shared" si="224"/>
        <v>0</v>
      </c>
      <c r="TZO67" s="956">
        <f t="shared" si="224"/>
        <v>0</v>
      </c>
      <c r="TZP67" s="956">
        <f t="shared" si="224"/>
        <v>0</v>
      </c>
      <c r="TZQ67" s="956">
        <f t="shared" si="224"/>
        <v>0</v>
      </c>
      <c r="TZR67" s="956">
        <f t="shared" si="224"/>
        <v>0</v>
      </c>
      <c r="TZS67" s="956">
        <f t="shared" si="224"/>
        <v>0</v>
      </c>
      <c r="TZT67" s="956">
        <f t="shared" si="224"/>
        <v>0</v>
      </c>
      <c r="TZU67" s="956">
        <f t="shared" si="224"/>
        <v>0</v>
      </c>
      <c r="TZV67" s="956">
        <f t="shared" si="224"/>
        <v>0</v>
      </c>
      <c r="TZW67" s="956">
        <f t="shared" si="224"/>
        <v>0</v>
      </c>
      <c r="TZX67" s="956">
        <f t="shared" ref="TZX67:UCI67" si="225">TZX60*$C$67</f>
        <v>0</v>
      </c>
      <c r="TZY67" s="956">
        <f t="shared" si="225"/>
        <v>0</v>
      </c>
      <c r="TZZ67" s="956">
        <f t="shared" si="225"/>
        <v>0</v>
      </c>
      <c r="UAA67" s="956">
        <f t="shared" si="225"/>
        <v>0</v>
      </c>
      <c r="UAB67" s="956">
        <f t="shared" si="225"/>
        <v>0</v>
      </c>
      <c r="UAC67" s="956">
        <f t="shared" si="225"/>
        <v>0</v>
      </c>
      <c r="UAD67" s="956">
        <f t="shared" si="225"/>
        <v>0</v>
      </c>
      <c r="UAE67" s="956">
        <f t="shared" si="225"/>
        <v>0</v>
      </c>
      <c r="UAF67" s="956">
        <f t="shared" si="225"/>
        <v>0</v>
      </c>
      <c r="UAG67" s="956">
        <f t="shared" si="225"/>
        <v>0</v>
      </c>
      <c r="UAH67" s="956">
        <f t="shared" si="225"/>
        <v>0</v>
      </c>
      <c r="UAI67" s="956">
        <f t="shared" si="225"/>
        <v>0</v>
      </c>
      <c r="UAJ67" s="956">
        <f t="shared" si="225"/>
        <v>0</v>
      </c>
      <c r="UAK67" s="956">
        <f t="shared" si="225"/>
        <v>0</v>
      </c>
      <c r="UAL67" s="956">
        <f t="shared" si="225"/>
        <v>0</v>
      </c>
      <c r="UAM67" s="956">
        <f t="shared" si="225"/>
        <v>0</v>
      </c>
      <c r="UAN67" s="956">
        <f t="shared" si="225"/>
        <v>0</v>
      </c>
      <c r="UAO67" s="956">
        <f t="shared" si="225"/>
        <v>0</v>
      </c>
      <c r="UAP67" s="956">
        <f t="shared" si="225"/>
        <v>0</v>
      </c>
      <c r="UAQ67" s="956">
        <f t="shared" si="225"/>
        <v>0</v>
      </c>
      <c r="UAR67" s="956">
        <f t="shared" si="225"/>
        <v>0</v>
      </c>
      <c r="UAS67" s="956">
        <f t="shared" si="225"/>
        <v>0</v>
      </c>
      <c r="UAT67" s="956">
        <f t="shared" si="225"/>
        <v>0</v>
      </c>
      <c r="UAU67" s="956">
        <f t="shared" si="225"/>
        <v>0</v>
      </c>
      <c r="UAV67" s="956">
        <f t="shared" si="225"/>
        <v>0</v>
      </c>
      <c r="UAW67" s="956">
        <f t="shared" si="225"/>
        <v>0</v>
      </c>
      <c r="UAX67" s="956">
        <f t="shared" si="225"/>
        <v>0</v>
      </c>
      <c r="UAY67" s="956">
        <f t="shared" si="225"/>
        <v>0</v>
      </c>
      <c r="UAZ67" s="956">
        <f t="shared" si="225"/>
        <v>0</v>
      </c>
      <c r="UBA67" s="956">
        <f t="shared" si="225"/>
        <v>0</v>
      </c>
      <c r="UBB67" s="956">
        <f t="shared" si="225"/>
        <v>0</v>
      </c>
      <c r="UBC67" s="956">
        <f t="shared" si="225"/>
        <v>0</v>
      </c>
      <c r="UBD67" s="956">
        <f t="shared" si="225"/>
        <v>0</v>
      </c>
      <c r="UBE67" s="956">
        <f t="shared" si="225"/>
        <v>0</v>
      </c>
      <c r="UBF67" s="956">
        <f t="shared" si="225"/>
        <v>0</v>
      </c>
      <c r="UBG67" s="956">
        <f t="shared" si="225"/>
        <v>0</v>
      </c>
      <c r="UBH67" s="956">
        <f t="shared" si="225"/>
        <v>0</v>
      </c>
      <c r="UBI67" s="956">
        <f t="shared" si="225"/>
        <v>0</v>
      </c>
      <c r="UBJ67" s="956">
        <f t="shared" si="225"/>
        <v>0</v>
      </c>
      <c r="UBK67" s="956">
        <f t="shared" si="225"/>
        <v>0</v>
      </c>
      <c r="UBL67" s="956">
        <f t="shared" si="225"/>
        <v>0</v>
      </c>
      <c r="UBM67" s="956">
        <f t="shared" si="225"/>
        <v>0</v>
      </c>
      <c r="UBN67" s="956">
        <f t="shared" si="225"/>
        <v>0</v>
      </c>
      <c r="UBO67" s="956">
        <f t="shared" si="225"/>
        <v>0</v>
      </c>
      <c r="UBP67" s="956">
        <f t="shared" si="225"/>
        <v>0</v>
      </c>
      <c r="UBQ67" s="956">
        <f t="shared" si="225"/>
        <v>0</v>
      </c>
      <c r="UBR67" s="956">
        <f t="shared" si="225"/>
        <v>0</v>
      </c>
      <c r="UBS67" s="956">
        <f t="shared" si="225"/>
        <v>0</v>
      </c>
      <c r="UBT67" s="956">
        <f t="shared" si="225"/>
        <v>0</v>
      </c>
      <c r="UBU67" s="956">
        <f t="shared" si="225"/>
        <v>0</v>
      </c>
      <c r="UBV67" s="956">
        <f t="shared" si="225"/>
        <v>0</v>
      </c>
      <c r="UBW67" s="956">
        <f t="shared" si="225"/>
        <v>0</v>
      </c>
      <c r="UBX67" s="956">
        <f t="shared" si="225"/>
        <v>0</v>
      </c>
      <c r="UBY67" s="956">
        <f t="shared" si="225"/>
        <v>0</v>
      </c>
      <c r="UBZ67" s="956">
        <f t="shared" si="225"/>
        <v>0</v>
      </c>
      <c r="UCA67" s="956">
        <f t="shared" si="225"/>
        <v>0</v>
      </c>
      <c r="UCB67" s="956">
        <f t="shared" si="225"/>
        <v>0</v>
      </c>
      <c r="UCC67" s="956">
        <f t="shared" si="225"/>
        <v>0</v>
      </c>
      <c r="UCD67" s="956">
        <f t="shared" si="225"/>
        <v>0</v>
      </c>
      <c r="UCE67" s="956">
        <f t="shared" si="225"/>
        <v>0</v>
      </c>
      <c r="UCF67" s="956">
        <f t="shared" si="225"/>
        <v>0</v>
      </c>
      <c r="UCG67" s="956">
        <f t="shared" si="225"/>
        <v>0</v>
      </c>
      <c r="UCH67" s="956">
        <f t="shared" si="225"/>
        <v>0</v>
      </c>
      <c r="UCI67" s="956">
        <f t="shared" si="225"/>
        <v>0</v>
      </c>
      <c r="UCJ67" s="956">
        <f t="shared" ref="UCJ67:UEU67" si="226">UCJ60*$C$67</f>
        <v>0</v>
      </c>
      <c r="UCK67" s="956">
        <f t="shared" si="226"/>
        <v>0</v>
      </c>
      <c r="UCL67" s="956">
        <f t="shared" si="226"/>
        <v>0</v>
      </c>
      <c r="UCM67" s="956">
        <f t="shared" si="226"/>
        <v>0</v>
      </c>
      <c r="UCN67" s="956">
        <f t="shared" si="226"/>
        <v>0</v>
      </c>
      <c r="UCO67" s="956">
        <f t="shared" si="226"/>
        <v>0</v>
      </c>
      <c r="UCP67" s="956">
        <f t="shared" si="226"/>
        <v>0</v>
      </c>
      <c r="UCQ67" s="956">
        <f t="shared" si="226"/>
        <v>0</v>
      </c>
      <c r="UCR67" s="956">
        <f t="shared" si="226"/>
        <v>0</v>
      </c>
      <c r="UCS67" s="956">
        <f t="shared" si="226"/>
        <v>0</v>
      </c>
      <c r="UCT67" s="956">
        <f t="shared" si="226"/>
        <v>0</v>
      </c>
      <c r="UCU67" s="956">
        <f t="shared" si="226"/>
        <v>0</v>
      </c>
      <c r="UCV67" s="956">
        <f t="shared" si="226"/>
        <v>0</v>
      </c>
      <c r="UCW67" s="956">
        <f t="shared" si="226"/>
        <v>0</v>
      </c>
      <c r="UCX67" s="956">
        <f t="shared" si="226"/>
        <v>0</v>
      </c>
      <c r="UCY67" s="956">
        <f t="shared" si="226"/>
        <v>0</v>
      </c>
      <c r="UCZ67" s="956">
        <f t="shared" si="226"/>
        <v>0</v>
      </c>
      <c r="UDA67" s="956">
        <f t="shared" si="226"/>
        <v>0</v>
      </c>
      <c r="UDB67" s="956">
        <f t="shared" si="226"/>
        <v>0</v>
      </c>
      <c r="UDC67" s="956">
        <f t="shared" si="226"/>
        <v>0</v>
      </c>
      <c r="UDD67" s="956">
        <f t="shared" si="226"/>
        <v>0</v>
      </c>
      <c r="UDE67" s="956">
        <f t="shared" si="226"/>
        <v>0</v>
      </c>
      <c r="UDF67" s="956">
        <f t="shared" si="226"/>
        <v>0</v>
      </c>
      <c r="UDG67" s="956">
        <f t="shared" si="226"/>
        <v>0</v>
      </c>
      <c r="UDH67" s="956">
        <f t="shared" si="226"/>
        <v>0</v>
      </c>
      <c r="UDI67" s="956">
        <f t="shared" si="226"/>
        <v>0</v>
      </c>
      <c r="UDJ67" s="956">
        <f t="shared" si="226"/>
        <v>0</v>
      </c>
      <c r="UDK67" s="956">
        <f t="shared" si="226"/>
        <v>0</v>
      </c>
      <c r="UDL67" s="956">
        <f t="shared" si="226"/>
        <v>0</v>
      </c>
      <c r="UDM67" s="956">
        <f t="shared" si="226"/>
        <v>0</v>
      </c>
      <c r="UDN67" s="956">
        <f t="shared" si="226"/>
        <v>0</v>
      </c>
      <c r="UDO67" s="956">
        <f t="shared" si="226"/>
        <v>0</v>
      </c>
      <c r="UDP67" s="956">
        <f t="shared" si="226"/>
        <v>0</v>
      </c>
      <c r="UDQ67" s="956">
        <f t="shared" si="226"/>
        <v>0</v>
      </c>
      <c r="UDR67" s="956">
        <f t="shared" si="226"/>
        <v>0</v>
      </c>
      <c r="UDS67" s="956">
        <f t="shared" si="226"/>
        <v>0</v>
      </c>
      <c r="UDT67" s="956">
        <f t="shared" si="226"/>
        <v>0</v>
      </c>
      <c r="UDU67" s="956">
        <f t="shared" si="226"/>
        <v>0</v>
      </c>
      <c r="UDV67" s="956">
        <f t="shared" si="226"/>
        <v>0</v>
      </c>
      <c r="UDW67" s="956">
        <f t="shared" si="226"/>
        <v>0</v>
      </c>
      <c r="UDX67" s="956">
        <f t="shared" si="226"/>
        <v>0</v>
      </c>
      <c r="UDY67" s="956">
        <f t="shared" si="226"/>
        <v>0</v>
      </c>
      <c r="UDZ67" s="956">
        <f t="shared" si="226"/>
        <v>0</v>
      </c>
      <c r="UEA67" s="956">
        <f t="shared" si="226"/>
        <v>0</v>
      </c>
      <c r="UEB67" s="956">
        <f t="shared" si="226"/>
        <v>0</v>
      </c>
      <c r="UEC67" s="956">
        <f t="shared" si="226"/>
        <v>0</v>
      </c>
      <c r="UED67" s="956">
        <f t="shared" si="226"/>
        <v>0</v>
      </c>
      <c r="UEE67" s="956">
        <f t="shared" si="226"/>
        <v>0</v>
      </c>
      <c r="UEF67" s="956">
        <f t="shared" si="226"/>
        <v>0</v>
      </c>
      <c r="UEG67" s="956">
        <f t="shared" si="226"/>
        <v>0</v>
      </c>
      <c r="UEH67" s="956">
        <f t="shared" si="226"/>
        <v>0</v>
      </c>
      <c r="UEI67" s="956">
        <f t="shared" si="226"/>
        <v>0</v>
      </c>
      <c r="UEJ67" s="956">
        <f t="shared" si="226"/>
        <v>0</v>
      </c>
      <c r="UEK67" s="956">
        <f t="shared" si="226"/>
        <v>0</v>
      </c>
      <c r="UEL67" s="956">
        <f t="shared" si="226"/>
        <v>0</v>
      </c>
      <c r="UEM67" s="956">
        <f t="shared" si="226"/>
        <v>0</v>
      </c>
      <c r="UEN67" s="956">
        <f t="shared" si="226"/>
        <v>0</v>
      </c>
      <c r="UEO67" s="956">
        <f t="shared" si="226"/>
        <v>0</v>
      </c>
      <c r="UEP67" s="956">
        <f t="shared" si="226"/>
        <v>0</v>
      </c>
      <c r="UEQ67" s="956">
        <f t="shared" si="226"/>
        <v>0</v>
      </c>
      <c r="UER67" s="956">
        <f t="shared" si="226"/>
        <v>0</v>
      </c>
      <c r="UES67" s="956">
        <f t="shared" si="226"/>
        <v>0</v>
      </c>
      <c r="UET67" s="956">
        <f t="shared" si="226"/>
        <v>0</v>
      </c>
      <c r="UEU67" s="956">
        <f t="shared" si="226"/>
        <v>0</v>
      </c>
      <c r="UEV67" s="956">
        <f t="shared" ref="UEV67:UHG67" si="227">UEV60*$C$67</f>
        <v>0</v>
      </c>
      <c r="UEW67" s="956">
        <f t="shared" si="227"/>
        <v>0</v>
      </c>
      <c r="UEX67" s="956">
        <f t="shared" si="227"/>
        <v>0</v>
      </c>
      <c r="UEY67" s="956">
        <f t="shared" si="227"/>
        <v>0</v>
      </c>
      <c r="UEZ67" s="956">
        <f t="shared" si="227"/>
        <v>0</v>
      </c>
      <c r="UFA67" s="956">
        <f t="shared" si="227"/>
        <v>0</v>
      </c>
      <c r="UFB67" s="956">
        <f t="shared" si="227"/>
        <v>0</v>
      </c>
      <c r="UFC67" s="956">
        <f t="shared" si="227"/>
        <v>0</v>
      </c>
      <c r="UFD67" s="956">
        <f t="shared" si="227"/>
        <v>0</v>
      </c>
      <c r="UFE67" s="956">
        <f t="shared" si="227"/>
        <v>0</v>
      </c>
      <c r="UFF67" s="956">
        <f t="shared" si="227"/>
        <v>0</v>
      </c>
      <c r="UFG67" s="956">
        <f t="shared" si="227"/>
        <v>0</v>
      </c>
      <c r="UFH67" s="956">
        <f t="shared" si="227"/>
        <v>0</v>
      </c>
      <c r="UFI67" s="956">
        <f t="shared" si="227"/>
        <v>0</v>
      </c>
      <c r="UFJ67" s="956">
        <f t="shared" si="227"/>
        <v>0</v>
      </c>
      <c r="UFK67" s="956">
        <f t="shared" si="227"/>
        <v>0</v>
      </c>
      <c r="UFL67" s="956">
        <f t="shared" si="227"/>
        <v>0</v>
      </c>
      <c r="UFM67" s="956">
        <f t="shared" si="227"/>
        <v>0</v>
      </c>
      <c r="UFN67" s="956">
        <f t="shared" si="227"/>
        <v>0</v>
      </c>
      <c r="UFO67" s="956">
        <f t="shared" si="227"/>
        <v>0</v>
      </c>
      <c r="UFP67" s="956">
        <f t="shared" si="227"/>
        <v>0</v>
      </c>
      <c r="UFQ67" s="956">
        <f t="shared" si="227"/>
        <v>0</v>
      </c>
      <c r="UFR67" s="956">
        <f t="shared" si="227"/>
        <v>0</v>
      </c>
      <c r="UFS67" s="956">
        <f t="shared" si="227"/>
        <v>0</v>
      </c>
      <c r="UFT67" s="956">
        <f t="shared" si="227"/>
        <v>0</v>
      </c>
      <c r="UFU67" s="956">
        <f t="shared" si="227"/>
        <v>0</v>
      </c>
      <c r="UFV67" s="956">
        <f t="shared" si="227"/>
        <v>0</v>
      </c>
      <c r="UFW67" s="956">
        <f t="shared" si="227"/>
        <v>0</v>
      </c>
      <c r="UFX67" s="956">
        <f t="shared" si="227"/>
        <v>0</v>
      </c>
      <c r="UFY67" s="956">
        <f t="shared" si="227"/>
        <v>0</v>
      </c>
      <c r="UFZ67" s="956">
        <f t="shared" si="227"/>
        <v>0</v>
      </c>
      <c r="UGA67" s="956">
        <f t="shared" si="227"/>
        <v>0</v>
      </c>
      <c r="UGB67" s="956">
        <f t="shared" si="227"/>
        <v>0</v>
      </c>
      <c r="UGC67" s="956">
        <f t="shared" si="227"/>
        <v>0</v>
      </c>
      <c r="UGD67" s="956">
        <f t="shared" si="227"/>
        <v>0</v>
      </c>
      <c r="UGE67" s="956">
        <f t="shared" si="227"/>
        <v>0</v>
      </c>
      <c r="UGF67" s="956">
        <f t="shared" si="227"/>
        <v>0</v>
      </c>
      <c r="UGG67" s="956">
        <f t="shared" si="227"/>
        <v>0</v>
      </c>
      <c r="UGH67" s="956">
        <f t="shared" si="227"/>
        <v>0</v>
      </c>
      <c r="UGI67" s="956">
        <f t="shared" si="227"/>
        <v>0</v>
      </c>
      <c r="UGJ67" s="956">
        <f t="shared" si="227"/>
        <v>0</v>
      </c>
      <c r="UGK67" s="956">
        <f t="shared" si="227"/>
        <v>0</v>
      </c>
      <c r="UGL67" s="956">
        <f t="shared" si="227"/>
        <v>0</v>
      </c>
      <c r="UGM67" s="956">
        <f t="shared" si="227"/>
        <v>0</v>
      </c>
      <c r="UGN67" s="956">
        <f t="shared" si="227"/>
        <v>0</v>
      </c>
      <c r="UGO67" s="956">
        <f t="shared" si="227"/>
        <v>0</v>
      </c>
      <c r="UGP67" s="956">
        <f t="shared" si="227"/>
        <v>0</v>
      </c>
      <c r="UGQ67" s="956">
        <f t="shared" si="227"/>
        <v>0</v>
      </c>
      <c r="UGR67" s="956">
        <f t="shared" si="227"/>
        <v>0</v>
      </c>
      <c r="UGS67" s="956">
        <f t="shared" si="227"/>
        <v>0</v>
      </c>
      <c r="UGT67" s="956">
        <f t="shared" si="227"/>
        <v>0</v>
      </c>
      <c r="UGU67" s="956">
        <f t="shared" si="227"/>
        <v>0</v>
      </c>
      <c r="UGV67" s="956">
        <f t="shared" si="227"/>
        <v>0</v>
      </c>
      <c r="UGW67" s="956">
        <f t="shared" si="227"/>
        <v>0</v>
      </c>
      <c r="UGX67" s="956">
        <f t="shared" si="227"/>
        <v>0</v>
      </c>
      <c r="UGY67" s="956">
        <f t="shared" si="227"/>
        <v>0</v>
      </c>
      <c r="UGZ67" s="956">
        <f t="shared" si="227"/>
        <v>0</v>
      </c>
      <c r="UHA67" s="956">
        <f t="shared" si="227"/>
        <v>0</v>
      </c>
      <c r="UHB67" s="956">
        <f t="shared" si="227"/>
        <v>0</v>
      </c>
      <c r="UHC67" s="956">
        <f t="shared" si="227"/>
        <v>0</v>
      </c>
      <c r="UHD67" s="956">
        <f t="shared" si="227"/>
        <v>0</v>
      </c>
      <c r="UHE67" s="956">
        <f t="shared" si="227"/>
        <v>0</v>
      </c>
      <c r="UHF67" s="956">
        <f t="shared" si="227"/>
        <v>0</v>
      </c>
      <c r="UHG67" s="956">
        <f t="shared" si="227"/>
        <v>0</v>
      </c>
      <c r="UHH67" s="956">
        <f t="shared" ref="UHH67:UJS67" si="228">UHH60*$C$67</f>
        <v>0</v>
      </c>
      <c r="UHI67" s="956">
        <f t="shared" si="228"/>
        <v>0</v>
      </c>
      <c r="UHJ67" s="956">
        <f t="shared" si="228"/>
        <v>0</v>
      </c>
      <c r="UHK67" s="956">
        <f t="shared" si="228"/>
        <v>0</v>
      </c>
      <c r="UHL67" s="956">
        <f t="shared" si="228"/>
        <v>0</v>
      </c>
      <c r="UHM67" s="956">
        <f t="shared" si="228"/>
        <v>0</v>
      </c>
      <c r="UHN67" s="956">
        <f t="shared" si="228"/>
        <v>0</v>
      </c>
      <c r="UHO67" s="956">
        <f t="shared" si="228"/>
        <v>0</v>
      </c>
      <c r="UHP67" s="956">
        <f t="shared" si="228"/>
        <v>0</v>
      </c>
      <c r="UHQ67" s="956">
        <f t="shared" si="228"/>
        <v>0</v>
      </c>
      <c r="UHR67" s="956">
        <f t="shared" si="228"/>
        <v>0</v>
      </c>
      <c r="UHS67" s="956">
        <f t="shared" si="228"/>
        <v>0</v>
      </c>
      <c r="UHT67" s="956">
        <f t="shared" si="228"/>
        <v>0</v>
      </c>
      <c r="UHU67" s="956">
        <f t="shared" si="228"/>
        <v>0</v>
      </c>
      <c r="UHV67" s="956">
        <f t="shared" si="228"/>
        <v>0</v>
      </c>
      <c r="UHW67" s="956">
        <f t="shared" si="228"/>
        <v>0</v>
      </c>
      <c r="UHX67" s="956">
        <f t="shared" si="228"/>
        <v>0</v>
      </c>
      <c r="UHY67" s="956">
        <f t="shared" si="228"/>
        <v>0</v>
      </c>
      <c r="UHZ67" s="956">
        <f t="shared" si="228"/>
        <v>0</v>
      </c>
      <c r="UIA67" s="956">
        <f t="shared" si="228"/>
        <v>0</v>
      </c>
      <c r="UIB67" s="956">
        <f t="shared" si="228"/>
        <v>0</v>
      </c>
      <c r="UIC67" s="956">
        <f t="shared" si="228"/>
        <v>0</v>
      </c>
      <c r="UID67" s="956">
        <f t="shared" si="228"/>
        <v>0</v>
      </c>
      <c r="UIE67" s="956">
        <f t="shared" si="228"/>
        <v>0</v>
      </c>
      <c r="UIF67" s="956">
        <f t="shared" si="228"/>
        <v>0</v>
      </c>
      <c r="UIG67" s="956">
        <f t="shared" si="228"/>
        <v>0</v>
      </c>
      <c r="UIH67" s="956">
        <f t="shared" si="228"/>
        <v>0</v>
      </c>
      <c r="UII67" s="956">
        <f t="shared" si="228"/>
        <v>0</v>
      </c>
      <c r="UIJ67" s="956">
        <f t="shared" si="228"/>
        <v>0</v>
      </c>
      <c r="UIK67" s="956">
        <f t="shared" si="228"/>
        <v>0</v>
      </c>
      <c r="UIL67" s="956">
        <f t="shared" si="228"/>
        <v>0</v>
      </c>
      <c r="UIM67" s="956">
        <f t="shared" si="228"/>
        <v>0</v>
      </c>
      <c r="UIN67" s="956">
        <f t="shared" si="228"/>
        <v>0</v>
      </c>
      <c r="UIO67" s="956">
        <f t="shared" si="228"/>
        <v>0</v>
      </c>
      <c r="UIP67" s="956">
        <f t="shared" si="228"/>
        <v>0</v>
      </c>
      <c r="UIQ67" s="956">
        <f t="shared" si="228"/>
        <v>0</v>
      </c>
      <c r="UIR67" s="956">
        <f t="shared" si="228"/>
        <v>0</v>
      </c>
      <c r="UIS67" s="956">
        <f t="shared" si="228"/>
        <v>0</v>
      </c>
      <c r="UIT67" s="956">
        <f t="shared" si="228"/>
        <v>0</v>
      </c>
      <c r="UIU67" s="956">
        <f t="shared" si="228"/>
        <v>0</v>
      </c>
      <c r="UIV67" s="956">
        <f t="shared" si="228"/>
        <v>0</v>
      </c>
      <c r="UIW67" s="956">
        <f t="shared" si="228"/>
        <v>0</v>
      </c>
      <c r="UIX67" s="956">
        <f t="shared" si="228"/>
        <v>0</v>
      </c>
      <c r="UIY67" s="956">
        <f t="shared" si="228"/>
        <v>0</v>
      </c>
      <c r="UIZ67" s="956">
        <f t="shared" si="228"/>
        <v>0</v>
      </c>
      <c r="UJA67" s="956">
        <f t="shared" si="228"/>
        <v>0</v>
      </c>
      <c r="UJB67" s="956">
        <f t="shared" si="228"/>
        <v>0</v>
      </c>
      <c r="UJC67" s="956">
        <f t="shared" si="228"/>
        <v>0</v>
      </c>
      <c r="UJD67" s="956">
        <f t="shared" si="228"/>
        <v>0</v>
      </c>
      <c r="UJE67" s="956">
        <f t="shared" si="228"/>
        <v>0</v>
      </c>
      <c r="UJF67" s="956">
        <f t="shared" si="228"/>
        <v>0</v>
      </c>
      <c r="UJG67" s="956">
        <f t="shared" si="228"/>
        <v>0</v>
      </c>
      <c r="UJH67" s="956">
        <f t="shared" si="228"/>
        <v>0</v>
      </c>
      <c r="UJI67" s="956">
        <f t="shared" si="228"/>
        <v>0</v>
      </c>
      <c r="UJJ67" s="956">
        <f t="shared" si="228"/>
        <v>0</v>
      </c>
      <c r="UJK67" s="956">
        <f t="shared" si="228"/>
        <v>0</v>
      </c>
      <c r="UJL67" s="956">
        <f t="shared" si="228"/>
        <v>0</v>
      </c>
      <c r="UJM67" s="956">
        <f t="shared" si="228"/>
        <v>0</v>
      </c>
      <c r="UJN67" s="956">
        <f t="shared" si="228"/>
        <v>0</v>
      </c>
      <c r="UJO67" s="956">
        <f t="shared" si="228"/>
        <v>0</v>
      </c>
      <c r="UJP67" s="956">
        <f t="shared" si="228"/>
        <v>0</v>
      </c>
      <c r="UJQ67" s="956">
        <f t="shared" si="228"/>
        <v>0</v>
      </c>
      <c r="UJR67" s="956">
        <f t="shared" si="228"/>
        <v>0</v>
      </c>
      <c r="UJS67" s="956">
        <f t="shared" si="228"/>
        <v>0</v>
      </c>
      <c r="UJT67" s="956">
        <f t="shared" ref="UJT67:UME67" si="229">UJT60*$C$67</f>
        <v>0</v>
      </c>
      <c r="UJU67" s="956">
        <f t="shared" si="229"/>
        <v>0</v>
      </c>
      <c r="UJV67" s="956">
        <f t="shared" si="229"/>
        <v>0</v>
      </c>
      <c r="UJW67" s="956">
        <f t="shared" si="229"/>
        <v>0</v>
      </c>
      <c r="UJX67" s="956">
        <f t="shared" si="229"/>
        <v>0</v>
      </c>
      <c r="UJY67" s="956">
        <f t="shared" si="229"/>
        <v>0</v>
      </c>
      <c r="UJZ67" s="956">
        <f t="shared" si="229"/>
        <v>0</v>
      </c>
      <c r="UKA67" s="956">
        <f t="shared" si="229"/>
        <v>0</v>
      </c>
      <c r="UKB67" s="956">
        <f t="shared" si="229"/>
        <v>0</v>
      </c>
      <c r="UKC67" s="956">
        <f t="shared" si="229"/>
        <v>0</v>
      </c>
      <c r="UKD67" s="956">
        <f t="shared" si="229"/>
        <v>0</v>
      </c>
      <c r="UKE67" s="956">
        <f t="shared" si="229"/>
        <v>0</v>
      </c>
      <c r="UKF67" s="956">
        <f t="shared" si="229"/>
        <v>0</v>
      </c>
      <c r="UKG67" s="956">
        <f t="shared" si="229"/>
        <v>0</v>
      </c>
      <c r="UKH67" s="956">
        <f t="shared" si="229"/>
        <v>0</v>
      </c>
      <c r="UKI67" s="956">
        <f t="shared" si="229"/>
        <v>0</v>
      </c>
      <c r="UKJ67" s="956">
        <f t="shared" si="229"/>
        <v>0</v>
      </c>
      <c r="UKK67" s="956">
        <f t="shared" si="229"/>
        <v>0</v>
      </c>
      <c r="UKL67" s="956">
        <f t="shared" si="229"/>
        <v>0</v>
      </c>
      <c r="UKM67" s="956">
        <f t="shared" si="229"/>
        <v>0</v>
      </c>
      <c r="UKN67" s="956">
        <f t="shared" si="229"/>
        <v>0</v>
      </c>
      <c r="UKO67" s="956">
        <f t="shared" si="229"/>
        <v>0</v>
      </c>
      <c r="UKP67" s="956">
        <f t="shared" si="229"/>
        <v>0</v>
      </c>
      <c r="UKQ67" s="956">
        <f t="shared" si="229"/>
        <v>0</v>
      </c>
      <c r="UKR67" s="956">
        <f t="shared" si="229"/>
        <v>0</v>
      </c>
      <c r="UKS67" s="956">
        <f t="shared" si="229"/>
        <v>0</v>
      </c>
      <c r="UKT67" s="956">
        <f t="shared" si="229"/>
        <v>0</v>
      </c>
      <c r="UKU67" s="956">
        <f t="shared" si="229"/>
        <v>0</v>
      </c>
      <c r="UKV67" s="956">
        <f t="shared" si="229"/>
        <v>0</v>
      </c>
      <c r="UKW67" s="956">
        <f t="shared" si="229"/>
        <v>0</v>
      </c>
      <c r="UKX67" s="956">
        <f t="shared" si="229"/>
        <v>0</v>
      </c>
      <c r="UKY67" s="956">
        <f t="shared" si="229"/>
        <v>0</v>
      </c>
      <c r="UKZ67" s="956">
        <f t="shared" si="229"/>
        <v>0</v>
      </c>
      <c r="ULA67" s="956">
        <f t="shared" si="229"/>
        <v>0</v>
      </c>
      <c r="ULB67" s="956">
        <f t="shared" si="229"/>
        <v>0</v>
      </c>
      <c r="ULC67" s="956">
        <f t="shared" si="229"/>
        <v>0</v>
      </c>
      <c r="ULD67" s="956">
        <f t="shared" si="229"/>
        <v>0</v>
      </c>
      <c r="ULE67" s="956">
        <f t="shared" si="229"/>
        <v>0</v>
      </c>
      <c r="ULF67" s="956">
        <f t="shared" si="229"/>
        <v>0</v>
      </c>
      <c r="ULG67" s="956">
        <f t="shared" si="229"/>
        <v>0</v>
      </c>
      <c r="ULH67" s="956">
        <f t="shared" si="229"/>
        <v>0</v>
      </c>
      <c r="ULI67" s="956">
        <f t="shared" si="229"/>
        <v>0</v>
      </c>
      <c r="ULJ67" s="956">
        <f t="shared" si="229"/>
        <v>0</v>
      </c>
      <c r="ULK67" s="956">
        <f t="shared" si="229"/>
        <v>0</v>
      </c>
      <c r="ULL67" s="956">
        <f t="shared" si="229"/>
        <v>0</v>
      </c>
      <c r="ULM67" s="956">
        <f t="shared" si="229"/>
        <v>0</v>
      </c>
      <c r="ULN67" s="956">
        <f t="shared" si="229"/>
        <v>0</v>
      </c>
      <c r="ULO67" s="956">
        <f t="shared" si="229"/>
        <v>0</v>
      </c>
      <c r="ULP67" s="956">
        <f t="shared" si="229"/>
        <v>0</v>
      </c>
      <c r="ULQ67" s="956">
        <f t="shared" si="229"/>
        <v>0</v>
      </c>
      <c r="ULR67" s="956">
        <f t="shared" si="229"/>
        <v>0</v>
      </c>
      <c r="ULS67" s="956">
        <f t="shared" si="229"/>
        <v>0</v>
      </c>
      <c r="ULT67" s="956">
        <f t="shared" si="229"/>
        <v>0</v>
      </c>
      <c r="ULU67" s="956">
        <f t="shared" si="229"/>
        <v>0</v>
      </c>
      <c r="ULV67" s="956">
        <f t="shared" si="229"/>
        <v>0</v>
      </c>
      <c r="ULW67" s="956">
        <f t="shared" si="229"/>
        <v>0</v>
      </c>
      <c r="ULX67" s="956">
        <f t="shared" si="229"/>
        <v>0</v>
      </c>
      <c r="ULY67" s="956">
        <f t="shared" si="229"/>
        <v>0</v>
      </c>
      <c r="ULZ67" s="956">
        <f t="shared" si="229"/>
        <v>0</v>
      </c>
      <c r="UMA67" s="956">
        <f t="shared" si="229"/>
        <v>0</v>
      </c>
      <c r="UMB67" s="956">
        <f t="shared" si="229"/>
        <v>0</v>
      </c>
      <c r="UMC67" s="956">
        <f t="shared" si="229"/>
        <v>0</v>
      </c>
      <c r="UMD67" s="956">
        <f t="shared" si="229"/>
        <v>0</v>
      </c>
      <c r="UME67" s="956">
        <f t="shared" si="229"/>
        <v>0</v>
      </c>
      <c r="UMF67" s="956">
        <f t="shared" ref="UMF67:UOQ67" si="230">UMF60*$C$67</f>
        <v>0</v>
      </c>
      <c r="UMG67" s="956">
        <f t="shared" si="230"/>
        <v>0</v>
      </c>
      <c r="UMH67" s="956">
        <f t="shared" si="230"/>
        <v>0</v>
      </c>
      <c r="UMI67" s="956">
        <f t="shared" si="230"/>
        <v>0</v>
      </c>
      <c r="UMJ67" s="956">
        <f t="shared" si="230"/>
        <v>0</v>
      </c>
      <c r="UMK67" s="956">
        <f t="shared" si="230"/>
        <v>0</v>
      </c>
      <c r="UML67" s="956">
        <f t="shared" si="230"/>
        <v>0</v>
      </c>
      <c r="UMM67" s="956">
        <f t="shared" si="230"/>
        <v>0</v>
      </c>
      <c r="UMN67" s="956">
        <f t="shared" si="230"/>
        <v>0</v>
      </c>
      <c r="UMO67" s="956">
        <f t="shared" si="230"/>
        <v>0</v>
      </c>
      <c r="UMP67" s="956">
        <f t="shared" si="230"/>
        <v>0</v>
      </c>
      <c r="UMQ67" s="956">
        <f t="shared" si="230"/>
        <v>0</v>
      </c>
      <c r="UMR67" s="956">
        <f t="shared" si="230"/>
        <v>0</v>
      </c>
      <c r="UMS67" s="956">
        <f t="shared" si="230"/>
        <v>0</v>
      </c>
      <c r="UMT67" s="956">
        <f t="shared" si="230"/>
        <v>0</v>
      </c>
      <c r="UMU67" s="956">
        <f t="shared" si="230"/>
        <v>0</v>
      </c>
      <c r="UMV67" s="956">
        <f t="shared" si="230"/>
        <v>0</v>
      </c>
      <c r="UMW67" s="956">
        <f t="shared" si="230"/>
        <v>0</v>
      </c>
      <c r="UMX67" s="956">
        <f t="shared" si="230"/>
        <v>0</v>
      </c>
      <c r="UMY67" s="956">
        <f t="shared" si="230"/>
        <v>0</v>
      </c>
      <c r="UMZ67" s="956">
        <f t="shared" si="230"/>
        <v>0</v>
      </c>
      <c r="UNA67" s="956">
        <f t="shared" si="230"/>
        <v>0</v>
      </c>
      <c r="UNB67" s="956">
        <f t="shared" si="230"/>
        <v>0</v>
      </c>
      <c r="UNC67" s="956">
        <f t="shared" si="230"/>
        <v>0</v>
      </c>
      <c r="UND67" s="956">
        <f t="shared" si="230"/>
        <v>0</v>
      </c>
      <c r="UNE67" s="956">
        <f t="shared" si="230"/>
        <v>0</v>
      </c>
      <c r="UNF67" s="956">
        <f t="shared" si="230"/>
        <v>0</v>
      </c>
      <c r="UNG67" s="956">
        <f t="shared" si="230"/>
        <v>0</v>
      </c>
      <c r="UNH67" s="956">
        <f t="shared" si="230"/>
        <v>0</v>
      </c>
      <c r="UNI67" s="956">
        <f t="shared" si="230"/>
        <v>0</v>
      </c>
      <c r="UNJ67" s="956">
        <f t="shared" si="230"/>
        <v>0</v>
      </c>
      <c r="UNK67" s="956">
        <f t="shared" si="230"/>
        <v>0</v>
      </c>
      <c r="UNL67" s="956">
        <f t="shared" si="230"/>
        <v>0</v>
      </c>
      <c r="UNM67" s="956">
        <f t="shared" si="230"/>
        <v>0</v>
      </c>
      <c r="UNN67" s="956">
        <f t="shared" si="230"/>
        <v>0</v>
      </c>
      <c r="UNO67" s="956">
        <f t="shared" si="230"/>
        <v>0</v>
      </c>
      <c r="UNP67" s="956">
        <f t="shared" si="230"/>
        <v>0</v>
      </c>
      <c r="UNQ67" s="956">
        <f t="shared" si="230"/>
        <v>0</v>
      </c>
      <c r="UNR67" s="956">
        <f t="shared" si="230"/>
        <v>0</v>
      </c>
      <c r="UNS67" s="956">
        <f t="shared" si="230"/>
        <v>0</v>
      </c>
      <c r="UNT67" s="956">
        <f t="shared" si="230"/>
        <v>0</v>
      </c>
      <c r="UNU67" s="956">
        <f t="shared" si="230"/>
        <v>0</v>
      </c>
      <c r="UNV67" s="956">
        <f t="shared" si="230"/>
        <v>0</v>
      </c>
      <c r="UNW67" s="956">
        <f t="shared" si="230"/>
        <v>0</v>
      </c>
      <c r="UNX67" s="956">
        <f t="shared" si="230"/>
        <v>0</v>
      </c>
      <c r="UNY67" s="956">
        <f t="shared" si="230"/>
        <v>0</v>
      </c>
      <c r="UNZ67" s="956">
        <f t="shared" si="230"/>
        <v>0</v>
      </c>
      <c r="UOA67" s="956">
        <f t="shared" si="230"/>
        <v>0</v>
      </c>
      <c r="UOB67" s="956">
        <f t="shared" si="230"/>
        <v>0</v>
      </c>
      <c r="UOC67" s="956">
        <f t="shared" si="230"/>
        <v>0</v>
      </c>
      <c r="UOD67" s="956">
        <f t="shared" si="230"/>
        <v>0</v>
      </c>
      <c r="UOE67" s="956">
        <f t="shared" si="230"/>
        <v>0</v>
      </c>
      <c r="UOF67" s="956">
        <f t="shared" si="230"/>
        <v>0</v>
      </c>
      <c r="UOG67" s="956">
        <f t="shared" si="230"/>
        <v>0</v>
      </c>
      <c r="UOH67" s="956">
        <f t="shared" si="230"/>
        <v>0</v>
      </c>
      <c r="UOI67" s="956">
        <f t="shared" si="230"/>
        <v>0</v>
      </c>
      <c r="UOJ67" s="956">
        <f t="shared" si="230"/>
        <v>0</v>
      </c>
      <c r="UOK67" s="956">
        <f t="shared" si="230"/>
        <v>0</v>
      </c>
      <c r="UOL67" s="956">
        <f t="shared" si="230"/>
        <v>0</v>
      </c>
      <c r="UOM67" s="956">
        <f t="shared" si="230"/>
        <v>0</v>
      </c>
      <c r="UON67" s="956">
        <f t="shared" si="230"/>
        <v>0</v>
      </c>
      <c r="UOO67" s="956">
        <f t="shared" si="230"/>
        <v>0</v>
      </c>
      <c r="UOP67" s="956">
        <f t="shared" si="230"/>
        <v>0</v>
      </c>
      <c r="UOQ67" s="956">
        <f t="shared" si="230"/>
        <v>0</v>
      </c>
      <c r="UOR67" s="956">
        <f t="shared" ref="UOR67:URC67" si="231">UOR60*$C$67</f>
        <v>0</v>
      </c>
      <c r="UOS67" s="956">
        <f t="shared" si="231"/>
        <v>0</v>
      </c>
      <c r="UOT67" s="956">
        <f t="shared" si="231"/>
        <v>0</v>
      </c>
      <c r="UOU67" s="956">
        <f t="shared" si="231"/>
        <v>0</v>
      </c>
      <c r="UOV67" s="956">
        <f t="shared" si="231"/>
        <v>0</v>
      </c>
      <c r="UOW67" s="956">
        <f t="shared" si="231"/>
        <v>0</v>
      </c>
      <c r="UOX67" s="956">
        <f t="shared" si="231"/>
        <v>0</v>
      </c>
      <c r="UOY67" s="956">
        <f t="shared" si="231"/>
        <v>0</v>
      </c>
      <c r="UOZ67" s="956">
        <f t="shared" si="231"/>
        <v>0</v>
      </c>
      <c r="UPA67" s="956">
        <f t="shared" si="231"/>
        <v>0</v>
      </c>
      <c r="UPB67" s="956">
        <f t="shared" si="231"/>
        <v>0</v>
      </c>
      <c r="UPC67" s="956">
        <f t="shared" si="231"/>
        <v>0</v>
      </c>
      <c r="UPD67" s="956">
        <f t="shared" si="231"/>
        <v>0</v>
      </c>
      <c r="UPE67" s="956">
        <f t="shared" si="231"/>
        <v>0</v>
      </c>
      <c r="UPF67" s="956">
        <f t="shared" si="231"/>
        <v>0</v>
      </c>
      <c r="UPG67" s="956">
        <f t="shared" si="231"/>
        <v>0</v>
      </c>
      <c r="UPH67" s="956">
        <f t="shared" si="231"/>
        <v>0</v>
      </c>
      <c r="UPI67" s="956">
        <f t="shared" si="231"/>
        <v>0</v>
      </c>
      <c r="UPJ67" s="956">
        <f t="shared" si="231"/>
        <v>0</v>
      </c>
      <c r="UPK67" s="956">
        <f t="shared" si="231"/>
        <v>0</v>
      </c>
      <c r="UPL67" s="956">
        <f t="shared" si="231"/>
        <v>0</v>
      </c>
      <c r="UPM67" s="956">
        <f t="shared" si="231"/>
        <v>0</v>
      </c>
      <c r="UPN67" s="956">
        <f t="shared" si="231"/>
        <v>0</v>
      </c>
      <c r="UPO67" s="956">
        <f t="shared" si="231"/>
        <v>0</v>
      </c>
      <c r="UPP67" s="956">
        <f t="shared" si="231"/>
        <v>0</v>
      </c>
      <c r="UPQ67" s="956">
        <f t="shared" si="231"/>
        <v>0</v>
      </c>
      <c r="UPR67" s="956">
        <f t="shared" si="231"/>
        <v>0</v>
      </c>
      <c r="UPS67" s="956">
        <f t="shared" si="231"/>
        <v>0</v>
      </c>
      <c r="UPT67" s="956">
        <f t="shared" si="231"/>
        <v>0</v>
      </c>
      <c r="UPU67" s="956">
        <f t="shared" si="231"/>
        <v>0</v>
      </c>
      <c r="UPV67" s="956">
        <f t="shared" si="231"/>
        <v>0</v>
      </c>
      <c r="UPW67" s="956">
        <f t="shared" si="231"/>
        <v>0</v>
      </c>
      <c r="UPX67" s="956">
        <f t="shared" si="231"/>
        <v>0</v>
      </c>
      <c r="UPY67" s="956">
        <f t="shared" si="231"/>
        <v>0</v>
      </c>
      <c r="UPZ67" s="956">
        <f t="shared" si="231"/>
        <v>0</v>
      </c>
      <c r="UQA67" s="956">
        <f t="shared" si="231"/>
        <v>0</v>
      </c>
      <c r="UQB67" s="956">
        <f t="shared" si="231"/>
        <v>0</v>
      </c>
      <c r="UQC67" s="956">
        <f t="shared" si="231"/>
        <v>0</v>
      </c>
      <c r="UQD67" s="956">
        <f t="shared" si="231"/>
        <v>0</v>
      </c>
      <c r="UQE67" s="956">
        <f t="shared" si="231"/>
        <v>0</v>
      </c>
      <c r="UQF67" s="956">
        <f t="shared" si="231"/>
        <v>0</v>
      </c>
      <c r="UQG67" s="956">
        <f t="shared" si="231"/>
        <v>0</v>
      </c>
      <c r="UQH67" s="956">
        <f t="shared" si="231"/>
        <v>0</v>
      </c>
      <c r="UQI67" s="956">
        <f t="shared" si="231"/>
        <v>0</v>
      </c>
      <c r="UQJ67" s="956">
        <f t="shared" si="231"/>
        <v>0</v>
      </c>
      <c r="UQK67" s="956">
        <f t="shared" si="231"/>
        <v>0</v>
      </c>
      <c r="UQL67" s="956">
        <f t="shared" si="231"/>
        <v>0</v>
      </c>
      <c r="UQM67" s="956">
        <f t="shared" si="231"/>
        <v>0</v>
      </c>
      <c r="UQN67" s="956">
        <f t="shared" si="231"/>
        <v>0</v>
      </c>
      <c r="UQO67" s="956">
        <f t="shared" si="231"/>
        <v>0</v>
      </c>
      <c r="UQP67" s="956">
        <f t="shared" si="231"/>
        <v>0</v>
      </c>
      <c r="UQQ67" s="956">
        <f t="shared" si="231"/>
        <v>0</v>
      </c>
      <c r="UQR67" s="956">
        <f t="shared" si="231"/>
        <v>0</v>
      </c>
      <c r="UQS67" s="956">
        <f t="shared" si="231"/>
        <v>0</v>
      </c>
      <c r="UQT67" s="956">
        <f t="shared" si="231"/>
        <v>0</v>
      </c>
      <c r="UQU67" s="956">
        <f t="shared" si="231"/>
        <v>0</v>
      </c>
      <c r="UQV67" s="956">
        <f t="shared" si="231"/>
        <v>0</v>
      </c>
      <c r="UQW67" s="956">
        <f t="shared" si="231"/>
        <v>0</v>
      </c>
      <c r="UQX67" s="956">
        <f t="shared" si="231"/>
        <v>0</v>
      </c>
      <c r="UQY67" s="956">
        <f t="shared" si="231"/>
        <v>0</v>
      </c>
      <c r="UQZ67" s="956">
        <f t="shared" si="231"/>
        <v>0</v>
      </c>
      <c r="URA67" s="956">
        <f t="shared" si="231"/>
        <v>0</v>
      </c>
      <c r="URB67" s="956">
        <f t="shared" si="231"/>
        <v>0</v>
      </c>
      <c r="URC67" s="956">
        <f t="shared" si="231"/>
        <v>0</v>
      </c>
      <c r="URD67" s="956">
        <f t="shared" ref="URD67:UTO67" si="232">URD60*$C$67</f>
        <v>0</v>
      </c>
      <c r="URE67" s="956">
        <f t="shared" si="232"/>
        <v>0</v>
      </c>
      <c r="URF67" s="956">
        <f t="shared" si="232"/>
        <v>0</v>
      </c>
      <c r="URG67" s="956">
        <f t="shared" si="232"/>
        <v>0</v>
      </c>
      <c r="URH67" s="956">
        <f t="shared" si="232"/>
        <v>0</v>
      </c>
      <c r="URI67" s="956">
        <f t="shared" si="232"/>
        <v>0</v>
      </c>
      <c r="URJ67" s="956">
        <f t="shared" si="232"/>
        <v>0</v>
      </c>
      <c r="URK67" s="956">
        <f t="shared" si="232"/>
        <v>0</v>
      </c>
      <c r="URL67" s="956">
        <f t="shared" si="232"/>
        <v>0</v>
      </c>
      <c r="URM67" s="956">
        <f t="shared" si="232"/>
        <v>0</v>
      </c>
      <c r="URN67" s="956">
        <f t="shared" si="232"/>
        <v>0</v>
      </c>
      <c r="URO67" s="956">
        <f t="shared" si="232"/>
        <v>0</v>
      </c>
      <c r="URP67" s="956">
        <f t="shared" si="232"/>
        <v>0</v>
      </c>
      <c r="URQ67" s="956">
        <f t="shared" si="232"/>
        <v>0</v>
      </c>
      <c r="URR67" s="956">
        <f t="shared" si="232"/>
        <v>0</v>
      </c>
      <c r="URS67" s="956">
        <f t="shared" si="232"/>
        <v>0</v>
      </c>
      <c r="URT67" s="956">
        <f t="shared" si="232"/>
        <v>0</v>
      </c>
      <c r="URU67" s="956">
        <f t="shared" si="232"/>
        <v>0</v>
      </c>
      <c r="URV67" s="956">
        <f t="shared" si="232"/>
        <v>0</v>
      </c>
      <c r="URW67" s="956">
        <f t="shared" si="232"/>
        <v>0</v>
      </c>
      <c r="URX67" s="956">
        <f t="shared" si="232"/>
        <v>0</v>
      </c>
      <c r="URY67" s="956">
        <f t="shared" si="232"/>
        <v>0</v>
      </c>
      <c r="URZ67" s="956">
        <f t="shared" si="232"/>
        <v>0</v>
      </c>
      <c r="USA67" s="956">
        <f t="shared" si="232"/>
        <v>0</v>
      </c>
      <c r="USB67" s="956">
        <f t="shared" si="232"/>
        <v>0</v>
      </c>
      <c r="USC67" s="956">
        <f t="shared" si="232"/>
        <v>0</v>
      </c>
      <c r="USD67" s="956">
        <f t="shared" si="232"/>
        <v>0</v>
      </c>
      <c r="USE67" s="956">
        <f t="shared" si="232"/>
        <v>0</v>
      </c>
      <c r="USF67" s="956">
        <f t="shared" si="232"/>
        <v>0</v>
      </c>
      <c r="USG67" s="956">
        <f t="shared" si="232"/>
        <v>0</v>
      </c>
      <c r="USH67" s="956">
        <f t="shared" si="232"/>
        <v>0</v>
      </c>
      <c r="USI67" s="956">
        <f t="shared" si="232"/>
        <v>0</v>
      </c>
      <c r="USJ67" s="956">
        <f t="shared" si="232"/>
        <v>0</v>
      </c>
      <c r="USK67" s="956">
        <f t="shared" si="232"/>
        <v>0</v>
      </c>
      <c r="USL67" s="956">
        <f t="shared" si="232"/>
        <v>0</v>
      </c>
      <c r="USM67" s="956">
        <f t="shared" si="232"/>
        <v>0</v>
      </c>
      <c r="USN67" s="956">
        <f t="shared" si="232"/>
        <v>0</v>
      </c>
      <c r="USO67" s="956">
        <f t="shared" si="232"/>
        <v>0</v>
      </c>
      <c r="USP67" s="956">
        <f t="shared" si="232"/>
        <v>0</v>
      </c>
      <c r="USQ67" s="956">
        <f t="shared" si="232"/>
        <v>0</v>
      </c>
      <c r="USR67" s="956">
        <f t="shared" si="232"/>
        <v>0</v>
      </c>
      <c r="USS67" s="956">
        <f t="shared" si="232"/>
        <v>0</v>
      </c>
      <c r="UST67" s="956">
        <f t="shared" si="232"/>
        <v>0</v>
      </c>
      <c r="USU67" s="956">
        <f t="shared" si="232"/>
        <v>0</v>
      </c>
      <c r="USV67" s="956">
        <f t="shared" si="232"/>
        <v>0</v>
      </c>
      <c r="USW67" s="956">
        <f t="shared" si="232"/>
        <v>0</v>
      </c>
      <c r="USX67" s="956">
        <f t="shared" si="232"/>
        <v>0</v>
      </c>
      <c r="USY67" s="956">
        <f t="shared" si="232"/>
        <v>0</v>
      </c>
      <c r="USZ67" s="956">
        <f t="shared" si="232"/>
        <v>0</v>
      </c>
      <c r="UTA67" s="956">
        <f t="shared" si="232"/>
        <v>0</v>
      </c>
      <c r="UTB67" s="956">
        <f t="shared" si="232"/>
        <v>0</v>
      </c>
      <c r="UTC67" s="956">
        <f t="shared" si="232"/>
        <v>0</v>
      </c>
      <c r="UTD67" s="956">
        <f t="shared" si="232"/>
        <v>0</v>
      </c>
      <c r="UTE67" s="956">
        <f t="shared" si="232"/>
        <v>0</v>
      </c>
      <c r="UTF67" s="956">
        <f t="shared" si="232"/>
        <v>0</v>
      </c>
      <c r="UTG67" s="956">
        <f t="shared" si="232"/>
        <v>0</v>
      </c>
      <c r="UTH67" s="956">
        <f t="shared" si="232"/>
        <v>0</v>
      </c>
      <c r="UTI67" s="956">
        <f t="shared" si="232"/>
        <v>0</v>
      </c>
      <c r="UTJ67" s="956">
        <f t="shared" si="232"/>
        <v>0</v>
      </c>
      <c r="UTK67" s="956">
        <f t="shared" si="232"/>
        <v>0</v>
      </c>
      <c r="UTL67" s="956">
        <f t="shared" si="232"/>
        <v>0</v>
      </c>
      <c r="UTM67" s="956">
        <f t="shared" si="232"/>
        <v>0</v>
      </c>
      <c r="UTN67" s="956">
        <f t="shared" si="232"/>
        <v>0</v>
      </c>
      <c r="UTO67" s="956">
        <f t="shared" si="232"/>
        <v>0</v>
      </c>
      <c r="UTP67" s="956">
        <f t="shared" ref="UTP67:UWA67" si="233">UTP60*$C$67</f>
        <v>0</v>
      </c>
      <c r="UTQ67" s="956">
        <f t="shared" si="233"/>
        <v>0</v>
      </c>
      <c r="UTR67" s="956">
        <f t="shared" si="233"/>
        <v>0</v>
      </c>
      <c r="UTS67" s="956">
        <f t="shared" si="233"/>
        <v>0</v>
      </c>
      <c r="UTT67" s="956">
        <f t="shared" si="233"/>
        <v>0</v>
      </c>
      <c r="UTU67" s="956">
        <f t="shared" si="233"/>
        <v>0</v>
      </c>
      <c r="UTV67" s="956">
        <f t="shared" si="233"/>
        <v>0</v>
      </c>
      <c r="UTW67" s="956">
        <f t="shared" si="233"/>
        <v>0</v>
      </c>
      <c r="UTX67" s="956">
        <f t="shared" si="233"/>
        <v>0</v>
      </c>
      <c r="UTY67" s="956">
        <f t="shared" si="233"/>
        <v>0</v>
      </c>
      <c r="UTZ67" s="956">
        <f t="shared" si="233"/>
        <v>0</v>
      </c>
      <c r="UUA67" s="956">
        <f t="shared" si="233"/>
        <v>0</v>
      </c>
      <c r="UUB67" s="956">
        <f t="shared" si="233"/>
        <v>0</v>
      </c>
      <c r="UUC67" s="956">
        <f t="shared" si="233"/>
        <v>0</v>
      </c>
      <c r="UUD67" s="956">
        <f t="shared" si="233"/>
        <v>0</v>
      </c>
      <c r="UUE67" s="956">
        <f t="shared" si="233"/>
        <v>0</v>
      </c>
      <c r="UUF67" s="956">
        <f t="shared" si="233"/>
        <v>0</v>
      </c>
      <c r="UUG67" s="956">
        <f t="shared" si="233"/>
        <v>0</v>
      </c>
      <c r="UUH67" s="956">
        <f t="shared" si="233"/>
        <v>0</v>
      </c>
      <c r="UUI67" s="956">
        <f t="shared" si="233"/>
        <v>0</v>
      </c>
      <c r="UUJ67" s="956">
        <f t="shared" si="233"/>
        <v>0</v>
      </c>
      <c r="UUK67" s="956">
        <f t="shared" si="233"/>
        <v>0</v>
      </c>
      <c r="UUL67" s="956">
        <f t="shared" si="233"/>
        <v>0</v>
      </c>
      <c r="UUM67" s="956">
        <f t="shared" si="233"/>
        <v>0</v>
      </c>
      <c r="UUN67" s="956">
        <f t="shared" si="233"/>
        <v>0</v>
      </c>
      <c r="UUO67" s="956">
        <f t="shared" si="233"/>
        <v>0</v>
      </c>
      <c r="UUP67" s="956">
        <f t="shared" si="233"/>
        <v>0</v>
      </c>
      <c r="UUQ67" s="956">
        <f t="shared" si="233"/>
        <v>0</v>
      </c>
      <c r="UUR67" s="956">
        <f t="shared" si="233"/>
        <v>0</v>
      </c>
      <c r="UUS67" s="956">
        <f t="shared" si="233"/>
        <v>0</v>
      </c>
      <c r="UUT67" s="956">
        <f t="shared" si="233"/>
        <v>0</v>
      </c>
      <c r="UUU67" s="956">
        <f t="shared" si="233"/>
        <v>0</v>
      </c>
      <c r="UUV67" s="956">
        <f t="shared" si="233"/>
        <v>0</v>
      </c>
      <c r="UUW67" s="956">
        <f t="shared" si="233"/>
        <v>0</v>
      </c>
      <c r="UUX67" s="956">
        <f t="shared" si="233"/>
        <v>0</v>
      </c>
      <c r="UUY67" s="956">
        <f t="shared" si="233"/>
        <v>0</v>
      </c>
      <c r="UUZ67" s="956">
        <f t="shared" si="233"/>
        <v>0</v>
      </c>
      <c r="UVA67" s="956">
        <f t="shared" si="233"/>
        <v>0</v>
      </c>
      <c r="UVB67" s="956">
        <f t="shared" si="233"/>
        <v>0</v>
      </c>
      <c r="UVC67" s="956">
        <f t="shared" si="233"/>
        <v>0</v>
      </c>
      <c r="UVD67" s="956">
        <f t="shared" si="233"/>
        <v>0</v>
      </c>
      <c r="UVE67" s="956">
        <f t="shared" si="233"/>
        <v>0</v>
      </c>
      <c r="UVF67" s="956">
        <f t="shared" si="233"/>
        <v>0</v>
      </c>
      <c r="UVG67" s="956">
        <f t="shared" si="233"/>
        <v>0</v>
      </c>
      <c r="UVH67" s="956">
        <f t="shared" si="233"/>
        <v>0</v>
      </c>
      <c r="UVI67" s="956">
        <f t="shared" si="233"/>
        <v>0</v>
      </c>
      <c r="UVJ67" s="956">
        <f t="shared" si="233"/>
        <v>0</v>
      </c>
      <c r="UVK67" s="956">
        <f t="shared" si="233"/>
        <v>0</v>
      </c>
      <c r="UVL67" s="956">
        <f t="shared" si="233"/>
        <v>0</v>
      </c>
      <c r="UVM67" s="956">
        <f t="shared" si="233"/>
        <v>0</v>
      </c>
      <c r="UVN67" s="956">
        <f t="shared" si="233"/>
        <v>0</v>
      </c>
      <c r="UVO67" s="956">
        <f t="shared" si="233"/>
        <v>0</v>
      </c>
      <c r="UVP67" s="956">
        <f t="shared" si="233"/>
        <v>0</v>
      </c>
      <c r="UVQ67" s="956">
        <f t="shared" si="233"/>
        <v>0</v>
      </c>
      <c r="UVR67" s="956">
        <f t="shared" si="233"/>
        <v>0</v>
      </c>
      <c r="UVS67" s="956">
        <f t="shared" si="233"/>
        <v>0</v>
      </c>
      <c r="UVT67" s="956">
        <f t="shared" si="233"/>
        <v>0</v>
      </c>
      <c r="UVU67" s="956">
        <f t="shared" si="233"/>
        <v>0</v>
      </c>
      <c r="UVV67" s="956">
        <f t="shared" si="233"/>
        <v>0</v>
      </c>
      <c r="UVW67" s="956">
        <f t="shared" si="233"/>
        <v>0</v>
      </c>
      <c r="UVX67" s="956">
        <f t="shared" si="233"/>
        <v>0</v>
      </c>
      <c r="UVY67" s="956">
        <f t="shared" si="233"/>
        <v>0</v>
      </c>
      <c r="UVZ67" s="956">
        <f t="shared" si="233"/>
        <v>0</v>
      </c>
      <c r="UWA67" s="956">
        <f t="shared" si="233"/>
        <v>0</v>
      </c>
      <c r="UWB67" s="956">
        <f t="shared" ref="UWB67:UYM67" si="234">UWB60*$C$67</f>
        <v>0</v>
      </c>
      <c r="UWC67" s="956">
        <f t="shared" si="234"/>
        <v>0</v>
      </c>
      <c r="UWD67" s="956">
        <f t="shared" si="234"/>
        <v>0</v>
      </c>
      <c r="UWE67" s="956">
        <f t="shared" si="234"/>
        <v>0</v>
      </c>
      <c r="UWF67" s="956">
        <f t="shared" si="234"/>
        <v>0</v>
      </c>
      <c r="UWG67" s="956">
        <f t="shared" si="234"/>
        <v>0</v>
      </c>
      <c r="UWH67" s="956">
        <f t="shared" si="234"/>
        <v>0</v>
      </c>
      <c r="UWI67" s="956">
        <f t="shared" si="234"/>
        <v>0</v>
      </c>
      <c r="UWJ67" s="956">
        <f t="shared" si="234"/>
        <v>0</v>
      </c>
      <c r="UWK67" s="956">
        <f t="shared" si="234"/>
        <v>0</v>
      </c>
      <c r="UWL67" s="956">
        <f t="shared" si="234"/>
        <v>0</v>
      </c>
      <c r="UWM67" s="956">
        <f t="shared" si="234"/>
        <v>0</v>
      </c>
      <c r="UWN67" s="956">
        <f t="shared" si="234"/>
        <v>0</v>
      </c>
      <c r="UWO67" s="956">
        <f t="shared" si="234"/>
        <v>0</v>
      </c>
      <c r="UWP67" s="956">
        <f t="shared" si="234"/>
        <v>0</v>
      </c>
      <c r="UWQ67" s="956">
        <f t="shared" si="234"/>
        <v>0</v>
      </c>
      <c r="UWR67" s="956">
        <f t="shared" si="234"/>
        <v>0</v>
      </c>
      <c r="UWS67" s="956">
        <f t="shared" si="234"/>
        <v>0</v>
      </c>
      <c r="UWT67" s="956">
        <f t="shared" si="234"/>
        <v>0</v>
      </c>
      <c r="UWU67" s="956">
        <f t="shared" si="234"/>
        <v>0</v>
      </c>
      <c r="UWV67" s="956">
        <f t="shared" si="234"/>
        <v>0</v>
      </c>
      <c r="UWW67" s="956">
        <f t="shared" si="234"/>
        <v>0</v>
      </c>
      <c r="UWX67" s="956">
        <f t="shared" si="234"/>
        <v>0</v>
      </c>
      <c r="UWY67" s="956">
        <f t="shared" si="234"/>
        <v>0</v>
      </c>
      <c r="UWZ67" s="956">
        <f t="shared" si="234"/>
        <v>0</v>
      </c>
      <c r="UXA67" s="956">
        <f t="shared" si="234"/>
        <v>0</v>
      </c>
      <c r="UXB67" s="956">
        <f t="shared" si="234"/>
        <v>0</v>
      </c>
      <c r="UXC67" s="956">
        <f t="shared" si="234"/>
        <v>0</v>
      </c>
      <c r="UXD67" s="956">
        <f t="shared" si="234"/>
        <v>0</v>
      </c>
      <c r="UXE67" s="956">
        <f t="shared" si="234"/>
        <v>0</v>
      </c>
      <c r="UXF67" s="956">
        <f t="shared" si="234"/>
        <v>0</v>
      </c>
      <c r="UXG67" s="956">
        <f t="shared" si="234"/>
        <v>0</v>
      </c>
      <c r="UXH67" s="956">
        <f t="shared" si="234"/>
        <v>0</v>
      </c>
      <c r="UXI67" s="956">
        <f t="shared" si="234"/>
        <v>0</v>
      </c>
      <c r="UXJ67" s="956">
        <f t="shared" si="234"/>
        <v>0</v>
      </c>
      <c r="UXK67" s="956">
        <f t="shared" si="234"/>
        <v>0</v>
      </c>
      <c r="UXL67" s="956">
        <f t="shared" si="234"/>
        <v>0</v>
      </c>
      <c r="UXM67" s="956">
        <f t="shared" si="234"/>
        <v>0</v>
      </c>
      <c r="UXN67" s="956">
        <f t="shared" si="234"/>
        <v>0</v>
      </c>
      <c r="UXO67" s="956">
        <f t="shared" si="234"/>
        <v>0</v>
      </c>
      <c r="UXP67" s="956">
        <f t="shared" si="234"/>
        <v>0</v>
      </c>
      <c r="UXQ67" s="956">
        <f t="shared" si="234"/>
        <v>0</v>
      </c>
      <c r="UXR67" s="956">
        <f t="shared" si="234"/>
        <v>0</v>
      </c>
      <c r="UXS67" s="956">
        <f t="shared" si="234"/>
        <v>0</v>
      </c>
      <c r="UXT67" s="956">
        <f t="shared" si="234"/>
        <v>0</v>
      </c>
      <c r="UXU67" s="956">
        <f t="shared" si="234"/>
        <v>0</v>
      </c>
      <c r="UXV67" s="956">
        <f t="shared" si="234"/>
        <v>0</v>
      </c>
      <c r="UXW67" s="956">
        <f t="shared" si="234"/>
        <v>0</v>
      </c>
      <c r="UXX67" s="956">
        <f t="shared" si="234"/>
        <v>0</v>
      </c>
      <c r="UXY67" s="956">
        <f t="shared" si="234"/>
        <v>0</v>
      </c>
      <c r="UXZ67" s="956">
        <f t="shared" si="234"/>
        <v>0</v>
      </c>
      <c r="UYA67" s="956">
        <f t="shared" si="234"/>
        <v>0</v>
      </c>
      <c r="UYB67" s="956">
        <f t="shared" si="234"/>
        <v>0</v>
      </c>
      <c r="UYC67" s="956">
        <f t="shared" si="234"/>
        <v>0</v>
      </c>
      <c r="UYD67" s="956">
        <f t="shared" si="234"/>
        <v>0</v>
      </c>
      <c r="UYE67" s="956">
        <f t="shared" si="234"/>
        <v>0</v>
      </c>
      <c r="UYF67" s="956">
        <f t="shared" si="234"/>
        <v>0</v>
      </c>
      <c r="UYG67" s="956">
        <f t="shared" si="234"/>
        <v>0</v>
      </c>
      <c r="UYH67" s="956">
        <f t="shared" si="234"/>
        <v>0</v>
      </c>
      <c r="UYI67" s="956">
        <f t="shared" si="234"/>
        <v>0</v>
      </c>
      <c r="UYJ67" s="956">
        <f t="shared" si="234"/>
        <v>0</v>
      </c>
      <c r="UYK67" s="956">
        <f t="shared" si="234"/>
        <v>0</v>
      </c>
      <c r="UYL67" s="956">
        <f t="shared" si="234"/>
        <v>0</v>
      </c>
      <c r="UYM67" s="956">
        <f t="shared" si="234"/>
        <v>0</v>
      </c>
      <c r="UYN67" s="956">
        <f t="shared" ref="UYN67:VAY67" si="235">UYN60*$C$67</f>
        <v>0</v>
      </c>
      <c r="UYO67" s="956">
        <f t="shared" si="235"/>
        <v>0</v>
      </c>
      <c r="UYP67" s="956">
        <f t="shared" si="235"/>
        <v>0</v>
      </c>
      <c r="UYQ67" s="956">
        <f t="shared" si="235"/>
        <v>0</v>
      </c>
      <c r="UYR67" s="956">
        <f t="shared" si="235"/>
        <v>0</v>
      </c>
      <c r="UYS67" s="956">
        <f t="shared" si="235"/>
        <v>0</v>
      </c>
      <c r="UYT67" s="956">
        <f t="shared" si="235"/>
        <v>0</v>
      </c>
      <c r="UYU67" s="956">
        <f t="shared" si="235"/>
        <v>0</v>
      </c>
      <c r="UYV67" s="956">
        <f t="shared" si="235"/>
        <v>0</v>
      </c>
      <c r="UYW67" s="956">
        <f t="shared" si="235"/>
        <v>0</v>
      </c>
      <c r="UYX67" s="956">
        <f t="shared" si="235"/>
        <v>0</v>
      </c>
      <c r="UYY67" s="956">
        <f t="shared" si="235"/>
        <v>0</v>
      </c>
      <c r="UYZ67" s="956">
        <f t="shared" si="235"/>
        <v>0</v>
      </c>
      <c r="UZA67" s="956">
        <f t="shared" si="235"/>
        <v>0</v>
      </c>
      <c r="UZB67" s="956">
        <f t="shared" si="235"/>
        <v>0</v>
      </c>
      <c r="UZC67" s="956">
        <f t="shared" si="235"/>
        <v>0</v>
      </c>
      <c r="UZD67" s="956">
        <f t="shared" si="235"/>
        <v>0</v>
      </c>
      <c r="UZE67" s="956">
        <f t="shared" si="235"/>
        <v>0</v>
      </c>
      <c r="UZF67" s="956">
        <f t="shared" si="235"/>
        <v>0</v>
      </c>
      <c r="UZG67" s="956">
        <f t="shared" si="235"/>
        <v>0</v>
      </c>
      <c r="UZH67" s="956">
        <f t="shared" si="235"/>
        <v>0</v>
      </c>
      <c r="UZI67" s="956">
        <f t="shared" si="235"/>
        <v>0</v>
      </c>
      <c r="UZJ67" s="956">
        <f t="shared" si="235"/>
        <v>0</v>
      </c>
      <c r="UZK67" s="956">
        <f t="shared" si="235"/>
        <v>0</v>
      </c>
      <c r="UZL67" s="956">
        <f t="shared" si="235"/>
        <v>0</v>
      </c>
      <c r="UZM67" s="956">
        <f t="shared" si="235"/>
        <v>0</v>
      </c>
      <c r="UZN67" s="956">
        <f t="shared" si="235"/>
        <v>0</v>
      </c>
      <c r="UZO67" s="956">
        <f t="shared" si="235"/>
        <v>0</v>
      </c>
      <c r="UZP67" s="956">
        <f t="shared" si="235"/>
        <v>0</v>
      </c>
      <c r="UZQ67" s="956">
        <f t="shared" si="235"/>
        <v>0</v>
      </c>
      <c r="UZR67" s="956">
        <f t="shared" si="235"/>
        <v>0</v>
      </c>
      <c r="UZS67" s="956">
        <f t="shared" si="235"/>
        <v>0</v>
      </c>
      <c r="UZT67" s="956">
        <f t="shared" si="235"/>
        <v>0</v>
      </c>
      <c r="UZU67" s="956">
        <f t="shared" si="235"/>
        <v>0</v>
      </c>
      <c r="UZV67" s="956">
        <f t="shared" si="235"/>
        <v>0</v>
      </c>
      <c r="UZW67" s="956">
        <f t="shared" si="235"/>
        <v>0</v>
      </c>
      <c r="UZX67" s="956">
        <f t="shared" si="235"/>
        <v>0</v>
      </c>
      <c r="UZY67" s="956">
        <f t="shared" si="235"/>
        <v>0</v>
      </c>
      <c r="UZZ67" s="956">
        <f t="shared" si="235"/>
        <v>0</v>
      </c>
      <c r="VAA67" s="956">
        <f t="shared" si="235"/>
        <v>0</v>
      </c>
      <c r="VAB67" s="956">
        <f t="shared" si="235"/>
        <v>0</v>
      </c>
      <c r="VAC67" s="956">
        <f t="shared" si="235"/>
        <v>0</v>
      </c>
      <c r="VAD67" s="956">
        <f t="shared" si="235"/>
        <v>0</v>
      </c>
      <c r="VAE67" s="956">
        <f t="shared" si="235"/>
        <v>0</v>
      </c>
      <c r="VAF67" s="956">
        <f t="shared" si="235"/>
        <v>0</v>
      </c>
      <c r="VAG67" s="956">
        <f t="shared" si="235"/>
        <v>0</v>
      </c>
      <c r="VAH67" s="956">
        <f t="shared" si="235"/>
        <v>0</v>
      </c>
      <c r="VAI67" s="956">
        <f t="shared" si="235"/>
        <v>0</v>
      </c>
      <c r="VAJ67" s="956">
        <f t="shared" si="235"/>
        <v>0</v>
      </c>
      <c r="VAK67" s="956">
        <f t="shared" si="235"/>
        <v>0</v>
      </c>
      <c r="VAL67" s="956">
        <f t="shared" si="235"/>
        <v>0</v>
      </c>
      <c r="VAM67" s="956">
        <f t="shared" si="235"/>
        <v>0</v>
      </c>
      <c r="VAN67" s="956">
        <f t="shared" si="235"/>
        <v>0</v>
      </c>
      <c r="VAO67" s="956">
        <f t="shared" si="235"/>
        <v>0</v>
      </c>
      <c r="VAP67" s="956">
        <f t="shared" si="235"/>
        <v>0</v>
      </c>
      <c r="VAQ67" s="956">
        <f t="shared" si="235"/>
        <v>0</v>
      </c>
      <c r="VAR67" s="956">
        <f t="shared" si="235"/>
        <v>0</v>
      </c>
      <c r="VAS67" s="956">
        <f t="shared" si="235"/>
        <v>0</v>
      </c>
      <c r="VAT67" s="956">
        <f t="shared" si="235"/>
        <v>0</v>
      </c>
      <c r="VAU67" s="956">
        <f t="shared" si="235"/>
        <v>0</v>
      </c>
      <c r="VAV67" s="956">
        <f t="shared" si="235"/>
        <v>0</v>
      </c>
      <c r="VAW67" s="956">
        <f t="shared" si="235"/>
        <v>0</v>
      </c>
      <c r="VAX67" s="956">
        <f t="shared" si="235"/>
        <v>0</v>
      </c>
      <c r="VAY67" s="956">
        <f t="shared" si="235"/>
        <v>0</v>
      </c>
      <c r="VAZ67" s="956">
        <f t="shared" ref="VAZ67:VDK67" si="236">VAZ60*$C$67</f>
        <v>0</v>
      </c>
      <c r="VBA67" s="956">
        <f t="shared" si="236"/>
        <v>0</v>
      </c>
      <c r="VBB67" s="956">
        <f t="shared" si="236"/>
        <v>0</v>
      </c>
      <c r="VBC67" s="956">
        <f t="shared" si="236"/>
        <v>0</v>
      </c>
      <c r="VBD67" s="956">
        <f t="shared" si="236"/>
        <v>0</v>
      </c>
      <c r="VBE67" s="956">
        <f t="shared" si="236"/>
        <v>0</v>
      </c>
      <c r="VBF67" s="956">
        <f t="shared" si="236"/>
        <v>0</v>
      </c>
      <c r="VBG67" s="956">
        <f t="shared" si="236"/>
        <v>0</v>
      </c>
      <c r="VBH67" s="956">
        <f t="shared" si="236"/>
        <v>0</v>
      </c>
      <c r="VBI67" s="956">
        <f t="shared" si="236"/>
        <v>0</v>
      </c>
      <c r="VBJ67" s="956">
        <f t="shared" si="236"/>
        <v>0</v>
      </c>
      <c r="VBK67" s="956">
        <f t="shared" si="236"/>
        <v>0</v>
      </c>
      <c r="VBL67" s="956">
        <f t="shared" si="236"/>
        <v>0</v>
      </c>
      <c r="VBM67" s="956">
        <f t="shared" si="236"/>
        <v>0</v>
      </c>
      <c r="VBN67" s="956">
        <f t="shared" si="236"/>
        <v>0</v>
      </c>
      <c r="VBO67" s="956">
        <f t="shared" si="236"/>
        <v>0</v>
      </c>
      <c r="VBP67" s="956">
        <f t="shared" si="236"/>
        <v>0</v>
      </c>
      <c r="VBQ67" s="956">
        <f t="shared" si="236"/>
        <v>0</v>
      </c>
      <c r="VBR67" s="956">
        <f t="shared" si="236"/>
        <v>0</v>
      </c>
      <c r="VBS67" s="956">
        <f t="shared" si="236"/>
        <v>0</v>
      </c>
      <c r="VBT67" s="956">
        <f t="shared" si="236"/>
        <v>0</v>
      </c>
      <c r="VBU67" s="956">
        <f t="shared" si="236"/>
        <v>0</v>
      </c>
      <c r="VBV67" s="956">
        <f t="shared" si="236"/>
        <v>0</v>
      </c>
      <c r="VBW67" s="956">
        <f t="shared" si="236"/>
        <v>0</v>
      </c>
      <c r="VBX67" s="956">
        <f t="shared" si="236"/>
        <v>0</v>
      </c>
      <c r="VBY67" s="956">
        <f t="shared" si="236"/>
        <v>0</v>
      </c>
      <c r="VBZ67" s="956">
        <f t="shared" si="236"/>
        <v>0</v>
      </c>
      <c r="VCA67" s="956">
        <f t="shared" si="236"/>
        <v>0</v>
      </c>
      <c r="VCB67" s="956">
        <f t="shared" si="236"/>
        <v>0</v>
      </c>
      <c r="VCC67" s="956">
        <f t="shared" si="236"/>
        <v>0</v>
      </c>
      <c r="VCD67" s="956">
        <f t="shared" si="236"/>
        <v>0</v>
      </c>
      <c r="VCE67" s="956">
        <f t="shared" si="236"/>
        <v>0</v>
      </c>
      <c r="VCF67" s="956">
        <f t="shared" si="236"/>
        <v>0</v>
      </c>
      <c r="VCG67" s="956">
        <f t="shared" si="236"/>
        <v>0</v>
      </c>
      <c r="VCH67" s="956">
        <f t="shared" si="236"/>
        <v>0</v>
      </c>
      <c r="VCI67" s="956">
        <f t="shared" si="236"/>
        <v>0</v>
      </c>
      <c r="VCJ67" s="956">
        <f t="shared" si="236"/>
        <v>0</v>
      </c>
      <c r="VCK67" s="956">
        <f t="shared" si="236"/>
        <v>0</v>
      </c>
      <c r="VCL67" s="956">
        <f t="shared" si="236"/>
        <v>0</v>
      </c>
      <c r="VCM67" s="956">
        <f t="shared" si="236"/>
        <v>0</v>
      </c>
      <c r="VCN67" s="956">
        <f t="shared" si="236"/>
        <v>0</v>
      </c>
      <c r="VCO67" s="956">
        <f t="shared" si="236"/>
        <v>0</v>
      </c>
      <c r="VCP67" s="956">
        <f t="shared" si="236"/>
        <v>0</v>
      </c>
      <c r="VCQ67" s="956">
        <f t="shared" si="236"/>
        <v>0</v>
      </c>
      <c r="VCR67" s="956">
        <f t="shared" si="236"/>
        <v>0</v>
      </c>
      <c r="VCS67" s="956">
        <f t="shared" si="236"/>
        <v>0</v>
      </c>
      <c r="VCT67" s="956">
        <f t="shared" si="236"/>
        <v>0</v>
      </c>
      <c r="VCU67" s="956">
        <f t="shared" si="236"/>
        <v>0</v>
      </c>
      <c r="VCV67" s="956">
        <f t="shared" si="236"/>
        <v>0</v>
      </c>
      <c r="VCW67" s="956">
        <f t="shared" si="236"/>
        <v>0</v>
      </c>
      <c r="VCX67" s="956">
        <f t="shared" si="236"/>
        <v>0</v>
      </c>
      <c r="VCY67" s="956">
        <f t="shared" si="236"/>
        <v>0</v>
      </c>
      <c r="VCZ67" s="956">
        <f t="shared" si="236"/>
        <v>0</v>
      </c>
      <c r="VDA67" s="956">
        <f t="shared" si="236"/>
        <v>0</v>
      </c>
      <c r="VDB67" s="956">
        <f t="shared" si="236"/>
        <v>0</v>
      </c>
      <c r="VDC67" s="956">
        <f t="shared" si="236"/>
        <v>0</v>
      </c>
      <c r="VDD67" s="956">
        <f t="shared" si="236"/>
        <v>0</v>
      </c>
      <c r="VDE67" s="956">
        <f t="shared" si="236"/>
        <v>0</v>
      </c>
      <c r="VDF67" s="956">
        <f t="shared" si="236"/>
        <v>0</v>
      </c>
      <c r="VDG67" s="956">
        <f t="shared" si="236"/>
        <v>0</v>
      </c>
      <c r="VDH67" s="956">
        <f t="shared" si="236"/>
        <v>0</v>
      </c>
      <c r="VDI67" s="956">
        <f t="shared" si="236"/>
        <v>0</v>
      </c>
      <c r="VDJ67" s="956">
        <f t="shared" si="236"/>
        <v>0</v>
      </c>
      <c r="VDK67" s="956">
        <f t="shared" si="236"/>
        <v>0</v>
      </c>
      <c r="VDL67" s="956">
        <f t="shared" ref="VDL67:VFW67" si="237">VDL60*$C$67</f>
        <v>0</v>
      </c>
      <c r="VDM67" s="956">
        <f t="shared" si="237"/>
        <v>0</v>
      </c>
      <c r="VDN67" s="956">
        <f t="shared" si="237"/>
        <v>0</v>
      </c>
      <c r="VDO67" s="956">
        <f t="shared" si="237"/>
        <v>0</v>
      </c>
      <c r="VDP67" s="956">
        <f t="shared" si="237"/>
        <v>0</v>
      </c>
      <c r="VDQ67" s="956">
        <f t="shared" si="237"/>
        <v>0</v>
      </c>
      <c r="VDR67" s="956">
        <f t="shared" si="237"/>
        <v>0</v>
      </c>
      <c r="VDS67" s="956">
        <f t="shared" si="237"/>
        <v>0</v>
      </c>
      <c r="VDT67" s="956">
        <f t="shared" si="237"/>
        <v>0</v>
      </c>
      <c r="VDU67" s="956">
        <f t="shared" si="237"/>
        <v>0</v>
      </c>
      <c r="VDV67" s="956">
        <f t="shared" si="237"/>
        <v>0</v>
      </c>
      <c r="VDW67" s="956">
        <f t="shared" si="237"/>
        <v>0</v>
      </c>
      <c r="VDX67" s="956">
        <f t="shared" si="237"/>
        <v>0</v>
      </c>
      <c r="VDY67" s="956">
        <f t="shared" si="237"/>
        <v>0</v>
      </c>
      <c r="VDZ67" s="956">
        <f t="shared" si="237"/>
        <v>0</v>
      </c>
      <c r="VEA67" s="956">
        <f t="shared" si="237"/>
        <v>0</v>
      </c>
      <c r="VEB67" s="956">
        <f t="shared" si="237"/>
        <v>0</v>
      </c>
      <c r="VEC67" s="956">
        <f t="shared" si="237"/>
        <v>0</v>
      </c>
      <c r="VED67" s="956">
        <f t="shared" si="237"/>
        <v>0</v>
      </c>
      <c r="VEE67" s="956">
        <f t="shared" si="237"/>
        <v>0</v>
      </c>
      <c r="VEF67" s="956">
        <f t="shared" si="237"/>
        <v>0</v>
      </c>
      <c r="VEG67" s="956">
        <f t="shared" si="237"/>
        <v>0</v>
      </c>
      <c r="VEH67" s="956">
        <f t="shared" si="237"/>
        <v>0</v>
      </c>
      <c r="VEI67" s="956">
        <f t="shared" si="237"/>
        <v>0</v>
      </c>
      <c r="VEJ67" s="956">
        <f t="shared" si="237"/>
        <v>0</v>
      </c>
      <c r="VEK67" s="956">
        <f t="shared" si="237"/>
        <v>0</v>
      </c>
      <c r="VEL67" s="956">
        <f t="shared" si="237"/>
        <v>0</v>
      </c>
      <c r="VEM67" s="956">
        <f t="shared" si="237"/>
        <v>0</v>
      </c>
      <c r="VEN67" s="956">
        <f t="shared" si="237"/>
        <v>0</v>
      </c>
      <c r="VEO67" s="956">
        <f t="shared" si="237"/>
        <v>0</v>
      </c>
      <c r="VEP67" s="956">
        <f t="shared" si="237"/>
        <v>0</v>
      </c>
      <c r="VEQ67" s="956">
        <f t="shared" si="237"/>
        <v>0</v>
      </c>
      <c r="VER67" s="956">
        <f t="shared" si="237"/>
        <v>0</v>
      </c>
      <c r="VES67" s="956">
        <f t="shared" si="237"/>
        <v>0</v>
      </c>
      <c r="VET67" s="956">
        <f t="shared" si="237"/>
        <v>0</v>
      </c>
      <c r="VEU67" s="956">
        <f t="shared" si="237"/>
        <v>0</v>
      </c>
      <c r="VEV67" s="956">
        <f t="shared" si="237"/>
        <v>0</v>
      </c>
      <c r="VEW67" s="956">
        <f t="shared" si="237"/>
        <v>0</v>
      </c>
      <c r="VEX67" s="956">
        <f t="shared" si="237"/>
        <v>0</v>
      </c>
      <c r="VEY67" s="956">
        <f t="shared" si="237"/>
        <v>0</v>
      </c>
      <c r="VEZ67" s="956">
        <f t="shared" si="237"/>
        <v>0</v>
      </c>
      <c r="VFA67" s="956">
        <f t="shared" si="237"/>
        <v>0</v>
      </c>
      <c r="VFB67" s="956">
        <f t="shared" si="237"/>
        <v>0</v>
      </c>
      <c r="VFC67" s="956">
        <f t="shared" si="237"/>
        <v>0</v>
      </c>
      <c r="VFD67" s="956">
        <f t="shared" si="237"/>
        <v>0</v>
      </c>
      <c r="VFE67" s="956">
        <f t="shared" si="237"/>
        <v>0</v>
      </c>
      <c r="VFF67" s="956">
        <f t="shared" si="237"/>
        <v>0</v>
      </c>
      <c r="VFG67" s="956">
        <f t="shared" si="237"/>
        <v>0</v>
      </c>
      <c r="VFH67" s="956">
        <f t="shared" si="237"/>
        <v>0</v>
      </c>
      <c r="VFI67" s="956">
        <f t="shared" si="237"/>
        <v>0</v>
      </c>
      <c r="VFJ67" s="956">
        <f t="shared" si="237"/>
        <v>0</v>
      </c>
      <c r="VFK67" s="956">
        <f t="shared" si="237"/>
        <v>0</v>
      </c>
      <c r="VFL67" s="956">
        <f t="shared" si="237"/>
        <v>0</v>
      </c>
      <c r="VFM67" s="956">
        <f t="shared" si="237"/>
        <v>0</v>
      </c>
      <c r="VFN67" s="956">
        <f t="shared" si="237"/>
        <v>0</v>
      </c>
      <c r="VFO67" s="956">
        <f t="shared" si="237"/>
        <v>0</v>
      </c>
      <c r="VFP67" s="956">
        <f t="shared" si="237"/>
        <v>0</v>
      </c>
      <c r="VFQ67" s="956">
        <f t="shared" si="237"/>
        <v>0</v>
      </c>
      <c r="VFR67" s="956">
        <f t="shared" si="237"/>
        <v>0</v>
      </c>
      <c r="VFS67" s="956">
        <f t="shared" si="237"/>
        <v>0</v>
      </c>
      <c r="VFT67" s="956">
        <f t="shared" si="237"/>
        <v>0</v>
      </c>
      <c r="VFU67" s="956">
        <f t="shared" si="237"/>
        <v>0</v>
      </c>
      <c r="VFV67" s="956">
        <f t="shared" si="237"/>
        <v>0</v>
      </c>
      <c r="VFW67" s="956">
        <f t="shared" si="237"/>
        <v>0</v>
      </c>
      <c r="VFX67" s="956">
        <f t="shared" ref="VFX67:VII67" si="238">VFX60*$C$67</f>
        <v>0</v>
      </c>
      <c r="VFY67" s="956">
        <f t="shared" si="238"/>
        <v>0</v>
      </c>
      <c r="VFZ67" s="956">
        <f t="shared" si="238"/>
        <v>0</v>
      </c>
      <c r="VGA67" s="956">
        <f t="shared" si="238"/>
        <v>0</v>
      </c>
      <c r="VGB67" s="956">
        <f t="shared" si="238"/>
        <v>0</v>
      </c>
      <c r="VGC67" s="956">
        <f t="shared" si="238"/>
        <v>0</v>
      </c>
      <c r="VGD67" s="956">
        <f t="shared" si="238"/>
        <v>0</v>
      </c>
      <c r="VGE67" s="956">
        <f t="shared" si="238"/>
        <v>0</v>
      </c>
      <c r="VGF67" s="956">
        <f t="shared" si="238"/>
        <v>0</v>
      </c>
      <c r="VGG67" s="956">
        <f t="shared" si="238"/>
        <v>0</v>
      </c>
      <c r="VGH67" s="956">
        <f t="shared" si="238"/>
        <v>0</v>
      </c>
      <c r="VGI67" s="956">
        <f t="shared" si="238"/>
        <v>0</v>
      </c>
      <c r="VGJ67" s="956">
        <f t="shared" si="238"/>
        <v>0</v>
      </c>
      <c r="VGK67" s="956">
        <f t="shared" si="238"/>
        <v>0</v>
      </c>
      <c r="VGL67" s="956">
        <f t="shared" si="238"/>
        <v>0</v>
      </c>
      <c r="VGM67" s="956">
        <f t="shared" si="238"/>
        <v>0</v>
      </c>
      <c r="VGN67" s="956">
        <f t="shared" si="238"/>
        <v>0</v>
      </c>
      <c r="VGO67" s="956">
        <f t="shared" si="238"/>
        <v>0</v>
      </c>
      <c r="VGP67" s="956">
        <f t="shared" si="238"/>
        <v>0</v>
      </c>
      <c r="VGQ67" s="956">
        <f t="shared" si="238"/>
        <v>0</v>
      </c>
      <c r="VGR67" s="956">
        <f t="shared" si="238"/>
        <v>0</v>
      </c>
      <c r="VGS67" s="956">
        <f t="shared" si="238"/>
        <v>0</v>
      </c>
      <c r="VGT67" s="956">
        <f t="shared" si="238"/>
        <v>0</v>
      </c>
      <c r="VGU67" s="956">
        <f t="shared" si="238"/>
        <v>0</v>
      </c>
      <c r="VGV67" s="956">
        <f t="shared" si="238"/>
        <v>0</v>
      </c>
      <c r="VGW67" s="956">
        <f t="shared" si="238"/>
        <v>0</v>
      </c>
      <c r="VGX67" s="956">
        <f t="shared" si="238"/>
        <v>0</v>
      </c>
      <c r="VGY67" s="956">
        <f t="shared" si="238"/>
        <v>0</v>
      </c>
      <c r="VGZ67" s="956">
        <f t="shared" si="238"/>
        <v>0</v>
      </c>
      <c r="VHA67" s="956">
        <f t="shared" si="238"/>
        <v>0</v>
      </c>
      <c r="VHB67" s="956">
        <f t="shared" si="238"/>
        <v>0</v>
      </c>
      <c r="VHC67" s="956">
        <f t="shared" si="238"/>
        <v>0</v>
      </c>
      <c r="VHD67" s="956">
        <f t="shared" si="238"/>
        <v>0</v>
      </c>
      <c r="VHE67" s="956">
        <f t="shared" si="238"/>
        <v>0</v>
      </c>
      <c r="VHF67" s="956">
        <f t="shared" si="238"/>
        <v>0</v>
      </c>
      <c r="VHG67" s="956">
        <f t="shared" si="238"/>
        <v>0</v>
      </c>
      <c r="VHH67" s="956">
        <f t="shared" si="238"/>
        <v>0</v>
      </c>
      <c r="VHI67" s="956">
        <f t="shared" si="238"/>
        <v>0</v>
      </c>
      <c r="VHJ67" s="956">
        <f t="shared" si="238"/>
        <v>0</v>
      </c>
      <c r="VHK67" s="956">
        <f t="shared" si="238"/>
        <v>0</v>
      </c>
      <c r="VHL67" s="956">
        <f t="shared" si="238"/>
        <v>0</v>
      </c>
      <c r="VHM67" s="956">
        <f t="shared" si="238"/>
        <v>0</v>
      </c>
      <c r="VHN67" s="956">
        <f t="shared" si="238"/>
        <v>0</v>
      </c>
      <c r="VHO67" s="956">
        <f t="shared" si="238"/>
        <v>0</v>
      </c>
      <c r="VHP67" s="956">
        <f t="shared" si="238"/>
        <v>0</v>
      </c>
      <c r="VHQ67" s="956">
        <f t="shared" si="238"/>
        <v>0</v>
      </c>
      <c r="VHR67" s="956">
        <f t="shared" si="238"/>
        <v>0</v>
      </c>
      <c r="VHS67" s="956">
        <f t="shared" si="238"/>
        <v>0</v>
      </c>
      <c r="VHT67" s="956">
        <f t="shared" si="238"/>
        <v>0</v>
      </c>
      <c r="VHU67" s="956">
        <f t="shared" si="238"/>
        <v>0</v>
      </c>
      <c r="VHV67" s="956">
        <f t="shared" si="238"/>
        <v>0</v>
      </c>
      <c r="VHW67" s="956">
        <f t="shared" si="238"/>
        <v>0</v>
      </c>
      <c r="VHX67" s="956">
        <f t="shared" si="238"/>
        <v>0</v>
      </c>
      <c r="VHY67" s="956">
        <f t="shared" si="238"/>
        <v>0</v>
      </c>
      <c r="VHZ67" s="956">
        <f t="shared" si="238"/>
        <v>0</v>
      </c>
      <c r="VIA67" s="956">
        <f t="shared" si="238"/>
        <v>0</v>
      </c>
      <c r="VIB67" s="956">
        <f t="shared" si="238"/>
        <v>0</v>
      </c>
      <c r="VIC67" s="956">
        <f t="shared" si="238"/>
        <v>0</v>
      </c>
      <c r="VID67" s="956">
        <f t="shared" si="238"/>
        <v>0</v>
      </c>
      <c r="VIE67" s="956">
        <f t="shared" si="238"/>
        <v>0</v>
      </c>
      <c r="VIF67" s="956">
        <f t="shared" si="238"/>
        <v>0</v>
      </c>
      <c r="VIG67" s="956">
        <f t="shared" si="238"/>
        <v>0</v>
      </c>
      <c r="VIH67" s="956">
        <f t="shared" si="238"/>
        <v>0</v>
      </c>
      <c r="VII67" s="956">
        <f t="shared" si="238"/>
        <v>0</v>
      </c>
      <c r="VIJ67" s="956">
        <f t="shared" ref="VIJ67:VKU67" si="239">VIJ60*$C$67</f>
        <v>0</v>
      </c>
      <c r="VIK67" s="956">
        <f t="shared" si="239"/>
        <v>0</v>
      </c>
      <c r="VIL67" s="956">
        <f t="shared" si="239"/>
        <v>0</v>
      </c>
      <c r="VIM67" s="956">
        <f t="shared" si="239"/>
        <v>0</v>
      </c>
      <c r="VIN67" s="956">
        <f t="shared" si="239"/>
        <v>0</v>
      </c>
      <c r="VIO67" s="956">
        <f t="shared" si="239"/>
        <v>0</v>
      </c>
      <c r="VIP67" s="956">
        <f t="shared" si="239"/>
        <v>0</v>
      </c>
      <c r="VIQ67" s="956">
        <f t="shared" si="239"/>
        <v>0</v>
      </c>
      <c r="VIR67" s="956">
        <f t="shared" si="239"/>
        <v>0</v>
      </c>
      <c r="VIS67" s="956">
        <f t="shared" si="239"/>
        <v>0</v>
      </c>
      <c r="VIT67" s="956">
        <f t="shared" si="239"/>
        <v>0</v>
      </c>
      <c r="VIU67" s="956">
        <f t="shared" si="239"/>
        <v>0</v>
      </c>
      <c r="VIV67" s="956">
        <f t="shared" si="239"/>
        <v>0</v>
      </c>
      <c r="VIW67" s="956">
        <f t="shared" si="239"/>
        <v>0</v>
      </c>
      <c r="VIX67" s="956">
        <f t="shared" si="239"/>
        <v>0</v>
      </c>
      <c r="VIY67" s="956">
        <f t="shared" si="239"/>
        <v>0</v>
      </c>
      <c r="VIZ67" s="956">
        <f t="shared" si="239"/>
        <v>0</v>
      </c>
      <c r="VJA67" s="956">
        <f t="shared" si="239"/>
        <v>0</v>
      </c>
      <c r="VJB67" s="956">
        <f t="shared" si="239"/>
        <v>0</v>
      </c>
      <c r="VJC67" s="956">
        <f t="shared" si="239"/>
        <v>0</v>
      </c>
      <c r="VJD67" s="956">
        <f t="shared" si="239"/>
        <v>0</v>
      </c>
      <c r="VJE67" s="956">
        <f t="shared" si="239"/>
        <v>0</v>
      </c>
      <c r="VJF67" s="956">
        <f t="shared" si="239"/>
        <v>0</v>
      </c>
      <c r="VJG67" s="956">
        <f t="shared" si="239"/>
        <v>0</v>
      </c>
      <c r="VJH67" s="956">
        <f t="shared" si="239"/>
        <v>0</v>
      </c>
      <c r="VJI67" s="956">
        <f t="shared" si="239"/>
        <v>0</v>
      </c>
      <c r="VJJ67" s="956">
        <f t="shared" si="239"/>
        <v>0</v>
      </c>
      <c r="VJK67" s="956">
        <f t="shared" si="239"/>
        <v>0</v>
      </c>
      <c r="VJL67" s="956">
        <f t="shared" si="239"/>
        <v>0</v>
      </c>
      <c r="VJM67" s="956">
        <f t="shared" si="239"/>
        <v>0</v>
      </c>
      <c r="VJN67" s="956">
        <f t="shared" si="239"/>
        <v>0</v>
      </c>
      <c r="VJO67" s="956">
        <f t="shared" si="239"/>
        <v>0</v>
      </c>
      <c r="VJP67" s="956">
        <f t="shared" si="239"/>
        <v>0</v>
      </c>
      <c r="VJQ67" s="956">
        <f t="shared" si="239"/>
        <v>0</v>
      </c>
      <c r="VJR67" s="956">
        <f t="shared" si="239"/>
        <v>0</v>
      </c>
      <c r="VJS67" s="956">
        <f t="shared" si="239"/>
        <v>0</v>
      </c>
      <c r="VJT67" s="956">
        <f t="shared" si="239"/>
        <v>0</v>
      </c>
      <c r="VJU67" s="956">
        <f t="shared" si="239"/>
        <v>0</v>
      </c>
      <c r="VJV67" s="956">
        <f t="shared" si="239"/>
        <v>0</v>
      </c>
      <c r="VJW67" s="956">
        <f t="shared" si="239"/>
        <v>0</v>
      </c>
      <c r="VJX67" s="956">
        <f t="shared" si="239"/>
        <v>0</v>
      </c>
      <c r="VJY67" s="956">
        <f t="shared" si="239"/>
        <v>0</v>
      </c>
      <c r="VJZ67" s="956">
        <f t="shared" si="239"/>
        <v>0</v>
      </c>
      <c r="VKA67" s="956">
        <f t="shared" si="239"/>
        <v>0</v>
      </c>
      <c r="VKB67" s="956">
        <f t="shared" si="239"/>
        <v>0</v>
      </c>
      <c r="VKC67" s="956">
        <f t="shared" si="239"/>
        <v>0</v>
      </c>
      <c r="VKD67" s="956">
        <f t="shared" si="239"/>
        <v>0</v>
      </c>
      <c r="VKE67" s="956">
        <f t="shared" si="239"/>
        <v>0</v>
      </c>
      <c r="VKF67" s="956">
        <f t="shared" si="239"/>
        <v>0</v>
      </c>
      <c r="VKG67" s="956">
        <f t="shared" si="239"/>
        <v>0</v>
      </c>
      <c r="VKH67" s="956">
        <f t="shared" si="239"/>
        <v>0</v>
      </c>
      <c r="VKI67" s="956">
        <f t="shared" si="239"/>
        <v>0</v>
      </c>
      <c r="VKJ67" s="956">
        <f t="shared" si="239"/>
        <v>0</v>
      </c>
      <c r="VKK67" s="956">
        <f t="shared" si="239"/>
        <v>0</v>
      </c>
      <c r="VKL67" s="956">
        <f t="shared" si="239"/>
        <v>0</v>
      </c>
      <c r="VKM67" s="956">
        <f t="shared" si="239"/>
        <v>0</v>
      </c>
      <c r="VKN67" s="956">
        <f t="shared" si="239"/>
        <v>0</v>
      </c>
      <c r="VKO67" s="956">
        <f t="shared" si="239"/>
        <v>0</v>
      </c>
      <c r="VKP67" s="956">
        <f t="shared" si="239"/>
        <v>0</v>
      </c>
      <c r="VKQ67" s="956">
        <f t="shared" si="239"/>
        <v>0</v>
      </c>
      <c r="VKR67" s="956">
        <f t="shared" si="239"/>
        <v>0</v>
      </c>
      <c r="VKS67" s="956">
        <f t="shared" si="239"/>
        <v>0</v>
      </c>
      <c r="VKT67" s="956">
        <f t="shared" si="239"/>
        <v>0</v>
      </c>
      <c r="VKU67" s="956">
        <f t="shared" si="239"/>
        <v>0</v>
      </c>
      <c r="VKV67" s="956">
        <f t="shared" ref="VKV67:VNG67" si="240">VKV60*$C$67</f>
        <v>0</v>
      </c>
      <c r="VKW67" s="956">
        <f t="shared" si="240"/>
        <v>0</v>
      </c>
      <c r="VKX67" s="956">
        <f t="shared" si="240"/>
        <v>0</v>
      </c>
      <c r="VKY67" s="956">
        <f t="shared" si="240"/>
        <v>0</v>
      </c>
      <c r="VKZ67" s="956">
        <f t="shared" si="240"/>
        <v>0</v>
      </c>
      <c r="VLA67" s="956">
        <f t="shared" si="240"/>
        <v>0</v>
      </c>
      <c r="VLB67" s="956">
        <f t="shared" si="240"/>
        <v>0</v>
      </c>
      <c r="VLC67" s="956">
        <f t="shared" si="240"/>
        <v>0</v>
      </c>
      <c r="VLD67" s="956">
        <f t="shared" si="240"/>
        <v>0</v>
      </c>
      <c r="VLE67" s="956">
        <f t="shared" si="240"/>
        <v>0</v>
      </c>
      <c r="VLF67" s="956">
        <f t="shared" si="240"/>
        <v>0</v>
      </c>
      <c r="VLG67" s="956">
        <f t="shared" si="240"/>
        <v>0</v>
      </c>
      <c r="VLH67" s="956">
        <f t="shared" si="240"/>
        <v>0</v>
      </c>
      <c r="VLI67" s="956">
        <f t="shared" si="240"/>
        <v>0</v>
      </c>
      <c r="VLJ67" s="956">
        <f t="shared" si="240"/>
        <v>0</v>
      </c>
      <c r="VLK67" s="956">
        <f t="shared" si="240"/>
        <v>0</v>
      </c>
      <c r="VLL67" s="956">
        <f t="shared" si="240"/>
        <v>0</v>
      </c>
      <c r="VLM67" s="956">
        <f t="shared" si="240"/>
        <v>0</v>
      </c>
      <c r="VLN67" s="956">
        <f t="shared" si="240"/>
        <v>0</v>
      </c>
      <c r="VLO67" s="956">
        <f t="shared" si="240"/>
        <v>0</v>
      </c>
      <c r="VLP67" s="956">
        <f t="shared" si="240"/>
        <v>0</v>
      </c>
      <c r="VLQ67" s="956">
        <f t="shared" si="240"/>
        <v>0</v>
      </c>
      <c r="VLR67" s="956">
        <f t="shared" si="240"/>
        <v>0</v>
      </c>
      <c r="VLS67" s="956">
        <f t="shared" si="240"/>
        <v>0</v>
      </c>
      <c r="VLT67" s="956">
        <f t="shared" si="240"/>
        <v>0</v>
      </c>
      <c r="VLU67" s="956">
        <f t="shared" si="240"/>
        <v>0</v>
      </c>
      <c r="VLV67" s="956">
        <f t="shared" si="240"/>
        <v>0</v>
      </c>
      <c r="VLW67" s="956">
        <f t="shared" si="240"/>
        <v>0</v>
      </c>
      <c r="VLX67" s="956">
        <f t="shared" si="240"/>
        <v>0</v>
      </c>
      <c r="VLY67" s="956">
        <f t="shared" si="240"/>
        <v>0</v>
      </c>
      <c r="VLZ67" s="956">
        <f t="shared" si="240"/>
        <v>0</v>
      </c>
      <c r="VMA67" s="956">
        <f t="shared" si="240"/>
        <v>0</v>
      </c>
      <c r="VMB67" s="956">
        <f t="shared" si="240"/>
        <v>0</v>
      </c>
      <c r="VMC67" s="956">
        <f t="shared" si="240"/>
        <v>0</v>
      </c>
      <c r="VMD67" s="956">
        <f t="shared" si="240"/>
        <v>0</v>
      </c>
      <c r="VME67" s="956">
        <f t="shared" si="240"/>
        <v>0</v>
      </c>
      <c r="VMF67" s="956">
        <f t="shared" si="240"/>
        <v>0</v>
      </c>
      <c r="VMG67" s="956">
        <f t="shared" si="240"/>
        <v>0</v>
      </c>
      <c r="VMH67" s="956">
        <f t="shared" si="240"/>
        <v>0</v>
      </c>
      <c r="VMI67" s="956">
        <f t="shared" si="240"/>
        <v>0</v>
      </c>
      <c r="VMJ67" s="956">
        <f t="shared" si="240"/>
        <v>0</v>
      </c>
      <c r="VMK67" s="956">
        <f t="shared" si="240"/>
        <v>0</v>
      </c>
      <c r="VML67" s="956">
        <f t="shared" si="240"/>
        <v>0</v>
      </c>
      <c r="VMM67" s="956">
        <f t="shared" si="240"/>
        <v>0</v>
      </c>
      <c r="VMN67" s="956">
        <f t="shared" si="240"/>
        <v>0</v>
      </c>
      <c r="VMO67" s="956">
        <f t="shared" si="240"/>
        <v>0</v>
      </c>
      <c r="VMP67" s="956">
        <f t="shared" si="240"/>
        <v>0</v>
      </c>
      <c r="VMQ67" s="956">
        <f t="shared" si="240"/>
        <v>0</v>
      </c>
      <c r="VMR67" s="956">
        <f t="shared" si="240"/>
        <v>0</v>
      </c>
      <c r="VMS67" s="956">
        <f t="shared" si="240"/>
        <v>0</v>
      </c>
      <c r="VMT67" s="956">
        <f t="shared" si="240"/>
        <v>0</v>
      </c>
      <c r="VMU67" s="956">
        <f t="shared" si="240"/>
        <v>0</v>
      </c>
      <c r="VMV67" s="956">
        <f t="shared" si="240"/>
        <v>0</v>
      </c>
      <c r="VMW67" s="956">
        <f t="shared" si="240"/>
        <v>0</v>
      </c>
      <c r="VMX67" s="956">
        <f t="shared" si="240"/>
        <v>0</v>
      </c>
      <c r="VMY67" s="956">
        <f t="shared" si="240"/>
        <v>0</v>
      </c>
      <c r="VMZ67" s="956">
        <f t="shared" si="240"/>
        <v>0</v>
      </c>
      <c r="VNA67" s="956">
        <f t="shared" si="240"/>
        <v>0</v>
      </c>
      <c r="VNB67" s="956">
        <f t="shared" si="240"/>
        <v>0</v>
      </c>
      <c r="VNC67" s="956">
        <f t="shared" si="240"/>
        <v>0</v>
      </c>
      <c r="VND67" s="956">
        <f t="shared" si="240"/>
        <v>0</v>
      </c>
      <c r="VNE67" s="956">
        <f t="shared" si="240"/>
        <v>0</v>
      </c>
      <c r="VNF67" s="956">
        <f t="shared" si="240"/>
        <v>0</v>
      </c>
      <c r="VNG67" s="956">
        <f t="shared" si="240"/>
        <v>0</v>
      </c>
      <c r="VNH67" s="956">
        <f t="shared" ref="VNH67:VPS67" si="241">VNH60*$C$67</f>
        <v>0</v>
      </c>
      <c r="VNI67" s="956">
        <f t="shared" si="241"/>
        <v>0</v>
      </c>
      <c r="VNJ67" s="956">
        <f t="shared" si="241"/>
        <v>0</v>
      </c>
      <c r="VNK67" s="956">
        <f t="shared" si="241"/>
        <v>0</v>
      </c>
      <c r="VNL67" s="956">
        <f t="shared" si="241"/>
        <v>0</v>
      </c>
      <c r="VNM67" s="956">
        <f t="shared" si="241"/>
        <v>0</v>
      </c>
      <c r="VNN67" s="956">
        <f t="shared" si="241"/>
        <v>0</v>
      </c>
      <c r="VNO67" s="956">
        <f t="shared" si="241"/>
        <v>0</v>
      </c>
      <c r="VNP67" s="956">
        <f t="shared" si="241"/>
        <v>0</v>
      </c>
      <c r="VNQ67" s="956">
        <f t="shared" si="241"/>
        <v>0</v>
      </c>
      <c r="VNR67" s="956">
        <f t="shared" si="241"/>
        <v>0</v>
      </c>
      <c r="VNS67" s="956">
        <f t="shared" si="241"/>
        <v>0</v>
      </c>
      <c r="VNT67" s="956">
        <f t="shared" si="241"/>
        <v>0</v>
      </c>
      <c r="VNU67" s="956">
        <f t="shared" si="241"/>
        <v>0</v>
      </c>
      <c r="VNV67" s="956">
        <f t="shared" si="241"/>
        <v>0</v>
      </c>
      <c r="VNW67" s="956">
        <f t="shared" si="241"/>
        <v>0</v>
      </c>
      <c r="VNX67" s="956">
        <f t="shared" si="241"/>
        <v>0</v>
      </c>
      <c r="VNY67" s="956">
        <f t="shared" si="241"/>
        <v>0</v>
      </c>
      <c r="VNZ67" s="956">
        <f t="shared" si="241"/>
        <v>0</v>
      </c>
      <c r="VOA67" s="956">
        <f t="shared" si="241"/>
        <v>0</v>
      </c>
      <c r="VOB67" s="956">
        <f t="shared" si="241"/>
        <v>0</v>
      </c>
      <c r="VOC67" s="956">
        <f t="shared" si="241"/>
        <v>0</v>
      </c>
      <c r="VOD67" s="956">
        <f t="shared" si="241"/>
        <v>0</v>
      </c>
      <c r="VOE67" s="956">
        <f t="shared" si="241"/>
        <v>0</v>
      </c>
      <c r="VOF67" s="956">
        <f t="shared" si="241"/>
        <v>0</v>
      </c>
      <c r="VOG67" s="956">
        <f t="shared" si="241"/>
        <v>0</v>
      </c>
      <c r="VOH67" s="956">
        <f t="shared" si="241"/>
        <v>0</v>
      </c>
      <c r="VOI67" s="956">
        <f t="shared" si="241"/>
        <v>0</v>
      </c>
      <c r="VOJ67" s="956">
        <f t="shared" si="241"/>
        <v>0</v>
      </c>
      <c r="VOK67" s="956">
        <f t="shared" si="241"/>
        <v>0</v>
      </c>
      <c r="VOL67" s="956">
        <f t="shared" si="241"/>
        <v>0</v>
      </c>
      <c r="VOM67" s="956">
        <f t="shared" si="241"/>
        <v>0</v>
      </c>
      <c r="VON67" s="956">
        <f t="shared" si="241"/>
        <v>0</v>
      </c>
      <c r="VOO67" s="956">
        <f t="shared" si="241"/>
        <v>0</v>
      </c>
      <c r="VOP67" s="956">
        <f t="shared" si="241"/>
        <v>0</v>
      </c>
      <c r="VOQ67" s="956">
        <f t="shared" si="241"/>
        <v>0</v>
      </c>
      <c r="VOR67" s="956">
        <f t="shared" si="241"/>
        <v>0</v>
      </c>
      <c r="VOS67" s="956">
        <f t="shared" si="241"/>
        <v>0</v>
      </c>
      <c r="VOT67" s="956">
        <f t="shared" si="241"/>
        <v>0</v>
      </c>
      <c r="VOU67" s="956">
        <f t="shared" si="241"/>
        <v>0</v>
      </c>
      <c r="VOV67" s="956">
        <f t="shared" si="241"/>
        <v>0</v>
      </c>
      <c r="VOW67" s="956">
        <f t="shared" si="241"/>
        <v>0</v>
      </c>
      <c r="VOX67" s="956">
        <f t="shared" si="241"/>
        <v>0</v>
      </c>
      <c r="VOY67" s="956">
        <f t="shared" si="241"/>
        <v>0</v>
      </c>
      <c r="VOZ67" s="956">
        <f t="shared" si="241"/>
        <v>0</v>
      </c>
      <c r="VPA67" s="956">
        <f t="shared" si="241"/>
        <v>0</v>
      </c>
      <c r="VPB67" s="956">
        <f t="shared" si="241"/>
        <v>0</v>
      </c>
      <c r="VPC67" s="956">
        <f t="shared" si="241"/>
        <v>0</v>
      </c>
      <c r="VPD67" s="956">
        <f t="shared" si="241"/>
        <v>0</v>
      </c>
      <c r="VPE67" s="956">
        <f t="shared" si="241"/>
        <v>0</v>
      </c>
      <c r="VPF67" s="956">
        <f t="shared" si="241"/>
        <v>0</v>
      </c>
      <c r="VPG67" s="956">
        <f t="shared" si="241"/>
        <v>0</v>
      </c>
      <c r="VPH67" s="956">
        <f t="shared" si="241"/>
        <v>0</v>
      </c>
      <c r="VPI67" s="956">
        <f t="shared" si="241"/>
        <v>0</v>
      </c>
      <c r="VPJ67" s="956">
        <f t="shared" si="241"/>
        <v>0</v>
      </c>
      <c r="VPK67" s="956">
        <f t="shared" si="241"/>
        <v>0</v>
      </c>
      <c r="VPL67" s="956">
        <f t="shared" si="241"/>
        <v>0</v>
      </c>
      <c r="VPM67" s="956">
        <f t="shared" si="241"/>
        <v>0</v>
      </c>
      <c r="VPN67" s="956">
        <f t="shared" si="241"/>
        <v>0</v>
      </c>
      <c r="VPO67" s="956">
        <f t="shared" si="241"/>
        <v>0</v>
      </c>
      <c r="VPP67" s="956">
        <f t="shared" si="241"/>
        <v>0</v>
      </c>
      <c r="VPQ67" s="956">
        <f t="shared" si="241"/>
        <v>0</v>
      </c>
      <c r="VPR67" s="956">
        <f t="shared" si="241"/>
        <v>0</v>
      </c>
      <c r="VPS67" s="956">
        <f t="shared" si="241"/>
        <v>0</v>
      </c>
      <c r="VPT67" s="956">
        <f t="shared" ref="VPT67:VSE67" si="242">VPT60*$C$67</f>
        <v>0</v>
      </c>
      <c r="VPU67" s="956">
        <f t="shared" si="242"/>
        <v>0</v>
      </c>
      <c r="VPV67" s="956">
        <f t="shared" si="242"/>
        <v>0</v>
      </c>
      <c r="VPW67" s="956">
        <f t="shared" si="242"/>
        <v>0</v>
      </c>
      <c r="VPX67" s="956">
        <f t="shared" si="242"/>
        <v>0</v>
      </c>
      <c r="VPY67" s="956">
        <f t="shared" si="242"/>
        <v>0</v>
      </c>
      <c r="VPZ67" s="956">
        <f t="shared" si="242"/>
        <v>0</v>
      </c>
      <c r="VQA67" s="956">
        <f t="shared" si="242"/>
        <v>0</v>
      </c>
      <c r="VQB67" s="956">
        <f t="shared" si="242"/>
        <v>0</v>
      </c>
      <c r="VQC67" s="956">
        <f t="shared" si="242"/>
        <v>0</v>
      </c>
      <c r="VQD67" s="956">
        <f t="shared" si="242"/>
        <v>0</v>
      </c>
      <c r="VQE67" s="956">
        <f t="shared" si="242"/>
        <v>0</v>
      </c>
      <c r="VQF67" s="956">
        <f t="shared" si="242"/>
        <v>0</v>
      </c>
      <c r="VQG67" s="956">
        <f t="shared" si="242"/>
        <v>0</v>
      </c>
      <c r="VQH67" s="956">
        <f t="shared" si="242"/>
        <v>0</v>
      </c>
      <c r="VQI67" s="956">
        <f t="shared" si="242"/>
        <v>0</v>
      </c>
      <c r="VQJ67" s="956">
        <f t="shared" si="242"/>
        <v>0</v>
      </c>
      <c r="VQK67" s="956">
        <f t="shared" si="242"/>
        <v>0</v>
      </c>
      <c r="VQL67" s="956">
        <f t="shared" si="242"/>
        <v>0</v>
      </c>
      <c r="VQM67" s="956">
        <f t="shared" si="242"/>
        <v>0</v>
      </c>
      <c r="VQN67" s="956">
        <f t="shared" si="242"/>
        <v>0</v>
      </c>
      <c r="VQO67" s="956">
        <f t="shared" si="242"/>
        <v>0</v>
      </c>
      <c r="VQP67" s="956">
        <f t="shared" si="242"/>
        <v>0</v>
      </c>
      <c r="VQQ67" s="956">
        <f t="shared" si="242"/>
        <v>0</v>
      </c>
      <c r="VQR67" s="956">
        <f t="shared" si="242"/>
        <v>0</v>
      </c>
      <c r="VQS67" s="956">
        <f t="shared" si="242"/>
        <v>0</v>
      </c>
      <c r="VQT67" s="956">
        <f t="shared" si="242"/>
        <v>0</v>
      </c>
      <c r="VQU67" s="956">
        <f t="shared" si="242"/>
        <v>0</v>
      </c>
      <c r="VQV67" s="956">
        <f t="shared" si="242"/>
        <v>0</v>
      </c>
      <c r="VQW67" s="956">
        <f t="shared" si="242"/>
        <v>0</v>
      </c>
      <c r="VQX67" s="956">
        <f t="shared" si="242"/>
        <v>0</v>
      </c>
      <c r="VQY67" s="956">
        <f t="shared" si="242"/>
        <v>0</v>
      </c>
      <c r="VQZ67" s="956">
        <f t="shared" si="242"/>
        <v>0</v>
      </c>
      <c r="VRA67" s="956">
        <f t="shared" si="242"/>
        <v>0</v>
      </c>
      <c r="VRB67" s="956">
        <f t="shared" si="242"/>
        <v>0</v>
      </c>
      <c r="VRC67" s="956">
        <f t="shared" si="242"/>
        <v>0</v>
      </c>
      <c r="VRD67" s="956">
        <f t="shared" si="242"/>
        <v>0</v>
      </c>
      <c r="VRE67" s="956">
        <f t="shared" si="242"/>
        <v>0</v>
      </c>
      <c r="VRF67" s="956">
        <f t="shared" si="242"/>
        <v>0</v>
      </c>
      <c r="VRG67" s="956">
        <f t="shared" si="242"/>
        <v>0</v>
      </c>
      <c r="VRH67" s="956">
        <f t="shared" si="242"/>
        <v>0</v>
      </c>
      <c r="VRI67" s="956">
        <f t="shared" si="242"/>
        <v>0</v>
      </c>
      <c r="VRJ67" s="956">
        <f t="shared" si="242"/>
        <v>0</v>
      </c>
      <c r="VRK67" s="956">
        <f t="shared" si="242"/>
        <v>0</v>
      </c>
      <c r="VRL67" s="956">
        <f t="shared" si="242"/>
        <v>0</v>
      </c>
      <c r="VRM67" s="956">
        <f t="shared" si="242"/>
        <v>0</v>
      </c>
      <c r="VRN67" s="956">
        <f t="shared" si="242"/>
        <v>0</v>
      </c>
      <c r="VRO67" s="956">
        <f t="shared" si="242"/>
        <v>0</v>
      </c>
      <c r="VRP67" s="956">
        <f t="shared" si="242"/>
        <v>0</v>
      </c>
      <c r="VRQ67" s="956">
        <f t="shared" si="242"/>
        <v>0</v>
      </c>
      <c r="VRR67" s="956">
        <f t="shared" si="242"/>
        <v>0</v>
      </c>
      <c r="VRS67" s="956">
        <f t="shared" si="242"/>
        <v>0</v>
      </c>
      <c r="VRT67" s="956">
        <f t="shared" si="242"/>
        <v>0</v>
      </c>
      <c r="VRU67" s="956">
        <f t="shared" si="242"/>
        <v>0</v>
      </c>
      <c r="VRV67" s="956">
        <f t="shared" si="242"/>
        <v>0</v>
      </c>
      <c r="VRW67" s="956">
        <f t="shared" si="242"/>
        <v>0</v>
      </c>
      <c r="VRX67" s="956">
        <f t="shared" si="242"/>
        <v>0</v>
      </c>
      <c r="VRY67" s="956">
        <f t="shared" si="242"/>
        <v>0</v>
      </c>
      <c r="VRZ67" s="956">
        <f t="shared" si="242"/>
        <v>0</v>
      </c>
      <c r="VSA67" s="956">
        <f t="shared" si="242"/>
        <v>0</v>
      </c>
      <c r="VSB67" s="956">
        <f t="shared" si="242"/>
        <v>0</v>
      </c>
      <c r="VSC67" s="956">
        <f t="shared" si="242"/>
        <v>0</v>
      </c>
      <c r="VSD67" s="956">
        <f t="shared" si="242"/>
        <v>0</v>
      </c>
      <c r="VSE67" s="956">
        <f t="shared" si="242"/>
        <v>0</v>
      </c>
      <c r="VSF67" s="956">
        <f t="shared" ref="VSF67:VUQ67" si="243">VSF60*$C$67</f>
        <v>0</v>
      </c>
      <c r="VSG67" s="956">
        <f t="shared" si="243"/>
        <v>0</v>
      </c>
      <c r="VSH67" s="956">
        <f t="shared" si="243"/>
        <v>0</v>
      </c>
      <c r="VSI67" s="956">
        <f t="shared" si="243"/>
        <v>0</v>
      </c>
      <c r="VSJ67" s="956">
        <f t="shared" si="243"/>
        <v>0</v>
      </c>
      <c r="VSK67" s="956">
        <f t="shared" si="243"/>
        <v>0</v>
      </c>
      <c r="VSL67" s="956">
        <f t="shared" si="243"/>
        <v>0</v>
      </c>
      <c r="VSM67" s="956">
        <f t="shared" si="243"/>
        <v>0</v>
      </c>
      <c r="VSN67" s="956">
        <f t="shared" si="243"/>
        <v>0</v>
      </c>
      <c r="VSO67" s="956">
        <f t="shared" si="243"/>
        <v>0</v>
      </c>
      <c r="VSP67" s="956">
        <f t="shared" si="243"/>
        <v>0</v>
      </c>
      <c r="VSQ67" s="956">
        <f t="shared" si="243"/>
        <v>0</v>
      </c>
      <c r="VSR67" s="956">
        <f t="shared" si="243"/>
        <v>0</v>
      </c>
      <c r="VSS67" s="956">
        <f t="shared" si="243"/>
        <v>0</v>
      </c>
      <c r="VST67" s="956">
        <f t="shared" si="243"/>
        <v>0</v>
      </c>
      <c r="VSU67" s="956">
        <f t="shared" si="243"/>
        <v>0</v>
      </c>
      <c r="VSV67" s="956">
        <f t="shared" si="243"/>
        <v>0</v>
      </c>
      <c r="VSW67" s="956">
        <f t="shared" si="243"/>
        <v>0</v>
      </c>
      <c r="VSX67" s="956">
        <f t="shared" si="243"/>
        <v>0</v>
      </c>
      <c r="VSY67" s="956">
        <f t="shared" si="243"/>
        <v>0</v>
      </c>
      <c r="VSZ67" s="956">
        <f t="shared" si="243"/>
        <v>0</v>
      </c>
      <c r="VTA67" s="956">
        <f t="shared" si="243"/>
        <v>0</v>
      </c>
      <c r="VTB67" s="956">
        <f t="shared" si="243"/>
        <v>0</v>
      </c>
      <c r="VTC67" s="956">
        <f t="shared" si="243"/>
        <v>0</v>
      </c>
      <c r="VTD67" s="956">
        <f t="shared" si="243"/>
        <v>0</v>
      </c>
      <c r="VTE67" s="956">
        <f t="shared" si="243"/>
        <v>0</v>
      </c>
      <c r="VTF67" s="956">
        <f t="shared" si="243"/>
        <v>0</v>
      </c>
      <c r="VTG67" s="956">
        <f t="shared" si="243"/>
        <v>0</v>
      </c>
      <c r="VTH67" s="956">
        <f t="shared" si="243"/>
        <v>0</v>
      </c>
      <c r="VTI67" s="956">
        <f t="shared" si="243"/>
        <v>0</v>
      </c>
      <c r="VTJ67" s="956">
        <f t="shared" si="243"/>
        <v>0</v>
      </c>
      <c r="VTK67" s="956">
        <f t="shared" si="243"/>
        <v>0</v>
      </c>
      <c r="VTL67" s="956">
        <f t="shared" si="243"/>
        <v>0</v>
      </c>
      <c r="VTM67" s="956">
        <f t="shared" si="243"/>
        <v>0</v>
      </c>
      <c r="VTN67" s="956">
        <f t="shared" si="243"/>
        <v>0</v>
      </c>
      <c r="VTO67" s="956">
        <f t="shared" si="243"/>
        <v>0</v>
      </c>
      <c r="VTP67" s="956">
        <f t="shared" si="243"/>
        <v>0</v>
      </c>
      <c r="VTQ67" s="956">
        <f t="shared" si="243"/>
        <v>0</v>
      </c>
      <c r="VTR67" s="956">
        <f t="shared" si="243"/>
        <v>0</v>
      </c>
      <c r="VTS67" s="956">
        <f t="shared" si="243"/>
        <v>0</v>
      </c>
      <c r="VTT67" s="956">
        <f t="shared" si="243"/>
        <v>0</v>
      </c>
      <c r="VTU67" s="956">
        <f t="shared" si="243"/>
        <v>0</v>
      </c>
      <c r="VTV67" s="956">
        <f t="shared" si="243"/>
        <v>0</v>
      </c>
      <c r="VTW67" s="956">
        <f t="shared" si="243"/>
        <v>0</v>
      </c>
      <c r="VTX67" s="956">
        <f t="shared" si="243"/>
        <v>0</v>
      </c>
      <c r="VTY67" s="956">
        <f t="shared" si="243"/>
        <v>0</v>
      </c>
      <c r="VTZ67" s="956">
        <f t="shared" si="243"/>
        <v>0</v>
      </c>
      <c r="VUA67" s="956">
        <f t="shared" si="243"/>
        <v>0</v>
      </c>
      <c r="VUB67" s="956">
        <f t="shared" si="243"/>
        <v>0</v>
      </c>
      <c r="VUC67" s="956">
        <f t="shared" si="243"/>
        <v>0</v>
      </c>
      <c r="VUD67" s="956">
        <f t="shared" si="243"/>
        <v>0</v>
      </c>
      <c r="VUE67" s="956">
        <f t="shared" si="243"/>
        <v>0</v>
      </c>
      <c r="VUF67" s="956">
        <f t="shared" si="243"/>
        <v>0</v>
      </c>
      <c r="VUG67" s="956">
        <f t="shared" si="243"/>
        <v>0</v>
      </c>
      <c r="VUH67" s="956">
        <f t="shared" si="243"/>
        <v>0</v>
      </c>
      <c r="VUI67" s="956">
        <f t="shared" si="243"/>
        <v>0</v>
      </c>
      <c r="VUJ67" s="956">
        <f t="shared" si="243"/>
        <v>0</v>
      </c>
      <c r="VUK67" s="956">
        <f t="shared" si="243"/>
        <v>0</v>
      </c>
      <c r="VUL67" s="956">
        <f t="shared" si="243"/>
        <v>0</v>
      </c>
      <c r="VUM67" s="956">
        <f t="shared" si="243"/>
        <v>0</v>
      </c>
      <c r="VUN67" s="956">
        <f t="shared" si="243"/>
        <v>0</v>
      </c>
      <c r="VUO67" s="956">
        <f t="shared" si="243"/>
        <v>0</v>
      </c>
      <c r="VUP67" s="956">
        <f t="shared" si="243"/>
        <v>0</v>
      </c>
      <c r="VUQ67" s="956">
        <f t="shared" si="243"/>
        <v>0</v>
      </c>
      <c r="VUR67" s="956">
        <f t="shared" ref="VUR67:VXC67" si="244">VUR60*$C$67</f>
        <v>0</v>
      </c>
      <c r="VUS67" s="956">
        <f t="shared" si="244"/>
        <v>0</v>
      </c>
      <c r="VUT67" s="956">
        <f t="shared" si="244"/>
        <v>0</v>
      </c>
      <c r="VUU67" s="956">
        <f t="shared" si="244"/>
        <v>0</v>
      </c>
      <c r="VUV67" s="956">
        <f t="shared" si="244"/>
        <v>0</v>
      </c>
      <c r="VUW67" s="956">
        <f t="shared" si="244"/>
        <v>0</v>
      </c>
      <c r="VUX67" s="956">
        <f t="shared" si="244"/>
        <v>0</v>
      </c>
      <c r="VUY67" s="956">
        <f t="shared" si="244"/>
        <v>0</v>
      </c>
      <c r="VUZ67" s="956">
        <f t="shared" si="244"/>
        <v>0</v>
      </c>
      <c r="VVA67" s="956">
        <f t="shared" si="244"/>
        <v>0</v>
      </c>
      <c r="VVB67" s="956">
        <f t="shared" si="244"/>
        <v>0</v>
      </c>
      <c r="VVC67" s="956">
        <f t="shared" si="244"/>
        <v>0</v>
      </c>
      <c r="VVD67" s="956">
        <f t="shared" si="244"/>
        <v>0</v>
      </c>
      <c r="VVE67" s="956">
        <f t="shared" si="244"/>
        <v>0</v>
      </c>
      <c r="VVF67" s="956">
        <f t="shared" si="244"/>
        <v>0</v>
      </c>
      <c r="VVG67" s="956">
        <f t="shared" si="244"/>
        <v>0</v>
      </c>
      <c r="VVH67" s="956">
        <f t="shared" si="244"/>
        <v>0</v>
      </c>
      <c r="VVI67" s="956">
        <f t="shared" si="244"/>
        <v>0</v>
      </c>
      <c r="VVJ67" s="956">
        <f t="shared" si="244"/>
        <v>0</v>
      </c>
      <c r="VVK67" s="956">
        <f t="shared" si="244"/>
        <v>0</v>
      </c>
      <c r="VVL67" s="956">
        <f t="shared" si="244"/>
        <v>0</v>
      </c>
      <c r="VVM67" s="956">
        <f t="shared" si="244"/>
        <v>0</v>
      </c>
      <c r="VVN67" s="956">
        <f t="shared" si="244"/>
        <v>0</v>
      </c>
      <c r="VVO67" s="956">
        <f t="shared" si="244"/>
        <v>0</v>
      </c>
      <c r="VVP67" s="956">
        <f t="shared" si="244"/>
        <v>0</v>
      </c>
      <c r="VVQ67" s="956">
        <f t="shared" si="244"/>
        <v>0</v>
      </c>
      <c r="VVR67" s="956">
        <f t="shared" si="244"/>
        <v>0</v>
      </c>
      <c r="VVS67" s="956">
        <f t="shared" si="244"/>
        <v>0</v>
      </c>
      <c r="VVT67" s="956">
        <f t="shared" si="244"/>
        <v>0</v>
      </c>
      <c r="VVU67" s="956">
        <f t="shared" si="244"/>
        <v>0</v>
      </c>
      <c r="VVV67" s="956">
        <f t="shared" si="244"/>
        <v>0</v>
      </c>
      <c r="VVW67" s="956">
        <f t="shared" si="244"/>
        <v>0</v>
      </c>
      <c r="VVX67" s="956">
        <f t="shared" si="244"/>
        <v>0</v>
      </c>
      <c r="VVY67" s="956">
        <f t="shared" si="244"/>
        <v>0</v>
      </c>
      <c r="VVZ67" s="956">
        <f t="shared" si="244"/>
        <v>0</v>
      </c>
      <c r="VWA67" s="956">
        <f t="shared" si="244"/>
        <v>0</v>
      </c>
      <c r="VWB67" s="956">
        <f t="shared" si="244"/>
        <v>0</v>
      </c>
      <c r="VWC67" s="956">
        <f t="shared" si="244"/>
        <v>0</v>
      </c>
      <c r="VWD67" s="956">
        <f t="shared" si="244"/>
        <v>0</v>
      </c>
      <c r="VWE67" s="956">
        <f t="shared" si="244"/>
        <v>0</v>
      </c>
      <c r="VWF67" s="956">
        <f t="shared" si="244"/>
        <v>0</v>
      </c>
      <c r="VWG67" s="956">
        <f t="shared" si="244"/>
        <v>0</v>
      </c>
      <c r="VWH67" s="956">
        <f t="shared" si="244"/>
        <v>0</v>
      </c>
      <c r="VWI67" s="956">
        <f t="shared" si="244"/>
        <v>0</v>
      </c>
      <c r="VWJ67" s="956">
        <f t="shared" si="244"/>
        <v>0</v>
      </c>
      <c r="VWK67" s="956">
        <f t="shared" si="244"/>
        <v>0</v>
      </c>
      <c r="VWL67" s="956">
        <f t="shared" si="244"/>
        <v>0</v>
      </c>
      <c r="VWM67" s="956">
        <f t="shared" si="244"/>
        <v>0</v>
      </c>
      <c r="VWN67" s="956">
        <f t="shared" si="244"/>
        <v>0</v>
      </c>
      <c r="VWO67" s="956">
        <f t="shared" si="244"/>
        <v>0</v>
      </c>
      <c r="VWP67" s="956">
        <f t="shared" si="244"/>
        <v>0</v>
      </c>
      <c r="VWQ67" s="956">
        <f t="shared" si="244"/>
        <v>0</v>
      </c>
      <c r="VWR67" s="956">
        <f t="shared" si="244"/>
        <v>0</v>
      </c>
      <c r="VWS67" s="956">
        <f t="shared" si="244"/>
        <v>0</v>
      </c>
      <c r="VWT67" s="956">
        <f t="shared" si="244"/>
        <v>0</v>
      </c>
      <c r="VWU67" s="956">
        <f t="shared" si="244"/>
        <v>0</v>
      </c>
      <c r="VWV67" s="956">
        <f t="shared" si="244"/>
        <v>0</v>
      </c>
      <c r="VWW67" s="956">
        <f t="shared" si="244"/>
        <v>0</v>
      </c>
      <c r="VWX67" s="956">
        <f t="shared" si="244"/>
        <v>0</v>
      </c>
      <c r="VWY67" s="956">
        <f t="shared" si="244"/>
        <v>0</v>
      </c>
      <c r="VWZ67" s="956">
        <f t="shared" si="244"/>
        <v>0</v>
      </c>
      <c r="VXA67" s="956">
        <f t="shared" si="244"/>
        <v>0</v>
      </c>
      <c r="VXB67" s="956">
        <f t="shared" si="244"/>
        <v>0</v>
      </c>
      <c r="VXC67" s="956">
        <f t="shared" si="244"/>
        <v>0</v>
      </c>
      <c r="VXD67" s="956">
        <f t="shared" ref="VXD67:VZO67" si="245">VXD60*$C$67</f>
        <v>0</v>
      </c>
      <c r="VXE67" s="956">
        <f t="shared" si="245"/>
        <v>0</v>
      </c>
      <c r="VXF67" s="956">
        <f t="shared" si="245"/>
        <v>0</v>
      </c>
      <c r="VXG67" s="956">
        <f t="shared" si="245"/>
        <v>0</v>
      </c>
      <c r="VXH67" s="956">
        <f t="shared" si="245"/>
        <v>0</v>
      </c>
      <c r="VXI67" s="956">
        <f t="shared" si="245"/>
        <v>0</v>
      </c>
      <c r="VXJ67" s="956">
        <f t="shared" si="245"/>
        <v>0</v>
      </c>
      <c r="VXK67" s="956">
        <f t="shared" si="245"/>
        <v>0</v>
      </c>
      <c r="VXL67" s="956">
        <f t="shared" si="245"/>
        <v>0</v>
      </c>
      <c r="VXM67" s="956">
        <f t="shared" si="245"/>
        <v>0</v>
      </c>
      <c r="VXN67" s="956">
        <f t="shared" si="245"/>
        <v>0</v>
      </c>
      <c r="VXO67" s="956">
        <f t="shared" si="245"/>
        <v>0</v>
      </c>
      <c r="VXP67" s="956">
        <f t="shared" si="245"/>
        <v>0</v>
      </c>
      <c r="VXQ67" s="956">
        <f t="shared" si="245"/>
        <v>0</v>
      </c>
      <c r="VXR67" s="956">
        <f t="shared" si="245"/>
        <v>0</v>
      </c>
      <c r="VXS67" s="956">
        <f t="shared" si="245"/>
        <v>0</v>
      </c>
      <c r="VXT67" s="956">
        <f t="shared" si="245"/>
        <v>0</v>
      </c>
      <c r="VXU67" s="956">
        <f t="shared" si="245"/>
        <v>0</v>
      </c>
      <c r="VXV67" s="956">
        <f t="shared" si="245"/>
        <v>0</v>
      </c>
      <c r="VXW67" s="956">
        <f t="shared" si="245"/>
        <v>0</v>
      </c>
      <c r="VXX67" s="956">
        <f t="shared" si="245"/>
        <v>0</v>
      </c>
      <c r="VXY67" s="956">
        <f t="shared" si="245"/>
        <v>0</v>
      </c>
      <c r="VXZ67" s="956">
        <f t="shared" si="245"/>
        <v>0</v>
      </c>
      <c r="VYA67" s="956">
        <f t="shared" si="245"/>
        <v>0</v>
      </c>
      <c r="VYB67" s="956">
        <f t="shared" si="245"/>
        <v>0</v>
      </c>
      <c r="VYC67" s="956">
        <f t="shared" si="245"/>
        <v>0</v>
      </c>
      <c r="VYD67" s="956">
        <f t="shared" si="245"/>
        <v>0</v>
      </c>
      <c r="VYE67" s="956">
        <f t="shared" si="245"/>
        <v>0</v>
      </c>
      <c r="VYF67" s="956">
        <f t="shared" si="245"/>
        <v>0</v>
      </c>
      <c r="VYG67" s="956">
        <f t="shared" si="245"/>
        <v>0</v>
      </c>
      <c r="VYH67" s="956">
        <f t="shared" si="245"/>
        <v>0</v>
      </c>
      <c r="VYI67" s="956">
        <f t="shared" si="245"/>
        <v>0</v>
      </c>
      <c r="VYJ67" s="956">
        <f t="shared" si="245"/>
        <v>0</v>
      </c>
      <c r="VYK67" s="956">
        <f t="shared" si="245"/>
        <v>0</v>
      </c>
      <c r="VYL67" s="956">
        <f t="shared" si="245"/>
        <v>0</v>
      </c>
      <c r="VYM67" s="956">
        <f t="shared" si="245"/>
        <v>0</v>
      </c>
      <c r="VYN67" s="956">
        <f t="shared" si="245"/>
        <v>0</v>
      </c>
      <c r="VYO67" s="956">
        <f t="shared" si="245"/>
        <v>0</v>
      </c>
      <c r="VYP67" s="956">
        <f t="shared" si="245"/>
        <v>0</v>
      </c>
      <c r="VYQ67" s="956">
        <f t="shared" si="245"/>
        <v>0</v>
      </c>
      <c r="VYR67" s="956">
        <f t="shared" si="245"/>
        <v>0</v>
      </c>
      <c r="VYS67" s="956">
        <f t="shared" si="245"/>
        <v>0</v>
      </c>
      <c r="VYT67" s="956">
        <f t="shared" si="245"/>
        <v>0</v>
      </c>
      <c r="VYU67" s="956">
        <f t="shared" si="245"/>
        <v>0</v>
      </c>
      <c r="VYV67" s="956">
        <f t="shared" si="245"/>
        <v>0</v>
      </c>
      <c r="VYW67" s="956">
        <f t="shared" si="245"/>
        <v>0</v>
      </c>
      <c r="VYX67" s="956">
        <f t="shared" si="245"/>
        <v>0</v>
      </c>
      <c r="VYY67" s="956">
        <f t="shared" si="245"/>
        <v>0</v>
      </c>
      <c r="VYZ67" s="956">
        <f t="shared" si="245"/>
        <v>0</v>
      </c>
      <c r="VZA67" s="956">
        <f t="shared" si="245"/>
        <v>0</v>
      </c>
      <c r="VZB67" s="956">
        <f t="shared" si="245"/>
        <v>0</v>
      </c>
      <c r="VZC67" s="956">
        <f t="shared" si="245"/>
        <v>0</v>
      </c>
      <c r="VZD67" s="956">
        <f t="shared" si="245"/>
        <v>0</v>
      </c>
      <c r="VZE67" s="956">
        <f t="shared" si="245"/>
        <v>0</v>
      </c>
      <c r="VZF67" s="956">
        <f t="shared" si="245"/>
        <v>0</v>
      </c>
      <c r="VZG67" s="956">
        <f t="shared" si="245"/>
        <v>0</v>
      </c>
      <c r="VZH67" s="956">
        <f t="shared" si="245"/>
        <v>0</v>
      </c>
      <c r="VZI67" s="956">
        <f t="shared" si="245"/>
        <v>0</v>
      </c>
      <c r="VZJ67" s="956">
        <f t="shared" si="245"/>
        <v>0</v>
      </c>
      <c r="VZK67" s="956">
        <f t="shared" si="245"/>
        <v>0</v>
      </c>
      <c r="VZL67" s="956">
        <f t="shared" si="245"/>
        <v>0</v>
      </c>
      <c r="VZM67" s="956">
        <f t="shared" si="245"/>
        <v>0</v>
      </c>
      <c r="VZN67" s="956">
        <f t="shared" si="245"/>
        <v>0</v>
      </c>
      <c r="VZO67" s="956">
        <f t="shared" si="245"/>
        <v>0</v>
      </c>
      <c r="VZP67" s="956">
        <f t="shared" ref="VZP67:WCA67" si="246">VZP60*$C$67</f>
        <v>0</v>
      </c>
      <c r="VZQ67" s="956">
        <f t="shared" si="246"/>
        <v>0</v>
      </c>
      <c r="VZR67" s="956">
        <f t="shared" si="246"/>
        <v>0</v>
      </c>
      <c r="VZS67" s="956">
        <f t="shared" si="246"/>
        <v>0</v>
      </c>
      <c r="VZT67" s="956">
        <f t="shared" si="246"/>
        <v>0</v>
      </c>
      <c r="VZU67" s="956">
        <f t="shared" si="246"/>
        <v>0</v>
      </c>
      <c r="VZV67" s="956">
        <f t="shared" si="246"/>
        <v>0</v>
      </c>
      <c r="VZW67" s="956">
        <f t="shared" si="246"/>
        <v>0</v>
      </c>
      <c r="VZX67" s="956">
        <f t="shared" si="246"/>
        <v>0</v>
      </c>
      <c r="VZY67" s="956">
        <f t="shared" si="246"/>
        <v>0</v>
      </c>
      <c r="VZZ67" s="956">
        <f t="shared" si="246"/>
        <v>0</v>
      </c>
      <c r="WAA67" s="956">
        <f t="shared" si="246"/>
        <v>0</v>
      </c>
      <c r="WAB67" s="956">
        <f t="shared" si="246"/>
        <v>0</v>
      </c>
      <c r="WAC67" s="956">
        <f t="shared" si="246"/>
        <v>0</v>
      </c>
      <c r="WAD67" s="956">
        <f t="shared" si="246"/>
        <v>0</v>
      </c>
      <c r="WAE67" s="956">
        <f t="shared" si="246"/>
        <v>0</v>
      </c>
      <c r="WAF67" s="956">
        <f t="shared" si="246"/>
        <v>0</v>
      </c>
      <c r="WAG67" s="956">
        <f t="shared" si="246"/>
        <v>0</v>
      </c>
      <c r="WAH67" s="956">
        <f t="shared" si="246"/>
        <v>0</v>
      </c>
      <c r="WAI67" s="956">
        <f t="shared" si="246"/>
        <v>0</v>
      </c>
      <c r="WAJ67" s="956">
        <f t="shared" si="246"/>
        <v>0</v>
      </c>
      <c r="WAK67" s="956">
        <f t="shared" si="246"/>
        <v>0</v>
      </c>
      <c r="WAL67" s="956">
        <f t="shared" si="246"/>
        <v>0</v>
      </c>
      <c r="WAM67" s="956">
        <f t="shared" si="246"/>
        <v>0</v>
      </c>
      <c r="WAN67" s="956">
        <f t="shared" si="246"/>
        <v>0</v>
      </c>
      <c r="WAO67" s="956">
        <f t="shared" si="246"/>
        <v>0</v>
      </c>
      <c r="WAP67" s="956">
        <f t="shared" si="246"/>
        <v>0</v>
      </c>
      <c r="WAQ67" s="956">
        <f t="shared" si="246"/>
        <v>0</v>
      </c>
      <c r="WAR67" s="956">
        <f t="shared" si="246"/>
        <v>0</v>
      </c>
      <c r="WAS67" s="956">
        <f t="shared" si="246"/>
        <v>0</v>
      </c>
      <c r="WAT67" s="956">
        <f t="shared" si="246"/>
        <v>0</v>
      </c>
      <c r="WAU67" s="956">
        <f t="shared" si="246"/>
        <v>0</v>
      </c>
      <c r="WAV67" s="956">
        <f t="shared" si="246"/>
        <v>0</v>
      </c>
      <c r="WAW67" s="956">
        <f t="shared" si="246"/>
        <v>0</v>
      </c>
      <c r="WAX67" s="956">
        <f t="shared" si="246"/>
        <v>0</v>
      </c>
      <c r="WAY67" s="956">
        <f t="shared" si="246"/>
        <v>0</v>
      </c>
      <c r="WAZ67" s="956">
        <f t="shared" si="246"/>
        <v>0</v>
      </c>
      <c r="WBA67" s="956">
        <f t="shared" si="246"/>
        <v>0</v>
      </c>
      <c r="WBB67" s="956">
        <f t="shared" si="246"/>
        <v>0</v>
      </c>
      <c r="WBC67" s="956">
        <f t="shared" si="246"/>
        <v>0</v>
      </c>
      <c r="WBD67" s="956">
        <f t="shared" si="246"/>
        <v>0</v>
      </c>
      <c r="WBE67" s="956">
        <f t="shared" si="246"/>
        <v>0</v>
      </c>
      <c r="WBF67" s="956">
        <f t="shared" si="246"/>
        <v>0</v>
      </c>
      <c r="WBG67" s="956">
        <f t="shared" si="246"/>
        <v>0</v>
      </c>
      <c r="WBH67" s="956">
        <f t="shared" si="246"/>
        <v>0</v>
      </c>
      <c r="WBI67" s="956">
        <f t="shared" si="246"/>
        <v>0</v>
      </c>
      <c r="WBJ67" s="956">
        <f t="shared" si="246"/>
        <v>0</v>
      </c>
      <c r="WBK67" s="956">
        <f t="shared" si="246"/>
        <v>0</v>
      </c>
      <c r="WBL67" s="956">
        <f t="shared" si="246"/>
        <v>0</v>
      </c>
      <c r="WBM67" s="956">
        <f t="shared" si="246"/>
        <v>0</v>
      </c>
      <c r="WBN67" s="956">
        <f t="shared" si="246"/>
        <v>0</v>
      </c>
      <c r="WBO67" s="956">
        <f t="shared" si="246"/>
        <v>0</v>
      </c>
      <c r="WBP67" s="956">
        <f t="shared" si="246"/>
        <v>0</v>
      </c>
      <c r="WBQ67" s="956">
        <f t="shared" si="246"/>
        <v>0</v>
      </c>
      <c r="WBR67" s="956">
        <f t="shared" si="246"/>
        <v>0</v>
      </c>
      <c r="WBS67" s="956">
        <f t="shared" si="246"/>
        <v>0</v>
      </c>
      <c r="WBT67" s="956">
        <f t="shared" si="246"/>
        <v>0</v>
      </c>
      <c r="WBU67" s="956">
        <f t="shared" si="246"/>
        <v>0</v>
      </c>
      <c r="WBV67" s="956">
        <f t="shared" si="246"/>
        <v>0</v>
      </c>
      <c r="WBW67" s="956">
        <f t="shared" si="246"/>
        <v>0</v>
      </c>
      <c r="WBX67" s="956">
        <f t="shared" si="246"/>
        <v>0</v>
      </c>
      <c r="WBY67" s="956">
        <f t="shared" si="246"/>
        <v>0</v>
      </c>
      <c r="WBZ67" s="956">
        <f t="shared" si="246"/>
        <v>0</v>
      </c>
      <c r="WCA67" s="956">
        <f t="shared" si="246"/>
        <v>0</v>
      </c>
      <c r="WCB67" s="956">
        <f t="shared" ref="WCB67:WEM67" si="247">WCB60*$C$67</f>
        <v>0</v>
      </c>
      <c r="WCC67" s="956">
        <f t="shared" si="247"/>
        <v>0</v>
      </c>
      <c r="WCD67" s="956">
        <f t="shared" si="247"/>
        <v>0</v>
      </c>
      <c r="WCE67" s="956">
        <f t="shared" si="247"/>
        <v>0</v>
      </c>
      <c r="WCF67" s="956">
        <f t="shared" si="247"/>
        <v>0</v>
      </c>
      <c r="WCG67" s="956">
        <f t="shared" si="247"/>
        <v>0</v>
      </c>
      <c r="WCH67" s="956">
        <f t="shared" si="247"/>
        <v>0</v>
      </c>
      <c r="WCI67" s="956">
        <f t="shared" si="247"/>
        <v>0</v>
      </c>
      <c r="WCJ67" s="956">
        <f t="shared" si="247"/>
        <v>0</v>
      </c>
      <c r="WCK67" s="956">
        <f t="shared" si="247"/>
        <v>0</v>
      </c>
      <c r="WCL67" s="956">
        <f t="shared" si="247"/>
        <v>0</v>
      </c>
      <c r="WCM67" s="956">
        <f t="shared" si="247"/>
        <v>0</v>
      </c>
      <c r="WCN67" s="956">
        <f t="shared" si="247"/>
        <v>0</v>
      </c>
      <c r="WCO67" s="956">
        <f t="shared" si="247"/>
        <v>0</v>
      </c>
      <c r="WCP67" s="956">
        <f t="shared" si="247"/>
        <v>0</v>
      </c>
      <c r="WCQ67" s="956">
        <f t="shared" si="247"/>
        <v>0</v>
      </c>
      <c r="WCR67" s="956">
        <f t="shared" si="247"/>
        <v>0</v>
      </c>
      <c r="WCS67" s="956">
        <f t="shared" si="247"/>
        <v>0</v>
      </c>
      <c r="WCT67" s="956">
        <f t="shared" si="247"/>
        <v>0</v>
      </c>
      <c r="WCU67" s="956">
        <f t="shared" si="247"/>
        <v>0</v>
      </c>
      <c r="WCV67" s="956">
        <f t="shared" si="247"/>
        <v>0</v>
      </c>
      <c r="WCW67" s="956">
        <f t="shared" si="247"/>
        <v>0</v>
      </c>
      <c r="WCX67" s="956">
        <f t="shared" si="247"/>
        <v>0</v>
      </c>
      <c r="WCY67" s="956">
        <f t="shared" si="247"/>
        <v>0</v>
      </c>
      <c r="WCZ67" s="956">
        <f t="shared" si="247"/>
        <v>0</v>
      </c>
      <c r="WDA67" s="956">
        <f t="shared" si="247"/>
        <v>0</v>
      </c>
      <c r="WDB67" s="956">
        <f t="shared" si="247"/>
        <v>0</v>
      </c>
      <c r="WDC67" s="956">
        <f t="shared" si="247"/>
        <v>0</v>
      </c>
      <c r="WDD67" s="956">
        <f t="shared" si="247"/>
        <v>0</v>
      </c>
      <c r="WDE67" s="956">
        <f t="shared" si="247"/>
        <v>0</v>
      </c>
      <c r="WDF67" s="956">
        <f t="shared" si="247"/>
        <v>0</v>
      </c>
      <c r="WDG67" s="956">
        <f t="shared" si="247"/>
        <v>0</v>
      </c>
      <c r="WDH67" s="956">
        <f t="shared" si="247"/>
        <v>0</v>
      </c>
      <c r="WDI67" s="956">
        <f t="shared" si="247"/>
        <v>0</v>
      </c>
      <c r="WDJ67" s="956">
        <f t="shared" si="247"/>
        <v>0</v>
      </c>
      <c r="WDK67" s="956">
        <f t="shared" si="247"/>
        <v>0</v>
      </c>
      <c r="WDL67" s="956">
        <f t="shared" si="247"/>
        <v>0</v>
      </c>
      <c r="WDM67" s="956">
        <f t="shared" si="247"/>
        <v>0</v>
      </c>
      <c r="WDN67" s="956">
        <f t="shared" si="247"/>
        <v>0</v>
      </c>
      <c r="WDO67" s="956">
        <f t="shared" si="247"/>
        <v>0</v>
      </c>
      <c r="WDP67" s="956">
        <f t="shared" si="247"/>
        <v>0</v>
      </c>
      <c r="WDQ67" s="956">
        <f t="shared" si="247"/>
        <v>0</v>
      </c>
      <c r="WDR67" s="956">
        <f t="shared" si="247"/>
        <v>0</v>
      </c>
      <c r="WDS67" s="956">
        <f t="shared" si="247"/>
        <v>0</v>
      </c>
      <c r="WDT67" s="956">
        <f t="shared" si="247"/>
        <v>0</v>
      </c>
      <c r="WDU67" s="956">
        <f t="shared" si="247"/>
        <v>0</v>
      </c>
      <c r="WDV67" s="956">
        <f t="shared" si="247"/>
        <v>0</v>
      </c>
      <c r="WDW67" s="956">
        <f t="shared" si="247"/>
        <v>0</v>
      </c>
      <c r="WDX67" s="956">
        <f t="shared" si="247"/>
        <v>0</v>
      </c>
      <c r="WDY67" s="956">
        <f t="shared" si="247"/>
        <v>0</v>
      </c>
      <c r="WDZ67" s="956">
        <f t="shared" si="247"/>
        <v>0</v>
      </c>
      <c r="WEA67" s="956">
        <f t="shared" si="247"/>
        <v>0</v>
      </c>
      <c r="WEB67" s="956">
        <f t="shared" si="247"/>
        <v>0</v>
      </c>
      <c r="WEC67" s="956">
        <f t="shared" si="247"/>
        <v>0</v>
      </c>
      <c r="WED67" s="956">
        <f t="shared" si="247"/>
        <v>0</v>
      </c>
      <c r="WEE67" s="956">
        <f t="shared" si="247"/>
        <v>0</v>
      </c>
      <c r="WEF67" s="956">
        <f t="shared" si="247"/>
        <v>0</v>
      </c>
      <c r="WEG67" s="956">
        <f t="shared" si="247"/>
        <v>0</v>
      </c>
      <c r="WEH67" s="956">
        <f t="shared" si="247"/>
        <v>0</v>
      </c>
      <c r="WEI67" s="956">
        <f t="shared" si="247"/>
        <v>0</v>
      </c>
      <c r="WEJ67" s="956">
        <f t="shared" si="247"/>
        <v>0</v>
      </c>
      <c r="WEK67" s="956">
        <f t="shared" si="247"/>
        <v>0</v>
      </c>
      <c r="WEL67" s="956">
        <f t="shared" si="247"/>
        <v>0</v>
      </c>
      <c r="WEM67" s="956">
        <f t="shared" si="247"/>
        <v>0</v>
      </c>
      <c r="WEN67" s="956">
        <f t="shared" ref="WEN67:WGY67" si="248">WEN60*$C$67</f>
        <v>0</v>
      </c>
      <c r="WEO67" s="956">
        <f t="shared" si="248"/>
        <v>0</v>
      </c>
      <c r="WEP67" s="956">
        <f t="shared" si="248"/>
        <v>0</v>
      </c>
      <c r="WEQ67" s="956">
        <f t="shared" si="248"/>
        <v>0</v>
      </c>
      <c r="WER67" s="956">
        <f t="shared" si="248"/>
        <v>0</v>
      </c>
      <c r="WES67" s="956">
        <f t="shared" si="248"/>
        <v>0</v>
      </c>
      <c r="WET67" s="956">
        <f t="shared" si="248"/>
        <v>0</v>
      </c>
      <c r="WEU67" s="956">
        <f t="shared" si="248"/>
        <v>0</v>
      </c>
      <c r="WEV67" s="956">
        <f t="shared" si="248"/>
        <v>0</v>
      </c>
      <c r="WEW67" s="956">
        <f t="shared" si="248"/>
        <v>0</v>
      </c>
      <c r="WEX67" s="956">
        <f t="shared" si="248"/>
        <v>0</v>
      </c>
      <c r="WEY67" s="956">
        <f t="shared" si="248"/>
        <v>0</v>
      </c>
      <c r="WEZ67" s="956">
        <f t="shared" si="248"/>
        <v>0</v>
      </c>
      <c r="WFA67" s="956">
        <f t="shared" si="248"/>
        <v>0</v>
      </c>
      <c r="WFB67" s="956">
        <f t="shared" si="248"/>
        <v>0</v>
      </c>
      <c r="WFC67" s="956">
        <f t="shared" si="248"/>
        <v>0</v>
      </c>
      <c r="WFD67" s="956">
        <f t="shared" si="248"/>
        <v>0</v>
      </c>
      <c r="WFE67" s="956">
        <f t="shared" si="248"/>
        <v>0</v>
      </c>
      <c r="WFF67" s="956">
        <f t="shared" si="248"/>
        <v>0</v>
      </c>
      <c r="WFG67" s="956">
        <f t="shared" si="248"/>
        <v>0</v>
      </c>
      <c r="WFH67" s="956">
        <f t="shared" si="248"/>
        <v>0</v>
      </c>
      <c r="WFI67" s="956">
        <f t="shared" si="248"/>
        <v>0</v>
      </c>
      <c r="WFJ67" s="956">
        <f t="shared" si="248"/>
        <v>0</v>
      </c>
      <c r="WFK67" s="956">
        <f t="shared" si="248"/>
        <v>0</v>
      </c>
      <c r="WFL67" s="956">
        <f t="shared" si="248"/>
        <v>0</v>
      </c>
      <c r="WFM67" s="956">
        <f t="shared" si="248"/>
        <v>0</v>
      </c>
      <c r="WFN67" s="956">
        <f t="shared" si="248"/>
        <v>0</v>
      </c>
      <c r="WFO67" s="956">
        <f t="shared" si="248"/>
        <v>0</v>
      </c>
      <c r="WFP67" s="956">
        <f t="shared" si="248"/>
        <v>0</v>
      </c>
      <c r="WFQ67" s="956">
        <f t="shared" si="248"/>
        <v>0</v>
      </c>
      <c r="WFR67" s="956">
        <f t="shared" si="248"/>
        <v>0</v>
      </c>
      <c r="WFS67" s="956">
        <f t="shared" si="248"/>
        <v>0</v>
      </c>
      <c r="WFT67" s="956">
        <f t="shared" si="248"/>
        <v>0</v>
      </c>
      <c r="WFU67" s="956">
        <f t="shared" si="248"/>
        <v>0</v>
      </c>
      <c r="WFV67" s="956">
        <f t="shared" si="248"/>
        <v>0</v>
      </c>
      <c r="WFW67" s="956">
        <f t="shared" si="248"/>
        <v>0</v>
      </c>
      <c r="WFX67" s="956">
        <f t="shared" si="248"/>
        <v>0</v>
      </c>
      <c r="WFY67" s="956">
        <f t="shared" si="248"/>
        <v>0</v>
      </c>
      <c r="WFZ67" s="956">
        <f t="shared" si="248"/>
        <v>0</v>
      </c>
      <c r="WGA67" s="956">
        <f t="shared" si="248"/>
        <v>0</v>
      </c>
      <c r="WGB67" s="956">
        <f t="shared" si="248"/>
        <v>0</v>
      </c>
      <c r="WGC67" s="956">
        <f t="shared" si="248"/>
        <v>0</v>
      </c>
      <c r="WGD67" s="956">
        <f t="shared" si="248"/>
        <v>0</v>
      </c>
      <c r="WGE67" s="956">
        <f t="shared" si="248"/>
        <v>0</v>
      </c>
      <c r="WGF67" s="956">
        <f t="shared" si="248"/>
        <v>0</v>
      </c>
      <c r="WGG67" s="956">
        <f t="shared" si="248"/>
        <v>0</v>
      </c>
      <c r="WGH67" s="956">
        <f t="shared" si="248"/>
        <v>0</v>
      </c>
      <c r="WGI67" s="956">
        <f t="shared" si="248"/>
        <v>0</v>
      </c>
      <c r="WGJ67" s="956">
        <f t="shared" si="248"/>
        <v>0</v>
      </c>
      <c r="WGK67" s="956">
        <f t="shared" si="248"/>
        <v>0</v>
      </c>
      <c r="WGL67" s="956">
        <f t="shared" si="248"/>
        <v>0</v>
      </c>
      <c r="WGM67" s="956">
        <f t="shared" si="248"/>
        <v>0</v>
      </c>
      <c r="WGN67" s="956">
        <f t="shared" si="248"/>
        <v>0</v>
      </c>
      <c r="WGO67" s="956">
        <f t="shared" si="248"/>
        <v>0</v>
      </c>
      <c r="WGP67" s="956">
        <f t="shared" si="248"/>
        <v>0</v>
      </c>
      <c r="WGQ67" s="956">
        <f t="shared" si="248"/>
        <v>0</v>
      </c>
      <c r="WGR67" s="956">
        <f t="shared" si="248"/>
        <v>0</v>
      </c>
      <c r="WGS67" s="956">
        <f t="shared" si="248"/>
        <v>0</v>
      </c>
      <c r="WGT67" s="956">
        <f t="shared" si="248"/>
        <v>0</v>
      </c>
      <c r="WGU67" s="956">
        <f t="shared" si="248"/>
        <v>0</v>
      </c>
      <c r="WGV67" s="956">
        <f t="shared" si="248"/>
        <v>0</v>
      </c>
      <c r="WGW67" s="956">
        <f t="shared" si="248"/>
        <v>0</v>
      </c>
      <c r="WGX67" s="956">
        <f t="shared" si="248"/>
        <v>0</v>
      </c>
      <c r="WGY67" s="956">
        <f t="shared" si="248"/>
        <v>0</v>
      </c>
      <c r="WGZ67" s="956">
        <f t="shared" ref="WGZ67:WJK67" si="249">WGZ60*$C$67</f>
        <v>0</v>
      </c>
      <c r="WHA67" s="956">
        <f t="shared" si="249"/>
        <v>0</v>
      </c>
      <c r="WHB67" s="956">
        <f t="shared" si="249"/>
        <v>0</v>
      </c>
      <c r="WHC67" s="956">
        <f t="shared" si="249"/>
        <v>0</v>
      </c>
      <c r="WHD67" s="956">
        <f t="shared" si="249"/>
        <v>0</v>
      </c>
      <c r="WHE67" s="956">
        <f t="shared" si="249"/>
        <v>0</v>
      </c>
      <c r="WHF67" s="956">
        <f t="shared" si="249"/>
        <v>0</v>
      </c>
      <c r="WHG67" s="956">
        <f t="shared" si="249"/>
        <v>0</v>
      </c>
      <c r="WHH67" s="956">
        <f t="shared" si="249"/>
        <v>0</v>
      </c>
      <c r="WHI67" s="956">
        <f t="shared" si="249"/>
        <v>0</v>
      </c>
      <c r="WHJ67" s="956">
        <f t="shared" si="249"/>
        <v>0</v>
      </c>
      <c r="WHK67" s="956">
        <f t="shared" si="249"/>
        <v>0</v>
      </c>
      <c r="WHL67" s="956">
        <f t="shared" si="249"/>
        <v>0</v>
      </c>
      <c r="WHM67" s="956">
        <f t="shared" si="249"/>
        <v>0</v>
      </c>
      <c r="WHN67" s="956">
        <f t="shared" si="249"/>
        <v>0</v>
      </c>
      <c r="WHO67" s="956">
        <f t="shared" si="249"/>
        <v>0</v>
      </c>
      <c r="WHP67" s="956">
        <f t="shared" si="249"/>
        <v>0</v>
      </c>
      <c r="WHQ67" s="956">
        <f t="shared" si="249"/>
        <v>0</v>
      </c>
      <c r="WHR67" s="956">
        <f t="shared" si="249"/>
        <v>0</v>
      </c>
      <c r="WHS67" s="956">
        <f t="shared" si="249"/>
        <v>0</v>
      </c>
      <c r="WHT67" s="956">
        <f t="shared" si="249"/>
        <v>0</v>
      </c>
      <c r="WHU67" s="956">
        <f t="shared" si="249"/>
        <v>0</v>
      </c>
      <c r="WHV67" s="956">
        <f t="shared" si="249"/>
        <v>0</v>
      </c>
      <c r="WHW67" s="956">
        <f t="shared" si="249"/>
        <v>0</v>
      </c>
      <c r="WHX67" s="956">
        <f t="shared" si="249"/>
        <v>0</v>
      </c>
      <c r="WHY67" s="956">
        <f t="shared" si="249"/>
        <v>0</v>
      </c>
      <c r="WHZ67" s="956">
        <f t="shared" si="249"/>
        <v>0</v>
      </c>
      <c r="WIA67" s="956">
        <f t="shared" si="249"/>
        <v>0</v>
      </c>
      <c r="WIB67" s="956">
        <f t="shared" si="249"/>
        <v>0</v>
      </c>
      <c r="WIC67" s="956">
        <f t="shared" si="249"/>
        <v>0</v>
      </c>
      <c r="WID67" s="956">
        <f t="shared" si="249"/>
        <v>0</v>
      </c>
      <c r="WIE67" s="956">
        <f t="shared" si="249"/>
        <v>0</v>
      </c>
      <c r="WIF67" s="956">
        <f t="shared" si="249"/>
        <v>0</v>
      </c>
      <c r="WIG67" s="956">
        <f t="shared" si="249"/>
        <v>0</v>
      </c>
      <c r="WIH67" s="956">
        <f t="shared" si="249"/>
        <v>0</v>
      </c>
      <c r="WII67" s="956">
        <f t="shared" si="249"/>
        <v>0</v>
      </c>
      <c r="WIJ67" s="956">
        <f t="shared" si="249"/>
        <v>0</v>
      </c>
      <c r="WIK67" s="956">
        <f t="shared" si="249"/>
        <v>0</v>
      </c>
      <c r="WIL67" s="956">
        <f t="shared" si="249"/>
        <v>0</v>
      </c>
      <c r="WIM67" s="956">
        <f t="shared" si="249"/>
        <v>0</v>
      </c>
      <c r="WIN67" s="956">
        <f t="shared" si="249"/>
        <v>0</v>
      </c>
      <c r="WIO67" s="956">
        <f t="shared" si="249"/>
        <v>0</v>
      </c>
      <c r="WIP67" s="956">
        <f t="shared" si="249"/>
        <v>0</v>
      </c>
      <c r="WIQ67" s="956">
        <f t="shared" si="249"/>
        <v>0</v>
      </c>
      <c r="WIR67" s="956">
        <f t="shared" si="249"/>
        <v>0</v>
      </c>
      <c r="WIS67" s="956">
        <f t="shared" si="249"/>
        <v>0</v>
      </c>
      <c r="WIT67" s="956">
        <f t="shared" si="249"/>
        <v>0</v>
      </c>
      <c r="WIU67" s="956">
        <f t="shared" si="249"/>
        <v>0</v>
      </c>
      <c r="WIV67" s="956">
        <f t="shared" si="249"/>
        <v>0</v>
      </c>
      <c r="WIW67" s="956">
        <f t="shared" si="249"/>
        <v>0</v>
      </c>
      <c r="WIX67" s="956">
        <f t="shared" si="249"/>
        <v>0</v>
      </c>
      <c r="WIY67" s="956">
        <f t="shared" si="249"/>
        <v>0</v>
      </c>
      <c r="WIZ67" s="956">
        <f t="shared" si="249"/>
        <v>0</v>
      </c>
      <c r="WJA67" s="956">
        <f t="shared" si="249"/>
        <v>0</v>
      </c>
      <c r="WJB67" s="956">
        <f t="shared" si="249"/>
        <v>0</v>
      </c>
      <c r="WJC67" s="956">
        <f t="shared" si="249"/>
        <v>0</v>
      </c>
      <c r="WJD67" s="956">
        <f t="shared" si="249"/>
        <v>0</v>
      </c>
      <c r="WJE67" s="956">
        <f t="shared" si="249"/>
        <v>0</v>
      </c>
      <c r="WJF67" s="956">
        <f t="shared" si="249"/>
        <v>0</v>
      </c>
      <c r="WJG67" s="956">
        <f t="shared" si="249"/>
        <v>0</v>
      </c>
      <c r="WJH67" s="956">
        <f t="shared" si="249"/>
        <v>0</v>
      </c>
      <c r="WJI67" s="956">
        <f t="shared" si="249"/>
        <v>0</v>
      </c>
      <c r="WJJ67" s="956">
        <f t="shared" si="249"/>
        <v>0</v>
      </c>
      <c r="WJK67" s="956">
        <f t="shared" si="249"/>
        <v>0</v>
      </c>
      <c r="WJL67" s="956">
        <f t="shared" ref="WJL67:WLW67" si="250">WJL60*$C$67</f>
        <v>0</v>
      </c>
      <c r="WJM67" s="956">
        <f t="shared" si="250"/>
        <v>0</v>
      </c>
      <c r="WJN67" s="956">
        <f t="shared" si="250"/>
        <v>0</v>
      </c>
      <c r="WJO67" s="956">
        <f t="shared" si="250"/>
        <v>0</v>
      </c>
      <c r="WJP67" s="956">
        <f t="shared" si="250"/>
        <v>0</v>
      </c>
      <c r="WJQ67" s="956">
        <f t="shared" si="250"/>
        <v>0</v>
      </c>
      <c r="WJR67" s="956">
        <f t="shared" si="250"/>
        <v>0</v>
      </c>
      <c r="WJS67" s="956">
        <f t="shared" si="250"/>
        <v>0</v>
      </c>
      <c r="WJT67" s="956">
        <f t="shared" si="250"/>
        <v>0</v>
      </c>
      <c r="WJU67" s="956">
        <f t="shared" si="250"/>
        <v>0</v>
      </c>
      <c r="WJV67" s="956">
        <f t="shared" si="250"/>
        <v>0</v>
      </c>
      <c r="WJW67" s="956">
        <f t="shared" si="250"/>
        <v>0</v>
      </c>
      <c r="WJX67" s="956">
        <f t="shared" si="250"/>
        <v>0</v>
      </c>
      <c r="WJY67" s="956">
        <f t="shared" si="250"/>
        <v>0</v>
      </c>
      <c r="WJZ67" s="956">
        <f t="shared" si="250"/>
        <v>0</v>
      </c>
      <c r="WKA67" s="956">
        <f t="shared" si="250"/>
        <v>0</v>
      </c>
      <c r="WKB67" s="956">
        <f t="shared" si="250"/>
        <v>0</v>
      </c>
      <c r="WKC67" s="956">
        <f t="shared" si="250"/>
        <v>0</v>
      </c>
      <c r="WKD67" s="956">
        <f t="shared" si="250"/>
        <v>0</v>
      </c>
      <c r="WKE67" s="956">
        <f t="shared" si="250"/>
        <v>0</v>
      </c>
      <c r="WKF67" s="956">
        <f t="shared" si="250"/>
        <v>0</v>
      </c>
      <c r="WKG67" s="956">
        <f t="shared" si="250"/>
        <v>0</v>
      </c>
      <c r="WKH67" s="956">
        <f t="shared" si="250"/>
        <v>0</v>
      </c>
      <c r="WKI67" s="956">
        <f t="shared" si="250"/>
        <v>0</v>
      </c>
      <c r="WKJ67" s="956">
        <f t="shared" si="250"/>
        <v>0</v>
      </c>
      <c r="WKK67" s="956">
        <f t="shared" si="250"/>
        <v>0</v>
      </c>
      <c r="WKL67" s="956">
        <f t="shared" si="250"/>
        <v>0</v>
      </c>
      <c r="WKM67" s="956">
        <f t="shared" si="250"/>
        <v>0</v>
      </c>
      <c r="WKN67" s="956">
        <f t="shared" si="250"/>
        <v>0</v>
      </c>
      <c r="WKO67" s="956">
        <f t="shared" si="250"/>
        <v>0</v>
      </c>
      <c r="WKP67" s="956">
        <f t="shared" si="250"/>
        <v>0</v>
      </c>
      <c r="WKQ67" s="956">
        <f t="shared" si="250"/>
        <v>0</v>
      </c>
      <c r="WKR67" s="956">
        <f t="shared" si="250"/>
        <v>0</v>
      </c>
      <c r="WKS67" s="956">
        <f t="shared" si="250"/>
        <v>0</v>
      </c>
      <c r="WKT67" s="956">
        <f t="shared" si="250"/>
        <v>0</v>
      </c>
      <c r="WKU67" s="956">
        <f t="shared" si="250"/>
        <v>0</v>
      </c>
      <c r="WKV67" s="956">
        <f t="shared" si="250"/>
        <v>0</v>
      </c>
      <c r="WKW67" s="956">
        <f t="shared" si="250"/>
        <v>0</v>
      </c>
      <c r="WKX67" s="956">
        <f t="shared" si="250"/>
        <v>0</v>
      </c>
      <c r="WKY67" s="956">
        <f t="shared" si="250"/>
        <v>0</v>
      </c>
      <c r="WKZ67" s="956">
        <f t="shared" si="250"/>
        <v>0</v>
      </c>
      <c r="WLA67" s="956">
        <f t="shared" si="250"/>
        <v>0</v>
      </c>
      <c r="WLB67" s="956">
        <f t="shared" si="250"/>
        <v>0</v>
      </c>
      <c r="WLC67" s="956">
        <f t="shared" si="250"/>
        <v>0</v>
      </c>
      <c r="WLD67" s="956">
        <f t="shared" si="250"/>
        <v>0</v>
      </c>
      <c r="WLE67" s="956">
        <f t="shared" si="250"/>
        <v>0</v>
      </c>
      <c r="WLF67" s="956">
        <f t="shared" si="250"/>
        <v>0</v>
      </c>
      <c r="WLG67" s="956">
        <f t="shared" si="250"/>
        <v>0</v>
      </c>
      <c r="WLH67" s="956">
        <f t="shared" si="250"/>
        <v>0</v>
      </c>
      <c r="WLI67" s="956">
        <f t="shared" si="250"/>
        <v>0</v>
      </c>
      <c r="WLJ67" s="956">
        <f t="shared" si="250"/>
        <v>0</v>
      </c>
      <c r="WLK67" s="956">
        <f t="shared" si="250"/>
        <v>0</v>
      </c>
      <c r="WLL67" s="956">
        <f t="shared" si="250"/>
        <v>0</v>
      </c>
      <c r="WLM67" s="956">
        <f t="shared" si="250"/>
        <v>0</v>
      </c>
      <c r="WLN67" s="956">
        <f t="shared" si="250"/>
        <v>0</v>
      </c>
      <c r="WLO67" s="956">
        <f t="shared" si="250"/>
        <v>0</v>
      </c>
      <c r="WLP67" s="956">
        <f t="shared" si="250"/>
        <v>0</v>
      </c>
      <c r="WLQ67" s="956">
        <f t="shared" si="250"/>
        <v>0</v>
      </c>
      <c r="WLR67" s="956">
        <f t="shared" si="250"/>
        <v>0</v>
      </c>
      <c r="WLS67" s="956">
        <f t="shared" si="250"/>
        <v>0</v>
      </c>
      <c r="WLT67" s="956">
        <f t="shared" si="250"/>
        <v>0</v>
      </c>
      <c r="WLU67" s="956">
        <f t="shared" si="250"/>
        <v>0</v>
      </c>
      <c r="WLV67" s="956">
        <f t="shared" si="250"/>
        <v>0</v>
      </c>
      <c r="WLW67" s="956">
        <f t="shared" si="250"/>
        <v>0</v>
      </c>
      <c r="WLX67" s="956">
        <f t="shared" ref="WLX67:WOI67" si="251">WLX60*$C$67</f>
        <v>0</v>
      </c>
      <c r="WLY67" s="956">
        <f t="shared" si="251"/>
        <v>0</v>
      </c>
      <c r="WLZ67" s="956">
        <f t="shared" si="251"/>
        <v>0</v>
      </c>
      <c r="WMA67" s="956">
        <f t="shared" si="251"/>
        <v>0</v>
      </c>
      <c r="WMB67" s="956">
        <f t="shared" si="251"/>
        <v>0</v>
      </c>
      <c r="WMC67" s="956">
        <f t="shared" si="251"/>
        <v>0</v>
      </c>
      <c r="WMD67" s="956">
        <f t="shared" si="251"/>
        <v>0</v>
      </c>
      <c r="WME67" s="956">
        <f t="shared" si="251"/>
        <v>0</v>
      </c>
      <c r="WMF67" s="956">
        <f t="shared" si="251"/>
        <v>0</v>
      </c>
      <c r="WMG67" s="956">
        <f t="shared" si="251"/>
        <v>0</v>
      </c>
      <c r="WMH67" s="956">
        <f t="shared" si="251"/>
        <v>0</v>
      </c>
      <c r="WMI67" s="956">
        <f t="shared" si="251"/>
        <v>0</v>
      </c>
      <c r="WMJ67" s="956">
        <f t="shared" si="251"/>
        <v>0</v>
      </c>
      <c r="WMK67" s="956">
        <f t="shared" si="251"/>
        <v>0</v>
      </c>
      <c r="WML67" s="956">
        <f t="shared" si="251"/>
        <v>0</v>
      </c>
      <c r="WMM67" s="956">
        <f t="shared" si="251"/>
        <v>0</v>
      </c>
      <c r="WMN67" s="956">
        <f t="shared" si="251"/>
        <v>0</v>
      </c>
      <c r="WMO67" s="956">
        <f t="shared" si="251"/>
        <v>0</v>
      </c>
      <c r="WMP67" s="956">
        <f t="shared" si="251"/>
        <v>0</v>
      </c>
      <c r="WMQ67" s="956">
        <f t="shared" si="251"/>
        <v>0</v>
      </c>
      <c r="WMR67" s="956">
        <f t="shared" si="251"/>
        <v>0</v>
      </c>
      <c r="WMS67" s="956">
        <f t="shared" si="251"/>
        <v>0</v>
      </c>
      <c r="WMT67" s="956">
        <f t="shared" si="251"/>
        <v>0</v>
      </c>
      <c r="WMU67" s="956">
        <f t="shared" si="251"/>
        <v>0</v>
      </c>
      <c r="WMV67" s="956">
        <f t="shared" si="251"/>
        <v>0</v>
      </c>
      <c r="WMW67" s="956">
        <f t="shared" si="251"/>
        <v>0</v>
      </c>
      <c r="WMX67" s="956">
        <f t="shared" si="251"/>
        <v>0</v>
      </c>
      <c r="WMY67" s="956">
        <f t="shared" si="251"/>
        <v>0</v>
      </c>
      <c r="WMZ67" s="956">
        <f t="shared" si="251"/>
        <v>0</v>
      </c>
      <c r="WNA67" s="956">
        <f t="shared" si="251"/>
        <v>0</v>
      </c>
      <c r="WNB67" s="956">
        <f t="shared" si="251"/>
        <v>0</v>
      </c>
      <c r="WNC67" s="956">
        <f t="shared" si="251"/>
        <v>0</v>
      </c>
      <c r="WND67" s="956">
        <f t="shared" si="251"/>
        <v>0</v>
      </c>
      <c r="WNE67" s="956">
        <f t="shared" si="251"/>
        <v>0</v>
      </c>
      <c r="WNF67" s="956">
        <f t="shared" si="251"/>
        <v>0</v>
      </c>
      <c r="WNG67" s="956">
        <f t="shared" si="251"/>
        <v>0</v>
      </c>
      <c r="WNH67" s="956">
        <f t="shared" si="251"/>
        <v>0</v>
      </c>
      <c r="WNI67" s="956">
        <f t="shared" si="251"/>
        <v>0</v>
      </c>
      <c r="WNJ67" s="956">
        <f t="shared" si="251"/>
        <v>0</v>
      </c>
      <c r="WNK67" s="956">
        <f t="shared" si="251"/>
        <v>0</v>
      </c>
      <c r="WNL67" s="956">
        <f t="shared" si="251"/>
        <v>0</v>
      </c>
      <c r="WNM67" s="956">
        <f t="shared" si="251"/>
        <v>0</v>
      </c>
      <c r="WNN67" s="956">
        <f t="shared" si="251"/>
        <v>0</v>
      </c>
      <c r="WNO67" s="956">
        <f t="shared" si="251"/>
        <v>0</v>
      </c>
      <c r="WNP67" s="956">
        <f t="shared" si="251"/>
        <v>0</v>
      </c>
      <c r="WNQ67" s="956">
        <f t="shared" si="251"/>
        <v>0</v>
      </c>
      <c r="WNR67" s="956">
        <f t="shared" si="251"/>
        <v>0</v>
      </c>
      <c r="WNS67" s="956">
        <f t="shared" si="251"/>
        <v>0</v>
      </c>
      <c r="WNT67" s="956">
        <f t="shared" si="251"/>
        <v>0</v>
      </c>
      <c r="WNU67" s="956">
        <f t="shared" si="251"/>
        <v>0</v>
      </c>
      <c r="WNV67" s="956">
        <f t="shared" si="251"/>
        <v>0</v>
      </c>
      <c r="WNW67" s="956">
        <f t="shared" si="251"/>
        <v>0</v>
      </c>
      <c r="WNX67" s="956">
        <f t="shared" si="251"/>
        <v>0</v>
      </c>
      <c r="WNY67" s="956">
        <f t="shared" si="251"/>
        <v>0</v>
      </c>
      <c r="WNZ67" s="956">
        <f t="shared" si="251"/>
        <v>0</v>
      </c>
      <c r="WOA67" s="956">
        <f t="shared" si="251"/>
        <v>0</v>
      </c>
      <c r="WOB67" s="956">
        <f t="shared" si="251"/>
        <v>0</v>
      </c>
      <c r="WOC67" s="956">
        <f t="shared" si="251"/>
        <v>0</v>
      </c>
      <c r="WOD67" s="956">
        <f t="shared" si="251"/>
        <v>0</v>
      </c>
      <c r="WOE67" s="956">
        <f t="shared" si="251"/>
        <v>0</v>
      </c>
      <c r="WOF67" s="956">
        <f t="shared" si="251"/>
        <v>0</v>
      </c>
      <c r="WOG67" s="956">
        <f t="shared" si="251"/>
        <v>0</v>
      </c>
      <c r="WOH67" s="956">
        <f t="shared" si="251"/>
        <v>0</v>
      </c>
      <c r="WOI67" s="956">
        <f t="shared" si="251"/>
        <v>0</v>
      </c>
      <c r="WOJ67" s="956">
        <f t="shared" ref="WOJ67:WQU67" si="252">WOJ60*$C$67</f>
        <v>0</v>
      </c>
      <c r="WOK67" s="956">
        <f t="shared" si="252"/>
        <v>0</v>
      </c>
      <c r="WOL67" s="956">
        <f t="shared" si="252"/>
        <v>0</v>
      </c>
      <c r="WOM67" s="956">
        <f t="shared" si="252"/>
        <v>0</v>
      </c>
      <c r="WON67" s="956">
        <f t="shared" si="252"/>
        <v>0</v>
      </c>
      <c r="WOO67" s="956">
        <f t="shared" si="252"/>
        <v>0</v>
      </c>
      <c r="WOP67" s="956">
        <f t="shared" si="252"/>
        <v>0</v>
      </c>
      <c r="WOQ67" s="956">
        <f t="shared" si="252"/>
        <v>0</v>
      </c>
      <c r="WOR67" s="956">
        <f t="shared" si="252"/>
        <v>0</v>
      </c>
      <c r="WOS67" s="956">
        <f t="shared" si="252"/>
        <v>0</v>
      </c>
      <c r="WOT67" s="956">
        <f t="shared" si="252"/>
        <v>0</v>
      </c>
      <c r="WOU67" s="956">
        <f t="shared" si="252"/>
        <v>0</v>
      </c>
      <c r="WOV67" s="956">
        <f t="shared" si="252"/>
        <v>0</v>
      </c>
      <c r="WOW67" s="956">
        <f t="shared" si="252"/>
        <v>0</v>
      </c>
      <c r="WOX67" s="956">
        <f t="shared" si="252"/>
        <v>0</v>
      </c>
      <c r="WOY67" s="956">
        <f t="shared" si="252"/>
        <v>0</v>
      </c>
      <c r="WOZ67" s="956">
        <f t="shared" si="252"/>
        <v>0</v>
      </c>
      <c r="WPA67" s="956">
        <f t="shared" si="252"/>
        <v>0</v>
      </c>
      <c r="WPB67" s="956">
        <f t="shared" si="252"/>
        <v>0</v>
      </c>
      <c r="WPC67" s="956">
        <f t="shared" si="252"/>
        <v>0</v>
      </c>
      <c r="WPD67" s="956">
        <f t="shared" si="252"/>
        <v>0</v>
      </c>
      <c r="WPE67" s="956">
        <f t="shared" si="252"/>
        <v>0</v>
      </c>
      <c r="WPF67" s="956">
        <f t="shared" si="252"/>
        <v>0</v>
      </c>
      <c r="WPG67" s="956">
        <f t="shared" si="252"/>
        <v>0</v>
      </c>
      <c r="WPH67" s="956">
        <f t="shared" si="252"/>
        <v>0</v>
      </c>
      <c r="WPI67" s="956">
        <f t="shared" si="252"/>
        <v>0</v>
      </c>
      <c r="WPJ67" s="956">
        <f t="shared" si="252"/>
        <v>0</v>
      </c>
      <c r="WPK67" s="956">
        <f t="shared" si="252"/>
        <v>0</v>
      </c>
      <c r="WPL67" s="956">
        <f t="shared" si="252"/>
        <v>0</v>
      </c>
      <c r="WPM67" s="956">
        <f t="shared" si="252"/>
        <v>0</v>
      </c>
      <c r="WPN67" s="956">
        <f t="shared" si="252"/>
        <v>0</v>
      </c>
      <c r="WPO67" s="956">
        <f t="shared" si="252"/>
        <v>0</v>
      </c>
      <c r="WPP67" s="956">
        <f t="shared" si="252"/>
        <v>0</v>
      </c>
      <c r="WPQ67" s="956">
        <f t="shared" si="252"/>
        <v>0</v>
      </c>
      <c r="WPR67" s="956">
        <f t="shared" si="252"/>
        <v>0</v>
      </c>
      <c r="WPS67" s="956">
        <f t="shared" si="252"/>
        <v>0</v>
      </c>
      <c r="WPT67" s="956">
        <f t="shared" si="252"/>
        <v>0</v>
      </c>
      <c r="WPU67" s="956">
        <f t="shared" si="252"/>
        <v>0</v>
      </c>
      <c r="WPV67" s="956">
        <f t="shared" si="252"/>
        <v>0</v>
      </c>
      <c r="WPW67" s="956">
        <f t="shared" si="252"/>
        <v>0</v>
      </c>
      <c r="WPX67" s="956">
        <f t="shared" si="252"/>
        <v>0</v>
      </c>
      <c r="WPY67" s="956">
        <f t="shared" si="252"/>
        <v>0</v>
      </c>
      <c r="WPZ67" s="956">
        <f t="shared" si="252"/>
        <v>0</v>
      </c>
      <c r="WQA67" s="956">
        <f t="shared" si="252"/>
        <v>0</v>
      </c>
      <c r="WQB67" s="956">
        <f t="shared" si="252"/>
        <v>0</v>
      </c>
      <c r="WQC67" s="956">
        <f t="shared" si="252"/>
        <v>0</v>
      </c>
      <c r="WQD67" s="956">
        <f t="shared" si="252"/>
        <v>0</v>
      </c>
      <c r="WQE67" s="956">
        <f t="shared" si="252"/>
        <v>0</v>
      </c>
      <c r="WQF67" s="956">
        <f t="shared" si="252"/>
        <v>0</v>
      </c>
      <c r="WQG67" s="956">
        <f t="shared" si="252"/>
        <v>0</v>
      </c>
      <c r="WQH67" s="956">
        <f t="shared" si="252"/>
        <v>0</v>
      </c>
      <c r="WQI67" s="956">
        <f t="shared" si="252"/>
        <v>0</v>
      </c>
      <c r="WQJ67" s="956">
        <f t="shared" si="252"/>
        <v>0</v>
      </c>
      <c r="WQK67" s="956">
        <f t="shared" si="252"/>
        <v>0</v>
      </c>
      <c r="WQL67" s="956">
        <f t="shared" si="252"/>
        <v>0</v>
      </c>
      <c r="WQM67" s="956">
        <f t="shared" si="252"/>
        <v>0</v>
      </c>
      <c r="WQN67" s="956">
        <f t="shared" si="252"/>
        <v>0</v>
      </c>
      <c r="WQO67" s="956">
        <f t="shared" si="252"/>
        <v>0</v>
      </c>
      <c r="WQP67" s="956">
        <f t="shared" si="252"/>
        <v>0</v>
      </c>
      <c r="WQQ67" s="956">
        <f t="shared" si="252"/>
        <v>0</v>
      </c>
      <c r="WQR67" s="956">
        <f t="shared" si="252"/>
        <v>0</v>
      </c>
      <c r="WQS67" s="956">
        <f t="shared" si="252"/>
        <v>0</v>
      </c>
      <c r="WQT67" s="956">
        <f t="shared" si="252"/>
        <v>0</v>
      </c>
      <c r="WQU67" s="956">
        <f t="shared" si="252"/>
        <v>0</v>
      </c>
      <c r="WQV67" s="956">
        <f t="shared" ref="WQV67:WTG67" si="253">WQV60*$C$67</f>
        <v>0</v>
      </c>
      <c r="WQW67" s="956">
        <f t="shared" si="253"/>
        <v>0</v>
      </c>
      <c r="WQX67" s="956">
        <f t="shared" si="253"/>
        <v>0</v>
      </c>
      <c r="WQY67" s="956">
        <f t="shared" si="253"/>
        <v>0</v>
      </c>
      <c r="WQZ67" s="956">
        <f t="shared" si="253"/>
        <v>0</v>
      </c>
      <c r="WRA67" s="956">
        <f t="shared" si="253"/>
        <v>0</v>
      </c>
      <c r="WRB67" s="956">
        <f t="shared" si="253"/>
        <v>0</v>
      </c>
      <c r="WRC67" s="956">
        <f t="shared" si="253"/>
        <v>0</v>
      </c>
      <c r="WRD67" s="956">
        <f t="shared" si="253"/>
        <v>0</v>
      </c>
      <c r="WRE67" s="956">
        <f t="shared" si="253"/>
        <v>0</v>
      </c>
      <c r="WRF67" s="956">
        <f t="shared" si="253"/>
        <v>0</v>
      </c>
      <c r="WRG67" s="956">
        <f t="shared" si="253"/>
        <v>0</v>
      </c>
      <c r="WRH67" s="956">
        <f t="shared" si="253"/>
        <v>0</v>
      </c>
      <c r="WRI67" s="956">
        <f t="shared" si="253"/>
        <v>0</v>
      </c>
      <c r="WRJ67" s="956">
        <f t="shared" si="253"/>
        <v>0</v>
      </c>
      <c r="WRK67" s="956">
        <f t="shared" si="253"/>
        <v>0</v>
      </c>
      <c r="WRL67" s="956">
        <f t="shared" si="253"/>
        <v>0</v>
      </c>
      <c r="WRM67" s="956">
        <f t="shared" si="253"/>
        <v>0</v>
      </c>
      <c r="WRN67" s="956">
        <f t="shared" si="253"/>
        <v>0</v>
      </c>
      <c r="WRO67" s="956">
        <f t="shared" si="253"/>
        <v>0</v>
      </c>
      <c r="WRP67" s="956">
        <f t="shared" si="253"/>
        <v>0</v>
      </c>
      <c r="WRQ67" s="956">
        <f t="shared" si="253"/>
        <v>0</v>
      </c>
      <c r="WRR67" s="956">
        <f t="shared" si="253"/>
        <v>0</v>
      </c>
      <c r="WRS67" s="956">
        <f t="shared" si="253"/>
        <v>0</v>
      </c>
      <c r="WRT67" s="956">
        <f t="shared" si="253"/>
        <v>0</v>
      </c>
      <c r="WRU67" s="956">
        <f t="shared" si="253"/>
        <v>0</v>
      </c>
      <c r="WRV67" s="956">
        <f t="shared" si="253"/>
        <v>0</v>
      </c>
      <c r="WRW67" s="956">
        <f t="shared" si="253"/>
        <v>0</v>
      </c>
      <c r="WRX67" s="956">
        <f t="shared" si="253"/>
        <v>0</v>
      </c>
      <c r="WRY67" s="956">
        <f t="shared" si="253"/>
        <v>0</v>
      </c>
      <c r="WRZ67" s="956">
        <f t="shared" si="253"/>
        <v>0</v>
      </c>
      <c r="WSA67" s="956">
        <f t="shared" si="253"/>
        <v>0</v>
      </c>
      <c r="WSB67" s="956">
        <f t="shared" si="253"/>
        <v>0</v>
      </c>
      <c r="WSC67" s="956">
        <f t="shared" si="253"/>
        <v>0</v>
      </c>
      <c r="WSD67" s="956">
        <f t="shared" si="253"/>
        <v>0</v>
      </c>
      <c r="WSE67" s="956">
        <f t="shared" si="253"/>
        <v>0</v>
      </c>
      <c r="WSF67" s="956">
        <f t="shared" si="253"/>
        <v>0</v>
      </c>
      <c r="WSG67" s="956">
        <f t="shared" si="253"/>
        <v>0</v>
      </c>
      <c r="WSH67" s="956">
        <f t="shared" si="253"/>
        <v>0</v>
      </c>
      <c r="WSI67" s="956">
        <f t="shared" si="253"/>
        <v>0</v>
      </c>
      <c r="WSJ67" s="956">
        <f t="shared" si="253"/>
        <v>0</v>
      </c>
      <c r="WSK67" s="956">
        <f t="shared" si="253"/>
        <v>0</v>
      </c>
      <c r="WSL67" s="956">
        <f t="shared" si="253"/>
        <v>0</v>
      </c>
      <c r="WSM67" s="956">
        <f t="shared" si="253"/>
        <v>0</v>
      </c>
      <c r="WSN67" s="956">
        <f t="shared" si="253"/>
        <v>0</v>
      </c>
      <c r="WSO67" s="956">
        <f t="shared" si="253"/>
        <v>0</v>
      </c>
      <c r="WSP67" s="956">
        <f t="shared" si="253"/>
        <v>0</v>
      </c>
      <c r="WSQ67" s="956">
        <f t="shared" si="253"/>
        <v>0</v>
      </c>
      <c r="WSR67" s="956">
        <f t="shared" si="253"/>
        <v>0</v>
      </c>
      <c r="WSS67" s="956">
        <f t="shared" si="253"/>
        <v>0</v>
      </c>
      <c r="WST67" s="956">
        <f t="shared" si="253"/>
        <v>0</v>
      </c>
      <c r="WSU67" s="956">
        <f t="shared" si="253"/>
        <v>0</v>
      </c>
      <c r="WSV67" s="956">
        <f t="shared" si="253"/>
        <v>0</v>
      </c>
      <c r="WSW67" s="956">
        <f t="shared" si="253"/>
        <v>0</v>
      </c>
      <c r="WSX67" s="956">
        <f t="shared" si="253"/>
        <v>0</v>
      </c>
      <c r="WSY67" s="956">
        <f t="shared" si="253"/>
        <v>0</v>
      </c>
      <c r="WSZ67" s="956">
        <f t="shared" si="253"/>
        <v>0</v>
      </c>
      <c r="WTA67" s="956">
        <f t="shared" si="253"/>
        <v>0</v>
      </c>
      <c r="WTB67" s="956">
        <f t="shared" si="253"/>
        <v>0</v>
      </c>
      <c r="WTC67" s="956">
        <f t="shared" si="253"/>
        <v>0</v>
      </c>
      <c r="WTD67" s="956">
        <f t="shared" si="253"/>
        <v>0</v>
      </c>
      <c r="WTE67" s="956">
        <f t="shared" si="253"/>
        <v>0</v>
      </c>
      <c r="WTF67" s="956">
        <f t="shared" si="253"/>
        <v>0</v>
      </c>
      <c r="WTG67" s="956">
        <f t="shared" si="253"/>
        <v>0</v>
      </c>
      <c r="WTH67" s="956">
        <f t="shared" ref="WTH67:WVS67" si="254">WTH60*$C$67</f>
        <v>0</v>
      </c>
      <c r="WTI67" s="956">
        <f t="shared" si="254"/>
        <v>0</v>
      </c>
      <c r="WTJ67" s="956">
        <f t="shared" si="254"/>
        <v>0</v>
      </c>
      <c r="WTK67" s="956">
        <f t="shared" si="254"/>
        <v>0</v>
      </c>
      <c r="WTL67" s="956">
        <f t="shared" si="254"/>
        <v>0</v>
      </c>
      <c r="WTM67" s="956">
        <f t="shared" si="254"/>
        <v>0</v>
      </c>
      <c r="WTN67" s="956">
        <f t="shared" si="254"/>
        <v>0</v>
      </c>
      <c r="WTO67" s="956">
        <f t="shared" si="254"/>
        <v>0</v>
      </c>
      <c r="WTP67" s="956">
        <f t="shared" si="254"/>
        <v>0</v>
      </c>
      <c r="WTQ67" s="956">
        <f t="shared" si="254"/>
        <v>0</v>
      </c>
      <c r="WTR67" s="956">
        <f t="shared" si="254"/>
        <v>0</v>
      </c>
      <c r="WTS67" s="956">
        <f t="shared" si="254"/>
        <v>0</v>
      </c>
      <c r="WTT67" s="956">
        <f t="shared" si="254"/>
        <v>0</v>
      </c>
      <c r="WTU67" s="956">
        <f t="shared" si="254"/>
        <v>0</v>
      </c>
      <c r="WTV67" s="956">
        <f t="shared" si="254"/>
        <v>0</v>
      </c>
      <c r="WTW67" s="956">
        <f t="shared" si="254"/>
        <v>0</v>
      </c>
      <c r="WTX67" s="956">
        <f t="shared" si="254"/>
        <v>0</v>
      </c>
      <c r="WTY67" s="956">
        <f t="shared" si="254"/>
        <v>0</v>
      </c>
      <c r="WTZ67" s="956">
        <f t="shared" si="254"/>
        <v>0</v>
      </c>
      <c r="WUA67" s="956">
        <f t="shared" si="254"/>
        <v>0</v>
      </c>
      <c r="WUB67" s="956">
        <f t="shared" si="254"/>
        <v>0</v>
      </c>
      <c r="WUC67" s="956">
        <f t="shared" si="254"/>
        <v>0</v>
      </c>
      <c r="WUD67" s="956">
        <f t="shared" si="254"/>
        <v>0</v>
      </c>
      <c r="WUE67" s="956">
        <f t="shared" si="254"/>
        <v>0</v>
      </c>
      <c r="WUF67" s="956">
        <f t="shared" si="254"/>
        <v>0</v>
      </c>
      <c r="WUG67" s="956">
        <f t="shared" si="254"/>
        <v>0</v>
      </c>
      <c r="WUH67" s="956">
        <f t="shared" si="254"/>
        <v>0</v>
      </c>
      <c r="WUI67" s="956">
        <f t="shared" si="254"/>
        <v>0</v>
      </c>
      <c r="WUJ67" s="956">
        <f t="shared" si="254"/>
        <v>0</v>
      </c>
      <c r="WUK67" s="956">
        <f t="shared" si="254"/>
        <v>0</v>
      </c>
      <c r="WUL67" s="956">
        <f t="shared" si="254"/>
        <v>0</v>
      </c>
      <c r="WUM67" s="956">
        <f t="shared" si="254"/>
        <v>0</v>
      </c>
      <c r="WUN67" s="956">
        <f t="shared" si="254"/>
        <v>0</v>
      </c>
      <c r="WUO67" s="956">
        <f t="shared" si="254"/>
        <v>0</v>
      </c>
      <c r="WUP67" s="956">
        <f t="shared" si="254"/>
        <v>0</v>
      </c>
      <c r="WUQ67" s="956">
        <f t="shared" si="254"/>
        <v>0</v>
      </c>
      <c r="WUR67" s="956">
        <f t="shared" si="254"/>
        <v>0</v>
      </c>
      <c r="WUS67" s="956">
        <f t="shared" si="254"/>
        <v>0</v>
      </c>
      <c r="WUT67" s="956">
        <f t="shared" si="254"/>
        <v>0</v>
      </c>
      <c r="WUU67" s="956">
        <f t="shared" si="254"/>
        <v>0</v>
      </c>
      <c r="WUV67" s="956">
        <f t="shared" si="254"/>
        <v>0</v>
      </c>
      <c r="WUW67" s="956">
        <f t="shared" si="254"/>
        <v>0</v>
      </c>
      <c r="WUX67" s="956">
        <f t="shared" si="254"/>
        <v>0</v>
      </c>
      <c r="WUY67" s="956">
        <f t="shared" si="254"/>
        <v>0</v>
      </c>
      <c r="WUZ67" s="956">
        <f t="shared" si="254"/>
        <v>0</v>
      </c>
      <c r="WVA67" s="956">
        <f t="shared" si="254"/>
        <v>0</v>
      </c>
      <c r="WVB67" s="956">
        <f t="shared" si="254"/>
        <v>0</v>
      </c>
      <c r="WVC67" s="956">
        <f t="shared" si="254"/>
        <v>0</v>
      </c>
      <c r="WVD67" s="956">
        <f t="shared" si="254"/>
        <v>0</v>
      </c>
      <c r="WVE67" s="956">
        <f t="shared" si="254"/>
        <v>0</v>
      </c>
      <c r="WVF67" s="956">
        <f t="shared" si="254"/>
        <v>0</v>
      </c>
      <c r="WVG67" s="956">
        <f t="shared" si="254"/>
        <v>0</v>
      </c>
      <c r="WVH67" s="956">
        <f t="shared" si="254"/>
        <v>0</v>
      </c>
      <c r="WVI67" s="956">
        <f t="shared" si="254"/>
        <v>0</v>
      </c>
      <c r="WVJ67" s="956">
        <f t="shared" si="254"/>
        <v>0</v>
      </c>
      <c r="WVK67" s="956">
        <f t="shared" si="254"/>
        <v>0</v>
      </c>
      <c r="WVL67" s="956">
        <f t="shared" si="254"/>
        <v>0</v>
      </c>
      <c r="WVM67" s="956">
        <f t="shared" si="254"/>
        <v>0</v>
      </c>
      <c r="WVN67" s="956">
        <f t="shared" si="254"/>
        <v>0</v>
      </c>
      <c r="WVO67" s="956">
        <f t="shared" si="254"/>
        <v>0</v>
      </c>
      <c r="WVP67" s="956">
        <f t="shared" si="254"/>
        <v>0</v>
      </c>
      <c r="WVQ67" s="956">
        <f t="shared" si="254"/>
        <v>0</v>
      </c>
      <c r="WVR67" s="956">
        <f t="shared" si="254"/>
        <v>0</v>
      </c>
      <c r="WVS67" s="956">
        <f t="shared" si="254"/>
        <v>0</v>
      </c>
      <c r="WVT67" s="956">
        <f t="shared" ref="WVT67:WYE67" si="255">WVT60*$C$67</f>
        <v>0</v>
      </c>
      <c r="WVU67" s="956">
        <f t="shared" si="255"/>
        <v>0</v>
      </c>
      <c r="WVV67" s="956">
        <f t="shared" si="255"/>
        <v>0</v>
      </c>
      <c r="WVW67" s="956">
        <f t="shared" si="255"/>
        <v>0</v>
      </c>
      <c r="WVX67" s="956">
        <f t="shared" si="255"/>
        <v>0</v>
      </c>
      <c r="WVY67" s="956">
        <f t="shared" si="255"/>
        <v>0</v>
      </c>
      <c r="WVZ67" s="956">
        <f t="shared" si="255"/>
        <v>0</v>
      </c>
      <c r="WWA67" s="956">
        <f t="shared" si="255"/>
        <v>0</v>
      </c>
      <c r="WWB67" s="956">
        <f t="shared" si="255"/>
        <v>0</v>
      </c>
      <c r="WWC67" s="956">
        <f t="shared" si="255"/>
        <v>0</v>
      </c>
      <c r="WWD67" s="956">
        <f t="shared" si="255"/>
        <v>0</v>
      </c>
      <c r="WWE67" s="956">
        <f t="shared" si="255"/>
        <v>0</v>
      </c>
      <c r="WWF67" s="956">
        <f t="shared" si="255"/>
        <v>0</v>
      </c>
      <c r="WWG67" s="956">
        <f t="shared" si="255"/>
        <v>0</v>
      </c>
      <c r="WWH67" s="956">
        <f t="shared" si="255"/>
        <v>0</v>
      </c>
      <c r="WWI67" s="956">
        <f t="shared" si="255"/>
        <v>0</v>
      </c>
      <c r="WWJ67" s="956">
        <f t="shared" si="255"/>
        <v>0</v>
      </c>
      <c r="WWK67" s="956">
        <f t="shared" si="255"/>
        <v>0</v>
      </c>
      <c r="WWL67" s="956">
        <f t="shared" si="255"/>
        <v>0</v>
      </c>
      <c r="WWM67" s="956">
        <f t="shared" si="255"/>
        <v>0</v>
      </c>
      <c r="WWN67" s="956">
        <f t="shared" si="255"/>
        <v>0</v>
      </c>
      <c r="WWO67" s="956">
        <f t="shared" si="255"/>
        <v>0</v>
      </c>
      <c r="WWP67" s="956">
        <f t="shared" si="255"/>
        <v>0</v>
      </c>
      <c r="WWQ67" s="956">
        <f t="shared" si="255"/>
        <v>0</v>
      </c>
      <c r="WWR67" s="956">
        <f t="shared" si="255"/>
        <v>0</v>
      </c>
      <c r="WWS67" s="956">
        <f t="shared" si="255"/>
        <v>0</v>
      </c>
      <c r="WWT67" s="956">
        <f t="shared" si="255"/>
        <v>0</v>
      </c>
      <c r="WWU67" s="956">
        <f t="shared" si="255"/>
        <v>0</v>
      </c>
      <c r="WWV67" s="956">
        <f t="shared" si="255"/>
        <v>0</v>
      </c>
      <c r="WWW67" s="956">
        <f t="shared" si="255"/>
        <v>0</v>
      </c>
      <c r="WWX67" s="956">
        <f t="shared" si="255"/>
        <v>0</v>
      </c>
      <c r="WWY67" s="956">
        <f t="shared" si="255"/>
        <v>0</v>
      </c>
      <c r="WWZ67" s="956">
        <f t="shared" si="255"/>
        <v>0</v>
      </c>
      <c r="WXA67" s="956">
        <f t="shared" si="255"/>
        <v>0</v>
      </c>
      <c r="WXB67" s="956">
        <f t="shared" si="255"/>
        <v>0</v>
      </c>
      <c r="WXC67" s="956">
        <f t="shared" si="255"/>
        <v>0</v>
      </c>
      <c r="WXD67" s="956">
        <f t="shared" si="255"/>
        <v>0</v>
      </c>
      <c r="WXE67" s="956">
        <f t="shared" si="255"/>
        <v>0</v>
      </c>
      <c r="WXF67" s="956">
        <f t="shared" si="255"/>
        <v>0</v>
      </c>
      <c r="WXG67" s="956">
        <f t="shared" si="255"/>
        <v>0</v>
      </c>
      <c r="WXH67" s="956">
        <f t="shared" si="255"/>
        <v>0</v>
      </c>
      <c r="WXI67" s="956">
        <f t="shared" si="255"/>
        <v>0</v>
      </c>
      <c r="WXJ67" s="956">
        <f t="shared" si="255"/>
        <v>0</v>
      </c>
      <c r="WXK67" s="956">
        <f t="shared" si="255"/>
        <v>0</v>
      </c>
      <c r="WXL67" s="956">
        <f t="shared" si="255"/>
        <v>0</v>
      </c>
      <c r="WXM67" s="956">
        <f t="shared" si="255"/>
        <v>0</v>
      </c>
      <c r="WXN67" s="956">
        <f t="shared" si="255"/>
        <v>0</v>
      </c>
      <c r="WXO67" s="956">
        <f t="shared" si="255"/>
        <v>0</v>
      </c>
      <c r="WXP67" s="956">
        <f t="shared" si="255"/>
        <v>0</v>
      </c>
      <c r="WXQ67" s="956">
        <f t="shared" si="255"/>
        <v>0</v>
      </c>
      <c r="WXR67" s="956">
        <f t="shared" si="255"/>
        <v>0</v>
      </c>
      <c r="WXS67" s="956">
        <f t="shared" si="255"/>
        <v>0</v>
      </c>
      <c r="WXT67" s="956">
        <f t="shared" si="255"/>
        <v>0</v>
      </c>
      <c r="WXU67" s="956">
        <f t="shared" si="255"/>
        <v>0</v>
      </c>
      <c r="WXV67" s="956">
        <f t="shared" si="255"/>
        <v>0</v>
      </c>
      <c r="WXW67" s="956">
        <f t="shared" si="255"/>
        <v>0</v>
      </c>
      <c r="WXX67" s="956">
        <f t="shared" si="255"/>
        <v>0</v>
      </c>
      <c r="WXY67" s="956">
        <f t="shared" si="255"/>
        <v>0</v>
      </c>
      <c r="WXZ67" s="956">
        <f t="shared" si="255"/>
        <v>0</v>
      </c>
      <c r="WYA67" s="956">
        <f t="shared" si="255"/>
        <v>0</v>
      </c>
      <c r="WYB67" s="956">
        <f t="shared" si="255"/>
        <v>0</v>
      </c>
      <c r="WYC67" s="956">
        <f t="shared" si="255"/>
        <v>0</v>
      </c>
      <c r="WYD67" s="956">
        <f t="shared" si="255"/>
        <v>0</v>
      </c>
      <c r="WYE67" s="956">
        <f t="shared" si="255"/>
        <v>0</v>
      </c>
      <c r="WYF67" s="956">
        <f t="shared" ref="WYF67:XAQ67" si="256">WYF60*$C$67</f>
        <v>0</v>
      </c>
      <c r="WYG67" s="956">
        <f t="shared" si="256"/>
        <v>0</v>
      </c>
      <c r="WYH67" s="956">
        <f t="shared" si="256"/>
        <v>0</v>
      </c>
      <c r="WYI67" s="956">
        <f t="shared" si="256"/>
        <v>0</v>
      </c>
      <c r="WYJ67" s="956">
        <f t="shared" si="256"/>
        <v>0</v>
      </c>
      <c r="WYK67" s="956">
        <f t="shared" si="256"/>
        <v>0</v>
      </c>
      <c r="WYL67" s="956">
        <f t="shared" si="256"/>
        <v>0</v>
      </c>
      <c r="WYM67" s="956">
        <f t="shared" si="256"/>
        <v>0</v>
      </c>
      <c r="WYN67" s="956">
        <f t="shared" si="256"/>
        <v>0</v>
      </c>
      <c r="WYO67" s="956">
        <f t="shared" si="256"/>
        <v>0</v>
      </c>
      <c r="WYP67" s="956">
        <f t="shared" si="256"/>
        <v>0</v>
      </c>
      <c r="WYQ67" s="956">
        <f t="shared" si="256"/>
        <v>0</v>
      </c>
      <c r="WYR67" s="956">
        <f t="shared" si="256"/>
        <v>0</v>
      </c>
      <c r="WYS67" s="956">
        <f t="shared" si="256"/>
        <v>0</v>
      </c>
      <c r="WYT67" s="956">
        <f t="shared" si="256"/>
        <v>0</v>
      </c>
      <c r="WYU67" s="956">
        <f t="shared" si="256"/>
        <v>0</v>
      </c>
      <c r="WYV67" s="956">
        <f t="shared" si="256"/>
        <v>0</v>
      </c>
      <c r="WYW67" s="956">
        <f t="shared" si="256"/>
        <v>0</v>
      </c>
      <c r="WYX67" s="956">
        <f t="shared" si="256"/>
        <v>0</v>
      </c>
      <c r="WYY67" s="956">
        <f t="shared" si="256"/>
        <v>0</v>
      </c>
      <c r="WYZ67" s="956">
        <f t="shared" si="256"/>
        <v>0</v>
      </c>
      <c r="WZA67" s="956">
        <f t="shared" si="256"/>
        <v>0</v>
      </c>
      <c r="WZB67" s="956">
        <f t="shared" si="256"/>
        <v>0</v>
      </c>
      <c r="WZC67" s="956">
        <f t="shared" si="256"/>
        <v>0</v>
      </c>
      <c r="WZD67" s="956">
        <f t="shared" si="256"/>
        <v>0</v>
      </c>
      <c r="WZE67" s="956">
        <f t="shared" si="256"/>
        <v>0</v>
      </c>
      <c r="WZF67" s="956">
        <f t="shared" si="256"/>
        <v>0</v>
      </c>
      <c r="WZG67" s="956">
        <f t="shared" si="256"/>
        <v>0</v>
      </c>
      <c r="WZH67" s="956">
        <f t="shared" si="256"/>
        <v>0</v>
      </c>
      <c r="WZI67" s="956">
        <f t="shared" si="256"/>
        <v>0</v>
      </c>
      <c r="WZJ67" s="956">
        <f t="shared" si="256"/>
        <v>0</v>
      </c>
      <c r="WZK67" s="956">
        <f t="shared" si="256"/>
        <v>0</v>
      </c>
      <c r="WZL67" s="956">
        <f t="shared" si="256"/>
        <v>0</v>
      </c>
      <c r="WZM67" s="956">
        <f t="shared" si="256"/>
        <v>0</v>
      </c>
      <c r="WZN67" s="956">
        <f t="shared" si="256"/>
        <v>0</v>
      </c>
      <c r="WZO67" s="956">
        <f t="shared" si="256"/>
        <v>0</v>
      </c>
      <c r="WZP67" s="956">
        <f t="shared" si="256"/>
        <v>0</v>
      </c>
      <c r="WZQ67" s="956">
        <f t="shared" si="256"/>
        <v>0</v>
      </c>
      <c r="WZR67" s="956">
        <f t="shared" si="256"/>
        <v>0</v>
      </c>
      <c r="WZS67" s="956">
        <f t="shared" si="256"/>
        <v>0</v>
      </c>
      <c r="WZT67" s="956">
        <f t="shared" si="256"/>
        <v>0</v>
      </c>
      <c r="WZU67" s="956">
        <f t="shared" si="256"/>
        <v>0</v>
      </c>
      <c r="WZV67" s="956">
        <f t="shared" si="256"/>
        <v>0</v>
      </c>
      <c r="WZW67" s="956">
        <f t="shared" si="256"/>
        <v>0</v>
      </c>
      <c r="WZX67" s="956">
        <f t="shared" si="256"/>
        <v>0</v>
      </c>
      <c r="WZY67" s="956">
        <f t="shared" si="256"/>
        <v>0</v>
      </c>
      <c r="WZZ67" s="956">
        <f t="shared" si="256"/>
        <v>0</v>
      </c>
      <c r="XAA67" s="956">
        <f t="shared" si="256"/>
        <v>0</v>
      </c>
      <c r="XAB67" s="956">
        <f t="shared" si="256"/>
        <v>0</v>
      </c>
      <c r="XAC67" s="956">
        <f t="shared" si="256"/>
        <v>0</v>
      </c>
      <c r="XAD67" s="956">
        <f t="shared" si="256"/>
        <v>0</v>
      </c>
      <c r="XAE67" s="956">
        <f t="shared" si="256"/>
        <v>0</v>
      </c>
      <c r="XAF67" s="956">
        <f t="shared" si="256"/>
        <v>0</v>
      </c>
      <c r="XAG67" s="956">
        <f t="shared" si="256"/>
        <v>0</v>
      </c>
      <c r="XAH67" s="956">
        <f t="shared" si="256"/>
        <v>0</v>
      </c>
      <c r="XAI67" s="956">
        <f t="shared" si="256"/>
        <v>0</v>
      </c>
      <c r="XAJ67" s="956">
        <f t="shared" si="256"/>
        <v>0</v>
      </c>
      <c r="XAK67" s="956">
        <f t="shared" si="256"/>
        <v>0</v>
      </c>
      <c r="XAL67" s="956">
        <f t="shared" si="256"/>
        <v>0</v>
      </c>
      <c r="XAM67" s="956">
        <f t="shared" si="256"/>
        <v>0</v>
      </c>
      <c r="XAN67" s="956">
        <f t="shared" si="256"/>
        <v>0</v>
      </c>
      <c r="XAO67" s="956">
        <f t="shared" si="256"/>
        <v>0</v>
      </c>
      <c r="XAP67" s="956">
        <f t="shared" si="256"/>
        <v>0</v>
      </c>
      <c r="XAQ67" s="956">
        <f t="shared" si="256"/>
        <v>0</v>
      </c>
      <c r="XAR67" s="956">
        <f t="shared" ref="XAR67:XDC67" si="257">XAR60*$C$67</f>
        <v>0</v>
      </c>
      <c r="XAS67" s="956">
        <f t="shared" si="257"/>
        <v>0</v>
      </c>
      <c r="XAT67" s="956">
        <f t="shared" si="257"/>
        <v>0</v>
      </c>
      <c r="XAU67" s="956">
        <f t="shared" si="257"/>
        <v>0</v>
      </c>
      <c r="XAV67" s="956">
        <f t="shared" si="257"/>
        <v>0</v>
      </c>
      <c r="XAW67" s="956">
        <f t="shared" si="257"/>
        <v>0</v>
      </c>
      <c r="XAX67" s="956">
        <f t="shared" si="257"/>
        <v>0</v>
      </c>
      <c r="XAY67" s="956">
        <f t="shared" si="257"/>
        <v>0</v>
      </c>
      <c r="XAZ67" s="956">
        <f t="shared" si="257"/>
        <v>0</v>
      </c>
      <c r="XBA67" s="956">
        <f t="shared" si="257"/>
        <v>0</v>
      </c>
      <c r="XBB67" s="956">
        <f t="shared" si="257"/>
        <v>0</v>
      </c>
      <c r="XBC67" s="956">
        <f t="shared" si="257"/>
        <v>0</v>
      </c>
      <c r="XBD67" s="956">
        <f t="shared" si="257"/>
        <v>0</v>
      </c>
      <c r="XBE67" s="956">
        <f t="shared" si="257"/>
        <v>0</v>
      </c>
      <c r="XBF67" s="956">
        <f t="shared" si="257"/>
        <v>0</v>
      </c>
      <c r="XBG67" s="956">
        <f t="shared" si="257"/>
        <v>0</v>
      </c>
      <c r="XBH67" s="956">
        <f t="shared" si="257"/>
        <v>0</v>
      </c>
      <c r="XBI67" s="956">
        <f t="shared" si="257"/>
        <v>0</v>
      </c>
      <c r="XBJ67" s="956">
        <f t="shared" si="257"/>
        <v>0</v>
      </c>
      <c r="XBK67" s="956">
        <f t="shared" si="257"/>
        <v>0</v>
      </c>
      <c r="XBL67" s="956">
        <f t="shared" si="257"/>
        <v>0</v>
      </c>
      <c r="XBM67" s="956">
        <f t="shared" si="257"/>
        <v>0</v>
      </c>
      <c r="XBN67" s="956">
        <f t="shared" si="257"/>
        <v>0</v>
      </c>
      <c r="XBO67" s="956">
        <f t="shared" si="257"/>
        <v>0</v>
      </c>
      <c r="XBP67" s="956">
        <f t="shared" si="257"/>
        <v>0</v>
      </c>
      <c r="XBQ67" s="956">
        <f t="shared" si="257"/>
        <v>0</v>
      </c>
      <c r="XBR67" s="956">
        <f t="shared" si="257"/>
        <v>0</v>
      </c>
      <c r="XBS67" s="956">
        <f t="shared" si="257"/>
        <v>0</v>
      </c>
      <c r="XBT67" s="956">
        <f t="shared" si="257"/>
        <v>0</v>
      </c>
      <c r="XBU67" s="956">
        <f t="shared" si="257"/>
        <v>0</v>
      </c>
      <c r="XBV67" s="956">
        <f t="shared" si="257"/>
        <v>0</v>
      </c>
      <c r="XBW67" s="956">
        <f t="shared" si="257"/>
        <v>0</v>
      </c>
      <c r="XBX67" s="956">
        <f t="shared" si="257"/>
        <v>0</v>
      </c>
      <c r="XBY67" s="956">
        <f t="shared" si="257"/>
        <v>0</v>
      </c>
      <c r="XBZ67" s="956">
        <f t="shared" si="257"/>
        <v>0</v>
      </c>
      <c r="XCA67" s="956">
        <f t="shared" si="257"/>
        <v>0</v>
      </c>
      <c r="XCB67" s="956">
        <f t="shared" si="257"/>
        <v>0</v>
      </c>
      <c r="XCC67" s="956">
        <f t="shared" si="257"/>
        <v>0</v>
      </c>
      <c r="XCD67" s="956">
        <f t="shared" si="257"/>
        <v>0</v>
      </c>
      <c r="XCE67" s="956">
        <f t="shared" si="257"/>
        <v>0</v>
      </c>
      <c r="XCF67" s="956">
        <f t="shared" si="257"/>
        <v>0</v>
      </c>
      <c r="XCG67" s="956">
        <f t="shared" si="257"/>
        <v>0</v>
      </c>
      <c r="XCH67" s="956">
        <f t="shared" si="257"/>
        <v>0</v>
      </c>
      <c r="XCI67" s="956">
        <f t="shared" si="257"/>
        <v>0</v>
      </c>
      <c r="XCJ67" s="956">
        <f t="shared" si="257"/>
        <v>0</v>
      </c>
      <c r="XCK67" s="956">
        <f t="shared" si="257"/>
        <v>0</v>
      </c>
      <c r="XCL67" s="956">
        <f t="shared" si="257"/>
        <v>0</v>
      </c>
      <c r="XCM67" s="956">
        <f t="shared" si="257"/>
        <v>0</v>
      </c>
      <c r="XCN67" s="956">
        <f t="shared" si="257"/>
        <v>0</v>
      </c>
      <c r="XCO67" s="956">
        <f t="shared" si="257"/>
        <v>0</v>
      </c>
      <c r="XCP67" s="956">
        <f t="shared" si="257"/>
        <v>0</v>
      </c>
      <c r="XCQ67" s="956">
        <f t="shared" si="257"/>
        <v>0</v>
      </c>
      <c r="XCR67" s="956">
        <f t="shared" si="257"/>
        <v>0</v>
      </c>
      <c r="XCS67" s="956">
        <f t="shared" si="257"/>
        <v>0</v>
      </c>
      <c r="XCT67" s="956">
        <f t="shared" si="257"/>
        <v>0</v>
      </c>
      <c r="XCU67" s="956">
        <f t="shared" si="257"/>
        <v>0</v>
      </c>
      <c r="XCV67" s="956">
        <f t="shared" si="257"/>
        <v>0</v>
      </c>
      <c r="XCW67" s="956">
        <f t="shared" si="257"/>
        <v>0</v>
      </c>
      <c r="XCX67" s="956">
        <f t="shared" si="257"/>
        <v>0</v>
      </c>
      <c r="XCY67" s="956">
        <f t="shared" si="257"/>
        <v>0</v>
      </c>
      <c r="XCZ67" s="956">
        <f t="shared" si="257"/>
        <v>0</v>
      </c>
      <c r="XDA67" s="956">
        <f t="shared" si="257"/>
        <v>0</v>
      </c>
      <c r="XDB67" s="956">
        <f t="shared" si="257"/>
        <v>0</v>
      </c>
      <c r="XDC67" s="956">
        <f t="shared" si="257"/>
        <v>0</v>
      </c>
      <c r="XDD67" s="956">
        <f t="shared" ref="XDD67:XFD67" si="258">XDD60*$C$67</f>
        <v>0</v>
      </c>
      <c r="XDE67" s="956">
        <f t="shared" si="258"/>
        <v>0</v>
      </c>
      <c r="XDF67" s="956">
        <f t="shared" si="258"/>
        <v>0</v>
      </c>
      <c r="XDG67" s="956">
        <f t="shared" si="258"/>
        <v>0</v>
      </c>
      <c r="XDH67" s="956">
        <f t="shared" si="258"/>
        <v>0</v>
      </c>
      <c r="XDI67" s="956">
        <f t="shared" si="258"/>
        <v>0</v>
      </c>
      <c r="XDJ67" s="956">
        <f t="shared" si="258"/>
        <v>0</v>
      </c>
      <c r="XDK67" s="956">
        <f t="shared" si="258"/>
        <v>0</v>
      </c>
      <c r="XDL67" s="956">
        <f t="shared" si="258"/>
        <v>0</v>
      </c>
      <c r="XDM67" s="956">
        <f t="shared" si="258"/>
        <v>0</v>
      </c>
      <c r="XDN67" s="956">
        <f t="shared" si="258"/>
        <v>0</v>
      </c>
      <c r="XDO67" s="956">
        <f t="shared" si="258"/>
        <v>0</v>
      </c>
      <c r="XDP67" s="956">
        <f t="shared" si="258"/>
        <v>0</v>
      </c>
      <c r="XDQ67" s="956">
        <f t="shared" si="258"/>
        <v>0</v>
      </c>
      <c r="XDR67" s="956">
        <f t="shared" si="258"/>
        <v>0</v>
      </c>
      <c r="XDS67" s="956">
        <f t="shared" si="258"/>
        <v>0</v>
      </c>
      <c r="XDT67" s="956">
        <f t="shared" si="258"/>
        <v>0</v>
      </c>
      <c r="XDU67" s="956">
        <f t="shared" si="258"/>
        <v>0</v>
      </c>
      <c r="XDV67" s="956">
        <f t="shared" si="258"/>
        <v>0</v>
      </c>
      <c r="XDW67" s="956">
        <f t="shared" si="258"/>
        <v>0</v>
      </c>
      <c r="XDX67" s="956">
        <f t="shared" si="258"/>
        <v>0</v>
      </c>
      <c r="XDY67" s="956">
        <f t="shared" si="258"/>
        <v>0</v>
      </c>
      <c r="XDZ67" s="956">
        <f t="shared" si="258"/>
        <v>0</v>
      </c>
      <c r="XEA67" s="956">
        <f t="shared" si="258"/>
        <v>0</v>
      </c>
      <c r="XEB67" s="956">
        <f t="shared" si="258"/>
        <v>0</v>
      </c>
      <c r="XEC67" s="956">
        <f t="shared" si="258"/>
        <v>0</v>
      </c>
      <c r="XED67" s="956">
        <f t="shared" si="258"/>
        <v>0</v>
      </c>
      <c r="XEE67" s="956">
        <f t="shared" si="258"/>
        <v>0</v>
      </c>
      <c r="XEF67" s="956">
        <f t="shared" si="258"/>
        <v>0</v>
      </c>
      <c r="XEG67" s="956">
        <f t="shared" si="258"/>
        <v>0</v>
      </c>
      <c r="XEH67" s="956">
        <f t="shared" si="258"/>
        <v>0</v>
      </c>
      <c r="XEI67" s="956">
        <f t="shared" si="258"/>
        <v>0</v>
      </c>
      <c r="XEJ67" s="956">
        <f t="shared" si="258"/>
        <v>0</v>
      </c>
      <c r="XEK67" s="956">
        <f t="shared" si="258"/>
        <v>0</v>
      </c>
      <c r="XEL67" s="956">
        <f t="shared" si="258"/>
        <v>0</v>
      </c>
      <c r="XEM67" s="956">
        <f t="shared" si="258"/>
        <v>0</v>
      </c>
      <c r="XEN67" s="956">
        <f t="shared" si="258"/>
        <v>0</v>
      </c>
      <c r="XEO67" s="956">
        <f t="shared" si="258"/>
        <v>0</v>
      </c>
      <c r="XEP67" s="956">
        <f t="shared" si="258"/>
        <v>0</v>
      </c>
      <c r="XEQ67" s="956">
        <f t="shared" si="258"/>
        <v>0</v>
      </c>
      <c r="XER67" s="956">
        <f t="shared" si="258"/>
        <v>0</v>
      </c>
      <c r="XES67" s="956">
        <f t="shared" si="258"/>
        <v>0</v>
      </c>
      <c r="XET67" s="956">
        <f t="shared" si="258"/>
        <v>0</v>
      </c>
      <c r="XEU67" s="956">
        <f t="shared" si="258"/>
        <v>0</v>
      </c>
      <c r="XEV67" s="956">
        <f t="shared" si="258"/>
        <v>0</v>
      </c>
      <c r="XEW67" s="956">
        <f t="shared" si="258"/>
        <v>0</v>
      </c>
      <c r="XEX67" s="956">
        <f t="shared" si="258"/>
        <v>0</v>
      </c>
      <c r="XEY67" s="956">
        <f t="shared" si="258"/>
        <v>0</v>
      </c>
      <c r="XEZ67" s="956">
        <f t="shared" si="258"/>
        <v>0</v>
      </c>
      <c r="XFA67" s="956">
        <f t="shared" si="258"/>
        <v>0</v>
      </c>
      <c r="XFB67" s="956">
        <f t="shared" si="258"/>
        <v>0</v>
      </c>
      <c r="XFC67" s="956">
        <f t="shared" si="258"/>
        <v>0</v>
      </c>
      <c r="XFD67" s="956">
        <f t="shared" si="258"/>
        <v>0</v>
      </c>
    </row>
    <row r="68" spans="1:16384" s="956" customFormat="1">
      <c r="A68" s="961"/>
      <c r="B68" s="961" t="s">
        <v>2777</v>
      </c>
      <c r="C68" s="955">
        <v>0.5</v>
      </c>
      <c r="E68" s="961"/>
      <c r="G68" s="956">
        <f t="shared" ref="G68:AG69" si="259">E68*$C$66</f>
        <v>0</v>
      </c>
      <c r="I68" s="956">
        <f>I64*C68</f>
        <v>1099.2826875000028</v>
      </c>
      <c r="K68" s="956">
        <f>K60*$C$68</f>
        <v>108179.65079593749</v>
      </c>
      <c r="L68" s="956">
        <f t="shared" ref="L68:BW68" si="260">L60*$C$68</f>
        <v>0</v>
      </c>
      <c r="M68" s="956">
        <f t="shared" si="260"/>
        <v>119749.44339790432</v>
      </c>
      <c r="N68" s="956">
        <f t="shared" si="260"/>
        <v>0</v>
      </c>
      <c r="O68" s="956">
        <f t="shared" si="260"/>
        <v>131367.62765834932</v>
      </c>
      <c r="P68" s="956">
        <f t="shared" si="260"/>
        <v>0</v>
      </c>
      <c r="Q68" s="956">
        <f t="shared" si="260"/>
        <v>143026.69472043891</v>
      </c>
      <c r="R68" s="956">
        <f t="shared" si="260"/>
        <v>0</v>
      </c>
      <c r="S68" s="956">
        <f t="shared" si="260"/>
        <v>154718.63719016113</v>
      </c>
      <c r="T68" s="956">
        <f t="shared" si="260"/>
        <v>0</v>
      </c>
      <c r="U68" s="956">
        <f t="shared" si="260"/>
        <v>166434.92568446085</v>
      </c>
      <c r="V68" s="956">
        <f t="shared" si="260"/>
        <v>0</v>
      </c>
      <c r="W68" s="956">
        <f t="shared" si="260"/>
        <v>178166.48440639151</v>
      </c>
      <c r="X68" s="956">
        <f t="shared" si="260"/>
        <v>0</v>
      </c>
      <c r="Y68" s="956">
        <f t="shared" si="260"/>
        <v>189903.66570938102</v>
      </c>
      <c r="Z68" s="956">
        <f t="shared" si="260"/>
        <v>0</v>
      </c>
      <c r="AA68" s="956">
        <f t="shared" si="260"/>
        <v>201636.22361128742</v>
      </c>
      <c r="AB68" s="956">
        <f t="shared" si="260"/>
        <v>0</v>
      </c>
      <c r="AC68" s="956">
        <f t="shared" si="260"/>
        <v>213353.28621745529</v>
      </c>
      <c r="AD68" s="956">
        <f t="shared" si="260"/>
        <v>0</v>
      </c>
      <c r="AE68" s="956">
        <f t="shared" si="260"/>
        <v>225043.32701044143</v>
      </c>
      <c r="AF68" s="956">
        <f t="shared" si="260"/>
        <v>0</v>
      </c>
      <c r="AG68" s="956">
        <f t="shared" si="260"/>
        <v>236694.13496250118</v>
      </c>
      <c r="AI68" s="956">
        <f t="shared" si="260"/>
        <v>0</v>
      </c>
      <c r="AJ68" s="956">
        <f t="shared" si="260"/>
        <v>0</v>
      </c>
      <c r="AK68" s="956">
        <f t="shared" si="260"/>
        <v>0</v>
      </c>
      <c r="AL68" s="956">
        <f t="shared" si="260"/>
        <v>0</v>
      </c>
      <c r="AM68" s="956">
        <f t="shared" si="260"/>
        <v>0</v>
      </c>
      <c r="AN68" s="956">
        <f t="shared" si="260"/>
        <v>0</v>
      </c>
      <c r="AO68" s="956">
        <f t="shared" si="260"/>
        <v>0</v>
      </c>
      <c r="AP68" s="956">
        <f t="shared" si="260"/>
        <v>0</v>
      </c>
      <c r="AQ68" s="956">
        <f t="shared" si="260"/>
        <v>0</v>
      </c>
      <c r="AR68" s="956">
        <f t="shared" si="260"/>
        <v>0</v>
      </c>
      <c r="AS68" s="956">
        <f t="shared" si="260"/>
        <v>0</v>
      </c>
      <c r="AT68" s="956">
        <f t="shared" si="260"/>
        <v>0</v>
      </c>
      <c r="AU68" s="956">
        <f t="shared" si="260"/>
        <v>0</v>
      </c>
      <c r="AV68" s="956">
        <f t="shared" si="260"/>
        <v>0</v>
      </c>
      <c r="AW68" s="956">
        <f t="shared" si="260"/>
        <v>0</v>
      </c>
      <c r="AX68" s="956">
        <f t="shared" si="260"/>
        <v>0</v>
      </c>
      <c r="AY68" s="956">
        <f t="shared" si="260"/>
        <v>0</v>
      </c>
      <c r="AZ68" s="956">
        <f t="shared" si="260"/>
        <v>0</v>
      </c>
      <c r="BA68" s="956">
        <f t="shared" si="260"/>
        <v>0</v>
      </c>
      <c r="BB68" s="956">
        <f t="shared" si="260"/>
        <v>0</v>
      </c>
      <c r="BC68" s="956">
        <f t="shared" si="260"/>
        <v>0</v>
      </c>
      <c r="BD68" s="956">
        <f t="shared" si="260"/>
        <v>0</v>
      </c>
      <c r="BE68" s="956">
        <f t="shared" si="260"/>
        <v>0</v>
      </c>
      <c r="BF68" s="956">
        <f t="shared" si="260"/>
        <v>0</v>
      </c>
      <c r="BG68" s="956">
        <f t="shared" si="260"/>
        <v>0</v>
      </c>
      <c r="BH68" s="956">
        <f t="shared" si="260"/>
        <v>0</v>
      </c>
      <c r="BI68" s="956">
        <f t="shared" si="260"/>
        <v>0</v>
      </c>
      <c r="BJ68" s="956">
        <f t="shared" si="260"/>
        <v>0</v>
      </c>
      <c r="BK68" s="956">
        <f t="shared" si="260"/>
        <v>0</v>
      </c>
      <c r="BL68" s="956">
        <f t="shared" si="260"/>
        <v>0</v>
      </c>
      <c r="BM68" s="956">
        <f t="shared" si="260"/>
        <v>0</v>
      </c>
      <c r="BN68" s="956">
        <f t="shared" si="260"/>
        <v>0</v>
      </c>
      <c r="BO68" s="956">
        <f t="shared" si="260"/>
        <v>0</v>
      </c>
      <c r="BP68" s="956">
        <f t="shared" si="260"/>
        <v>0</v>
      </c>
      <c r="BQ68" s="956">
        <f t="shared" si="260"/>
        <v>0</v>
      </c>
      <c r="BR68" s="956">
        <f t="shared" si="260"/>
        <v>0</v>
      </c>
      <c r="BS68" s="956">
        <f t="shared" si="260"/>
        <v>0</v>
      </c>
      <c r="BT68" s="956">
        <f t="shared" si="260"/>
        <v>0</v>
      </c>
      <c r="BU68" s="956">
        <f t="shared" si="260"/>
        <v>0</v>
      </c>
      <c r="BV68" s="956">
        <f t="shared" si="260"/>
        <v>0</v>
      </c>
      <c r="BW68" s="956">
        <f t="shared" si="260"/>
        <v>0</v>
      </c>
      <c r="BX68" s="956">
        <f t="shared" ref="BX68:EI68" si="261">BX60*$C$68</f>
        <v>0</v>
      </c>
      <c r="BY68" s="956">
        <f t="shared" si="261"/>
        <v>0</v>
      </c>
      <c r="BZ68" s="956">
        <f t="shared" si="261"/>
        <v>0</v>
      </c>
      <c r="CA68" s="956">
        <f t="shared" si="261"/>
        <v>0</v>
      </c>
      <c r="CB68" s="956">
        <f t="shared" si="261"/>
        <v>0</v>
      </c>
      <c r="CC68" s="956">
        <f t="shared" si="261"/>
        <v>0</v>
      </c>
      <c r="CD68" s="956">
        <f t="shared" si="261"/>
        <v>0</v>
      </c>
      <c r="CE68" s="956">
        <f t="shared" si="261"/>
        <v>0</v>
      </c>
      <c r="CF68" s="956">
        <f t="shared" si="261"/>
        <v>0</v>
      </c>
      <c r="CG68" s="956">
        <f t="shared" si="261"/>
        <v>0</v>
      </c>
      <c r="CH68" s="956">
        <f t="shared" si="261"/>
        <v>0</v>
      </c>
      <c r="CI68" s="956">
        <f t="shared" si="261"/>
        <v>0</v>
      </c>
      <c r="CJ68" s="956">
        <f t="shared" si="261"/>
        <v>0</v>
      </c>
      <c r="CK68" s="956">
        <f t="shared" si="261"/>
        <v>0</v>
      </c>
      <c r="CL68" s="956">
        <f t="shared" si="261"/>
        <v>0</v>
      </c>
      <c r="CM68" s="956">
        <f t="shared" si="261"/>
        <v>0</v>
      </c>
      <c r="CN68" s="956">
        <f t="shared" si="261"/>
        <v>0</v>
      </c>
      <c r="CO68" s="956">
        <f t="shared" si="261"/>
        <v>0</v>
      </c>
      <c r="CP68" s="956">
        <f t="shared" si="261"/>
        <v>0</v>
      </c>
      <c r="CQ68" s="956">
        <f t="shared" si="261"/>
        <v>0</v>
      </c>
      <c r="CR68" s="956">
        <f t="shared" si="261"/>
        <v>0</v>
      </c>
      <c r="CS68" s="956">
        <f t="shared" si="261"/>
        <v>0</v>
      </c>
      <c r="CT68" s="956">
        <f t="shared" si="261"/>
        <v>0</v>
      </c>
      <c r="CU68" s="956">
        <f t="shared" si="261"/>
        <v>0</v>
      </c>
      <c r="CV68" s="956">
        <f t="shared" si="261"/>
        <v>0</v>
      </c>
      <c r="CW68" s="956">
        <f t="shared" si="261"/>
        <v>0</v>
      </c>
      <c r="CX68" s="956">
        <f t="shared" si="261"/>
        <v>0</v>
      </c>
      <c r="CY68" s="956">
        <f t="shared" si="261"/>
        <v>0</v>
      </c>
      <c r="CZ68" s="956">
        <f t="shared" si="261"/>
        <v>0</v>
      </c>
      <c r="DA68" s="956">
        <f t="shared" si="261"/>
        <v>0</v>
      </c>
      <c r="DB68" s="956">
        <f t="shared" si="261"/>
        <v>0</v>
      </c>
      <c r="DC68" s="956">
        <f t="shared" si="261"/>
        <v>0</v>
      </c>
      <c r="DD68" s="956">
        <f t="shared" si="261"/>
        <v>0</v>
      </c>
      <c r="DE68" s="956">
        <f t="shared" si="261"/>
        <v>0</v>
      </c>
      <c r="DF68" s="956">
        <f t="shared" si="261"/>
        <v>0</v>
      </c>
      <c r="DG68" s="956">
        <f t="shared" si="261"/>
        <v>0</v>
      </c>
      <c r="DH68" s="956">
        <f t="shared" si="261"/>
        <v>0</v>
      </c>
      <c r="DI68" s="956">
        <f t="shared" si="261"/>
        <v>0</v>
      </c>
      <c r="DJ68" s="956">
        <f t="shared" si="261"/>
        <v>0</v>
      </c>
      <c r="DK68" s="956">
        <f t="shared" si="261"/>
        <v>0</v>
      </c>
      <c r="DL68" s="956">
        <f t="shared" si="261"/>
        <v>0</v>
      </c>
      <c r="DM68" s="956">
        <f t="shared" si="261"/>
        <v>0</v>
      </c>
      <c r="DN68" s="956">
        <f t="shared" si="261"/>
        <v>0</v>
      </c>
      <c r="DO68" s="956">
        <f t="shared" si="261"/>
        <v>0</v>
      </c>
      <c r="DP68" s="956">
        <f t="shared" si="261"/>
        <v>0</v>
      </c>
      <c r="DQ68" s="956">
        <f t="shared" si="261"/>
        <v>0</v>
      </c>
      <c r="DR68" s="956">
        <f t="shared" si="261"/>
        <v>0</v>
      </c>
      <c r="DS68" s="956">
        <f t="shared" si="261"/>
        <v>0</v>
      </c>
      <c r="DT68" s="956">
        <f t="shared" si="261"/>
        <v>0</v>
      </c>
      <c r="DU68" s="956">
        <f t="shared" si="261"/>
        <v>0</v>
      </c>
      <c r="DV68" s="956">
        <f t="shared" si="261"/>
        <v>0</v>
      </c>
      <c r="DW68" s="956">
        <f t="shared" si="261"/>
        <v>0</v>
      </c>
      <c r="DX68" s="956">
        <f t="shared" si="261"/>
        <v>0</v>
      </c>
      <c r="DY68" s="956">
        <f t="shared" si="261"/>
        <v>0</v>
      </c>
      <c r="DZ68" s="956">
        <f t="shared" si="261"/>
        <v>0</v>
      </c>
      <c r="EA68" s="956">
        <f t="shared" si="261"/>
        <v>0</v>
      </c>
      <c r="EB68" s="956">
        <f t="shared" si="261"/>
        <v>0</v>
      </c>
      <c r="EC68" s="956">
        <f t="shared" si="261"/>
        <v>0</v>
      </c>
      <c r="ED68" s="956">
        <f t="shared" si="261"/>
        <v>0</v>
      </c>
      <c r="EE68" s="956">
        <f t="shared" si="261"/>
        <v>0</v>
      </c>
      <c r="EF68" s="956">
        <f t="shared" si="261"/>
        <v>0</v>
      </c>
      <c r="EG68" s="956">
        <f t="shared" si="261"/>
        <v>0</v>
      </c>
      <c r="EH68" s="956">
        <f t="shared" si="261"/>
        <v>0</v>
      </c>
      <c r="EI68" s="956">
        <f t="shared" si="261"/>
        <v>0</v>
      </c>
      <c r="EJ68" s="956">
        <f t="shared" ref="EJ68:GU68" si="262">EJ60*$C$68</f>
        <v>0</v>
      </c>
      <c r="EK68" s="956">
        <f t="shared" si="262"/>
        <v>0</v>
      </c>
      <c r="EL68" s="956">
        <f t="shared" si="262"/>
        <v>0</v>
      </c>
      <c r="EM68" s="956">
        <f t="shared" si="262"/>
        <v>0</v>
      </c>
      <c r="EN68" s="956">
        <f t="shared" si="262"/>
        <v>0</v>
      </c>
      <c r="EO68" s="956">
        <f t="shared" si="262"/>
        <v>0</v>
      </c>
      <c r="EP68" s="956">
        <f t="shared" si="262"/>
        <v>0</v>
      </c>
      <c r="EQ68" s="956">
        <f t="shared" si="262"/>
        <v>0</v>
      </c>
      <c r="ER68" s="956">
        <f t="shared" si="262"/>
        <v>0</v>
      </c>
      <c r="ES68" s="956">
        <f t="shared" si="262"/>
        <v>0</v>
      </c>
      <c r="ET68" s="956">
        <f t="shared" si="262"/>
        <v>0</v>
      </c>
      <c r="EU68" s="956">
        <f t="shared" si="262"/>
        <v>0</v>
      </c>
      <c r="EV68" s="956">
        <f t="shared" si="262"/>
        <v>0</v>
      </c>
      <c r="EW68" s="956">
        <f t="shared" si="262"/>
        <v>0</v>
      </c>
      <c r="EX68" s="956">
        <f t="shared" si="262"/>
        <v>0</v>
      </c>
      <c r="EY68" s="956">
        <f t="shared" si="262"/>
        <v>0</v>
      </c>
      <c r="EZ68" s="956">
        <f t="shared" si="262"/>
        <v>0</v>
      </c>
      <c r="FA68" s="956">
        <f t="shared" si="262"/>
        <v>0</v>
      </c>
      <c r="FB68" s="956">
        <f t="shared" si="262"/>
        <v>0</v>
      </c>
      <c r="FC68" s="956">
        <f t="shared" si="262"/>
        <v>0</v>
      </c>
      <c r="FD68" s="956">
        <f t="shared" si="262"/>
        <v>0</v>
      </c>
      <c r="FE68" s="956">
        <f t="shared" si="262"/>
        <v>0</v>
      </c>
      <c r="FF68" s="956">
        <f t="shared" si="262"/>
        <v>0</v>
      </c>
      <c r="FG68" s="956">
        <f t="shared" si="262"/>
        <v>0</v>
      </c>
      <c r="FH68" s="956">
        <f t="shared" si="262"/>
        <v>0</v>
      </c>
      <c r="FI68" s="956">
        <f t="shared" si="262"/>
        <v>0</v>
      </c>
      <c r="FJ68" s="956">
        <f t="shared" si="262"/>
        <v>0</v>
      </c>
      <c r="FK68" s="956">
        <f t="shared" si="262"/>
        <v>0</v>
      </c>
      <c r="FL68" s="956">
        <f t="shared" si="262"/>
        <v>0</v>
      </c>
      <c r="FM68" s="956">
        <f t="shared" si="262"/>
        <v>0</v>
      </c>
      <c r="FN68" s="956">
        <f t="shared" si="262"/>
        <v>0</v>
      </c>
      <c r="FO68" s="956">
        <f t="shared" si="262"/>
        <v>0</v>
      </c>
      <c r="FP68" s="956">
        <f t="shared" si="262"/>
        <v>0</v>
      </c>
      <c r="FQ68" s="956">
        <f t="shared" si="262"/>
        <v>0</v>
      </c>
      <c r="FR68" s="956">
        <f t="shared" si="262"/>
        <v>0</v>
      </c>
      <c r="FS68" s="956">
        <f t="shared" si="262"/>
        <v>0</v>
      </c>
      <c r="FT68" s="956">
        <f t="shared" si="262"/>
        <v>0</v>
      </c>
      <c r="FU68" s="956">
        <f t="shared" si="262"/>
        <v>0</v>
      </c>
      <c r="FV68" s="956">
        <f t="shared" si="262"/>
        <v>0</v>
      </c>
      <c r="FW68" s="956">
        <f t="shared" si="262"/>
        <v>0</v>
      </c>
      <c r="FX68" s="956">
        <f t="shared" si="262"/>
        <v>0</v>
      </c>
      <c r="FY68" s="956">
        <f t="shared" si="262"/>
        <v>0</v>
      </c>
      <c r="FZ68" s="956">
        <f t="shared" si="262"/>
        <v>0</v>
      </c>
      <c r="GA68" s="956">
        <f t="shared" si="262"/>
        <v>0</v>
      </c>
      <c r="GB68" s="956">
        <f t="shared" si="262"/>
        <v>0</v>
      </c>
      <c r="GC68" s="956">
        <f t="shared" si="262"/>
        <v>0</v>
      </c>
      <c r="GD68" s="956">
        <f t="shared" si="262"/>
        <v>0</v>
      </c>
      <c r="GE68" s="956">
        <f t="shared" si="262"/>
        <v>0</v>
      </c>
      <c r="GF68" s="956">
        <f t="shared" si="262"/>
        <v>0</v>
      </c>
      <c r="GG68" s="956">
        <f t="shared" si="262"/>
        <v>0</v>
      </c>
      <c r="GH68" s="956">
        <f t="shared" si="262"/>
        <v>0</v>
      </c>
      <c r="GI68" s="956">
        <f t="shared" si="262"/>
        <v>0</v>
      </c>
      <c r="GJ68" s="956">
        <f t="shared" si="262"/>
        <v>0</v>
      </c>
      <c r="GK68" s="956">
        <f t="shared" si="262"/>
        <v>0</v>
      </c>
      <c r="GL68" s="956">
        <f t="shared" si="262"/>
        <v>0</v>
      </c>
      <c r="GM68" s="956">
        <f t="shared" si="262"/>
        <v>0</v>
      </c>
      <c r="GN68" s="956">
        <f t="shared" si="262"/>
        <v>0</v>
      </c>
      <c r="GO68" s="956">
        <f t="shared" si="262"/>
        <v>0</v>
      </c>
      <c r="GP68" s="956">
        <f t="shared" si="262"/>
        <v>0</v>
      </c>
      <c r="GQ68" s="956">
        <f t="shared" si="262"/>
        <v>0</v>
      </c>
      <c r="GR68" s="956">
        <f t="shared" si="262"/>
        <v>0</v>
      </c>
      <c r="GS68" s="956">
        <f t="shared" si="262"/>
        <v>0</v>
      </c>
      <c r="GT68" s="956">
        <f t="shared" si="262"/>
        <v>0</v>
      </c>
      <c r="GU68" s="956">
        <f t="shared" si="262"/>
        <v>0</v>
      </c>
      <c r="GV68" s="956">
        <f t="shared" ref="GV68:JG68" si="263">GV60*$C$68</f>
        <v>0</v>
      </c>
      <c r="GW68" s="956">
        <f t="shared" si="263"/>
        <v>0</v>
      </c>
      <c r="GX68" s="956">
        <f t="shared" si="263"/>
        <v>0</v>
      </c>
      <c r="GY68" s="956">
        <f t="shared" si="263"/>
        <v>0</v>
      </c>
      <c r="GZ68" s="956">
        <f t="shared" si="263"/>
        <v>0</v>
      </c>
      <c r="HA68" s="956">
        <f t="shared" si="263"/>
        <v>0</v>
      </c>
      <c r="HB68" s="956">
        <f t="shared" si="263"/>
        <v>0</v>
      </c>
      <c r="HC68" s="956">
        <f t="shared" si="263"/>
        <v>0</v>
      </c>
      <c r="HD68" s="956">
        <f t="shared" si="263"/>
        <v>0</v>
      </c>
      <c r="HE68" s="956">
        <f t="shared" si="263"/>
        <v>0</v>
      </c>
      <c r="HF68" s="956">
        <f t="shared" si="263"/>
        <v>0</v>
      </c>
      <c r="HG68" s="956">
        <f t="shared" si="263"/>
        <v>0</v>
      </c>
      <c r="HH68" s="956">
        <f t="shared" si="263"/>
        <v>0</v>
      </c>
      <c r="HI68" s="956">
        <f t="shared" si="263"/>
        <v>0</v>
      </c>
      <c r="HJ68" s="956">
        <f t="shared" si="263"/>
        <v>0</v>
      </c>
      <c r="HK68" s="956">
        <f t="shared" si="263"/>
        <v>0</v>
      </c>
      <c r="HL68" s="956">
        <f t="shared" si="263"/>
        <v>0</v>
      </c>
      <c r="HM68" s="956">
        <f t="shared" si="263"/>
        <v>0</v>
      </c>
      <c r="HN68" s="956">
        <f t="shared" si="263"/>
        <v>0</v>
      </c>
      <c r="HO68" s="956">
        <f t="shared" si="263"/>
        <v>0</v>
      </c>
      <c r="HP68" s="956">
        <f t="shared" si="263"/>
        <v>0</v>
      </c>
      <c r="HQ68" s="956">
        <f t="shared" si="263"/>
        <v>0</v>
      </c>
      <c r="HR68" s="956">
        <f t="shared" si="263"/>
        <v>0</v>
      </c>
      <c r="HS68" s="956">
        <f t="shared" si="263"/>
        <v>0</v>
      </c>
      <c r="HT68" s="956">
        <f t="shared" si="263"/>
        <v>0</v>
      </c>
      <c r="HU68" s="956">
        <f t="shared" si="263"/>
        <v>0</v>
      </c>
      <c r="HV68" s="956">
        <f t="shared" si="263"/>
        <v>0</v>
      </c>
      <c r="HW68" s="956">
        <f t="shared" si="263"/>
        <v>0</v>
      </c>
      <c r="HX68" s="956">
        <f t="shared" si="263"/>
        <v>0</v>
      </c>
      <c r="HY68" s="956">
        <f t="shared" si="263"/>
        <v>0</v>
      </c>
      <c r="HZ68" s="956">
        <f t="shared" si="263"/>
        <v>0</v>
      </c>
      <c r="IA68" s="956">
        <f t="shared" si="263"/>
        <v>0</v>
      </c>
      <c r="IB68" s="956">
        <f t="shared" si="263"/>
        <v>0</v>
      </c>
      <c r="IC68" s="956">
        <f t="shared" si="263"/>
        <v>0</v>
      </c>
      <c r="ID68" s="956">
        <f t="shared" si="263"/>
        <v>0</v>
      </c>
      <c r="IE68" s="956">
        <f t="shared" si="263"/>
        <v>0</v>
      </c>
      <c r="IF68" s="956">
        <f t="shared" si="263"/>
        <v>0</v>
      </c>
      <c r="IG68" s="956">
        <f t="shared" si="263"/>
        <v>0</v>
      </c>
      <c r="IH68" s="956">
        <f t="shared" si="263"/>
        <v>0</v>
      </c>
      <c r="II68" s="956">
        <f t="shared" si="263"/>
        <v>0</v>
      </c>
      <c r="IJ68" s="956">
        <f t="shared" si="263"/>
        <v>0</v>
      </c>
      <c r="IK68" s="956">
        <f t="shared" si="263"/>
        <v>0</v>
      </c>
      <c r="IL68" s="956">
        <f t="shared" si="263"/>
        <v>0</v>
      </c>
      <c r="IM68" s="956">
        <f t="shared" si="263"/>
        <v>0</v>
      </c>
      <c r="IN68" s="956">
        <f t="shared" si="263"/>
        <v>0</v>
      </c>
      <c r="IO68" s="956">
        <f t="shared" si="263"/>
        <v>0</v>
      </c>
      <c r="IP68" s="956">
        <f t="shared" si="263"/>
        <v>0</v>
      </c>
      <c r="IQ68" s="956">
        <f t="shared" si="263"/>
        <v>0</v>
      </c>
      <c r="IR68" s="956">
        <f t="shared" si="263"/>
        <v>0</v>
      </c>
      <c r="IS68" s="956">
        <f t="shared" si="263"/>
        <v>0</v>
      </c>
      <c r="IT68" s="956">
        <f t="shared" si="263"/>
        <v>0</v>
      </c>
      <c r="IU68" s="956">
        <f t="shared" si="263"/>
        <v>0</v>
      </c>
      <c r="IV68" s="956">
        <f t="shared" si="263"/>
        <v>0</v>
      </c>
      <c r="IW68" s="956">
        <f t="shared" si="263"/>
        <v>0</v>
      </c>
      <c r="IX68" s="956">
        <f t="shared" si="263"/>
        <v>0</v>
      </c>
      <c r="IY68" s="956">
        <f t="shared" si="263"/>
        <v>0</v>
      </c>
      <c r="IZ68" s="956">
        <f t="shared" si="263"/>
        <v>0</v>
      </c>
      <c r="JA68" s="956">
        <f t="shared" si="263"/>
        <v>0</v>
      </c>
      <c r="JB68" s="956">
        <f t="shared" si="263"/>
        <v>0</v>
      </c>
      <c r="JC68" s="956">
        <f t="shared" si="263"/>
        <v>0</v>
      </c>
      <c r="JD68" s="956">
        <f t="shared" si="263"/>
        <v>0</v>
      </c>
      <c r="JE68" s="956">
        <f t="shared" si="263"/>
        <v>0</v>
      </c>
      <c r="JF68" s="956">
        <f t="shared" si="263"/>
        <v>0</v>
      </c>
      <c r="JG68" s="956">
        <f t="shared" si="263"/>
        <v>0</v>
      </c>
      <c r="JH68" s="956">
        <f t="shared" ref="JH68:LS68" si="264">JH60*$C$68</f>
        <v>0</v>
      </c>
      <c r="JI68" s="956">
        <f t="shared" si="264"/>
        <v>0</v>
      </c>
      <c r="JJ68" s="956">
        <f t="shared" si="264"/>
        <v>0</v>
      </c>
      <c r="JK68" s="956">
        <f t="shared" si="264"/>
        <v>0</v>
      </c>
      <c r="JL68" s="956">
        <f t="shared" si="264"/>
        <v>0</v>
      </c>
      <c r="JM68" s="956">
        <f t="shared" si="264"/>
        <v>0</v>
      </c>
      <c r="JN68" s="956">
        <f t="shared" si="264"/>
        <v>0</v>
      </c>
      <c r="JO68" s="956">
        <f t="shared" si="264"/>
        <v>0</v>
      </c>
      <c r="JP68" s="956">
        <f t="shared" si="264"/>
        <v>0</v>
      </c>
      <c r="JQ68" s="956">
        <f t="shared" si="264"/>
        <v>0</v>
      </c>
      <c r="JR68" s="956">
        <f t="shared" si="264"/>
        <v>0</v>
      </c>
      <c r="JS68" s="956">
        <f t="shared" si="264"/>
        <v>0</v>
      </c>
      <c r="JT68" s="956">
        <f t="shared" si="264"/>
        <v>0</v>
      </c>
      <c r="JU68" s="956">
        <f t="shared" si="264"/>
        <v>0</v>
      </c>
      <c r="JV68" s="956">
        <f t="shared" si="264"/>
        <v>0</v>
      </c>
      <c r="JW68" s="956">
        <f t="shared" si="264"/>
        <v>0</v>
      </c>
      <c r="JX68" s="956">
        <f t="shared" si="264"/>
        <v>0</v>
      </c>
      <c r="JY68" s="956">
        <f t="shared" si="264"/>
        <v>0</v>
      </c>
      <c r="JZ68" s="956">
        <f t="shared" si="264"/>
        <v>0</v>
      </c>
      <c r="KA68" s="956">
        <f t="shared" si="264"/>
        <v>0</v>
      </c>
      <c r="KB68" s="956">
        <f t="shared" si="264"/>
        <v>0</v>
      </c>
      <c r="KC68" s="956">
        <f t="shared" si="264"/>
        <v>0</v>
      </c>
      <c r="KD68" s="956">
        <f t="shared" si="264"/>
        <v>0</v>
      </c>
      <c r="KE68" s="956">
        <f t="shared" si="264"/>
        <v>0</v>
      </c>
      <c r="KF68" s="956">
        <f t="shared" si="264"/>
        <v>0</v>
      </c>
      <c r="KG68" s="956">
        <f t="shared" si="264"/>
        <v>0</v>
      </c>
      <c r="KH68" s="956">
        <f t="shared" si="264"/>
        <v>0</v>
      </c>
      <c r="KI68" s="956">
        <f t="shared" si="264"/>
        <v>0</v>
      </c>
      <c r="KJ68" s="956">
        <f t="shared" si="264"/>
        <v>0</v>
      </c>
      <c r="KK68" s="956">
        <f t="shared" si="264"/>
        <v>0</v>
      </c>
      <c r="KL68" s="956">
        <f t="shared" si="264"/>
        <v>0</v>
      </c>
      <c r="KM68" s="956">
        <f t="shared" si="264"/>
        <v>0</v>
      </c>
      <c r="KN68" s="956">
        <f t="shared" si="264"/>
        <v>0</v>
      </c>
      <c r="KO68" s="956">
        <f t="shared" si="264"/>
        <v>0</v>
      </c>
      <c r="KP68" s="956">
        <f t="shared" si="264"/>
        <v>0</v>
      </c>
      <c r="KQ68" s="956">
        <f t="shared" si="264"/>
        <v>0</v>
      </c>
      <c r="KR68" s="956">
        <f t="shared" si="264"/>
        <v>0</v>
      </c>
      <c r="KS68" s="956">
        <f t="shared" si="264"/>
        <v>0</v>
      </c>
      <c r="KT68" s="956">
        <f t="shared" si="264"/>
        <v>0</v>
      </c>
      <c r="KU68" s="956">
        <f t="shared" si="264"/>
        <v>0</v>
      </c>
      <c r="KV68" s="956">
        <f t="shared" si="264"/>
        <v>0</v>
      </c>
      <c r="KW68" s="956">
        <f t="shared" si="264"/>
        <v>0</v>
      </c>
      <c r="KX68" s="956">
        <f t="shared" si="264"/>
        <v>0</v>
      </c>
      <c r="KY68" s="956">
        <f t="shared" si="264"/>
        <v>0</v>
      </c>
      <c r="KZ68" s="956">
        <f t="shared" si="264"/>
        <v>0</v>
      </c>
      <c r="LA68" s="956">
        <f t="shared" si="264"/>
        <v>0</v>
      </c>
      <c r="LB68" s="956">
        <f t="shared" si="264"/>
        <v>0</v>
      </c>
      <c r="LC68" s="956">
        <f t="shared" si="264"/>
        <v>0</v>
      </c>
      <c r="LD68" s="956">
        <f t="shared" si="264"/>
        <v>0</v>
      </c>
      <c r="LE68" s="956">
        <f t="shared" si="264"/>
        <v>0</v>
      </c>
      <c r="LF68" s="956">
        <f t="shared" si="264"/>
        <v>0</v>
      </c>
      <c r="LG68" s="956">
        <f t="shared" si="264"/>
        <v>0</v>
      </c>
      <c r="LH68" s="956">
        <f t="shared" si="264"/>
        <v>0</v>
      </c>
      <c r="LI68" s="956">
        <f t="shared" si="264"/>
        <v>0</v>
      </c>
      <c r="LJ68" s="956">
        <f t="shared" si="264"/>
        <v>0</v>
      </c>
      <c r="LK68" s="956">
        <f t="shared" si="264"/>
        <v>0</v>
      </c>
      <c r="LL68" s="956">
        <f t="shared" si="264"/>
        <v>0</v>
      </c>
      <c r="LM68" s="956">
        <f t="shared" si="264"/>
        <v>0</v>
      </c>
      <c r="LN68" s="956">
        <f t="shared" si="264"/>
        <v>0</v>
      </c>
      <c r="LO68" s="956">
        <f t="shared" si="264"/>
        <v>0</v>
      </c>
      <c r="LP68" s="956">
        <f t="shared" si="264"/>
        <v>0</v>
      </c>
      <c r="LQ68" s="956">
        <f t="shared" si="264"/>
        <v>0</v>
      </c>
      <c r="LR68" s="956">
        <f t="shared" si="264"/>
        <v>0</v>
      </c>
      <c r="LS68" s="956">
        <f t="shared" si="264"/>
        <v>0</v>
      </c>
      <c r="LT68" s="956">
        <f t="shared" ref="LT68:OE68" si="265">LT60*$C$68</f>
        <v>0</v>
      </c>
      <c r="LU68" s="956">
        <f t="shared" si="265"/>
        <v>0</v>
      </c>
      <c r="LV68" s="956">
        <f t="shared" si="265"/>
        <v>0</v>
      </c>
      <c r="LW68" s="956">
        <f t="shared" si="265"/>
        <v>0</v>
      </c>
      <c r="LX68" s="956">
        <f t="shared" si="265"/>
        <v>0</v>
      </c>
      <c r="LY68" s="956">
        <f t="shared" si="265"/>
        <v>0</v>
      </c>
      <c r="LZ68" s="956">
        <f t="shared" si="265"/>
        <v>0</v>
      </c>
      <c r="MA68" s="956">
        <f t="shared" si="265"/>
        <v>0</v>
      </c>
      <c r="MB68" s="956">
        <f t="shared" si="265"/>
        <v>0</v>
      </c>
      <c r="MC68" s="956">
        <f t="shared" si="265"/>
        <v>0</v>
      </c>
      <c r="MD68" s="956">
        <f t="shared" si="265"/>
        <v>0</v>
      </c>
      <c r="ME68" s="956">
        <f t="shared" si="265"/>
        <v>0</v>
      </c>
      <c r="MF68" s="956">
        <f t="shared" si="265"/>
        <v>0</v>
      </c>
      <c r="MG68" s="956">
        <f t="shared" si="265"/>
        <v>0</v>
      </c>
      <c r="MH68" s="956">
        <f t="shared" si="265"/>
        <v>0</v>
      </c>
      <c r="MI68" s="956">
        <f t="shared" si="265"/>
        <v>0</v>
      </c>
      <c r="MJ68" s="956">
        <f t="shared" si="265"/>
        <v>0</v>
      </c>
      <c r="MK68" s="956">
        <f t="shared" si="265"/>
        <v>0</v>
      </c>
      <c r="ML68" s="956">
        <f t="shared" si="265"/>
        <v>0</v>
      </c>
      <c r="MM68" s="956">
        <f t="shared" si="265"/>
        <v>0</v>
      </c>
      <c r="MN68" s="956">
        <f t="shared" si="265"/>
        <v>0</v>
      </c>
      <c r="MO68" s="956">
        <f t="shared" si="265"/>
        <v>0</v>
      </c>
      <c r="MP68" s="956">
        <f t="shared" si="265"/>
        <v>0</v>
      </c>
      <c r="MQ68" s="956">
        <f t="shared" si="265"/>
        <v>0</v>
      </c>
      <c r="MR68" s="956">
        <f t="shared" si="265"/>
        <v>0</v>
      </c>
      <c r="MS68" s="956">
        <f t="shared" si="265"/>
        <v>0</v>
      </c>
      <c r="MT68" s="956">
        <f t="shared" si="265"/>
        <v>0</v>
      </c>
      <c r="MU68" s="956">
        <f t="shared" si="265"/>
        <v>0</v>
      </c>
      <c r="MV68" s="956">
        <f t="shared" si="265"/>
        <v>0</v>
      </c>
      <c r="MW68" s="956">
        <f t="shared" si="265"/>
        <v>0</v>
      </c>
      <c r="MX68" s="956">
        <f t="shared" si="265"/>
        <v>0</v>
      </c>
      <c r="MY68" s="956">
        <f t="shared" si="265"/>
        <v>0</v>
      </c>
      <c r="MZ68" s="956">
        <f t="shared" si="265"/>
        <v>0</v>
      </c>
      <c r="NA68" s="956">
        <f t="shared" si="265"/>
        <v>0</v>
      </c>
      <c r="NB68" s="956">
        <f t="shared" si="265"/>
        <v>0</v>
      </c>
      <c r="NC68" s="956">
        <f t="shared" si="265"/>
        <v>0</v>
      </c>
      <c r="ND68" s="956">
        <f t="shared" si="265"/>
        <v>0</v>
      </c>
      <c r="NE68" s="956">
        <f t="shared" si="265"/>
        <v>0</v>
      </c>
      <c r="NF68" s="956">
        <f t="shared" si="265"/>
        <v>0</v>
      </c>
      <c r="NG68" s="956">
        <f t="shared" si="265"/>
        <v>0</v>
      </c>
      <c r="NH68" s="956">
        <f t="shared" si="265"/>
        <v>0</v>
      </c>
      <c r="NI68" s="956">
        <f t="shared" si="265"/>
        <v>0</v>
      </c>
      <c r="NJ68" s="956">
        <f t="shared" si="265"/>
        <v>0</v>
      </c>
      <c r="NK68" s="956">
        <f t="shared" si="265"/>
        <v>0</v>
      </c>
      <c r="NL68" s="956">
        <f t="shared" si="265"/>
        <v>0</v>
      </c>
      <c r="NM68" s="956">
        <f t="shared" si="265"/>
        <v>0</v>
      </c>
      <c r="NN68" s="956">
        <f t="shared" si="265"/>
        <v>0</v>
      </c>
      <c r="NO68" s="956">
        <f t="shared" si="265"/>
        <v>0</v>
      </c>
      <c r="NP68" s="956">
        <f t="shared" si="265"/>
        <v>0</v>
      </c>
      <c r="NQ68" s="956">
        <f t="shared" si="265"/>
        <v>0</v>
      </c>
      <c r="NR68" s="956">
        <f t="shared" si="265"/>
        <v>0</v>
      </c>
      <c r="NS68" s="956">
        <f t="shared" si="265"/>
        <v>0</v>
      </c>
      <c r="NT68" s="956">
        <f t="shared" si="265"/>
        <v>0</v>
      </c>
      <c r="NU68" s="956">
        <f t="shared" si="265"/>
        <v>0</v>
      </c>
      <c r="NV68" s="956">
        <f t="shared" si="265"/>
        <v>0</v>
      </c>
      <c r="NW68" s="956">
        <f t="shared" si="265"/>
        <v>0</v>
      </c>
      <c r="NX68" s="956">
        <f t="shared" si="265"/>
        <v>0</v>
      </c>
      <c r="NY68" s="956">
        <f t="shared" si="265"/>
        <v>0</v>
      </c>
      <c r="NZ68" s="956">
        <f t="shared" si="265"/>
        <v>0</v>
      </c>
      <c r="OA68" s="956">
        <f t="shared" si="265"/>
        <v>0</v>
      </c>
      <c r="OB68" s="956">
        <f t="shared" si="265"/>
        <v>0</v>
      </c>
      <c r="OC68" s="956">
        <f t="shared" si="265"/>
        <v>0</v>
      </c>
      <c r="OD68" s="956">
        <f t="shared" si="265"/>
        <v>0</v>
      </c>
      <c r="OE68" s="956">
        <f t="shared" si="265"/>
        <v>0</v>
      </c>
      <c r="OF68" s="956">
        <f t="shared" ref="OF68:QQ68" si="266">OF60*$C$68</f>
        <v>0</v>
      </c>
      <c r="OG68" s="956">
        <f t="shared" si="266"/>
        <v>0</v>
      </c>
      <c r="OH68" s="956">
        <f t="shared" si="266"/>
        <v>0</v>
      </c>
      <c r="OI68" s="956">
        <f t="shared" si="266"/>
        <v>0</v>
      </c>
      <c r="OJ68" s="956">
        <f t="shared" si="266"/>
        <v>0</v>
      </c>
      <c r="OK68" s="956">
        <f t="shared" si="266"/>
        <v>0</v>
      </c>
      <c r="OL68" s="956">
        <f t="shared" si="266"/>
        <v>0</v>
      </c>
      <c r="OM68" s="956">
        <f t="shared" si="266"/>
        <v>0</v>
      </c>
      <c r="ON68" s="956">
        <f t="shared" si="266"/>
        <v>0</v>
      </c>
      <c r="OO68" s="956">
        <f t="shared" si="266"/>
        <v>0</v>
      </c>
      <c r="OP68" s="956">
        <f t="shared" si="266"/>
        <v>0</v>
      </c>
      <c r="OQ68" s="956">
        <f t="shared" si="266"/>
        <v>0</v>
      </c>
      <c r="OR68" s="956">
        <f t="shared" si="266"/>
        <v>0</v>
      </c>
      <c r="OS68" s="956">
        <f t="shared" si="266"/>
        <v>0</v>
      </c>
      <c r="OT68" s="956">
        <f t="shared" si="266"/>
        <v>0</v>
      </c>
      <c r="OU68" s="956">
        <f t="shared" si="266"/>
        <v>0</v>
      </c>
      <c r="OV68" s="956">
        <f t="shared" si="266"/>
        <v>0</v>
      </c>
      <c r="OW68" s="956">
        <f t="shared" si="266"/>
        <v>0</v>
      </c>
      <c r="OX68" s="956">
        <f t="shared" si="266"/>
        <v>0</v>
      </c>
      <c r="OY68" s="956">
        <f t="shared" si="266"/>
        <v>0</v>
      </c>
      <c r="OZ68" s="956">
        <f t="shared" si="266"/>
        <v>0</v>
      </c>
      <c r="PA68" s="956">
        <f t="shared" si="266"/>
        <v>0</v>
      </c>
      <c r="PB68" s="956">
        <f t="shared" si="266"/>
        <v>0</v>
      </c>
      <c r="PC68" s="956">
        <f t="shared" si="266"/>
        <v>0</v>
      </c>
      <c r="PD68" s="956">
        <f t="shared" si="266"/>
        <v>0</v>
      </c>
      <c r="PE68" s="956">
        <f t="shared" si="266"/>
        <v>0</v>
      </c>
      <c r="PF68" s="956">
        <f t="shared" si="266"/>
        <v>0</v>
      </c>
      <c r="PG68" s="956">
        <f t="shared" si="266"/>
        <v>0</v>
      </c>
      <c r="PH68" s="956">
        <f t="shared" si="266"/>
        <v>0</v>
      </c>
      <c r="PI68" s="956">
        <f t="shared" si="266"/>
        <v>0</v>
      </c>
      <c r="PJ68" s="956">
        <f t="shared" si="266"/>
        <v>0</v>
      </c>
      <c r="PK68" s="956">
        <f t="shared" si="266"/>
        <v>0</v>
      </c>
      <c r="PL68" s="956">
        <f t="shared" si="266"/>
        <v>0</v>
      </c>
      <c r="PM68" s="956">
        <f t="shared" si="266"/>
        <v>0</v>
      </c>
      <c r="PN68" s="956">
        <f t="shared" si="266"/>
        <v>0</v>
      </c>
      <c r="PO68" s="956">
        <f t="shared" si="266"/>
        <v>0</v>
      </c>
      <c r="PP68" s="956">
        <f t="shared" si="266"/>
        <v>0</v>
      </c>
      <c r="PQ68" s="956">
        <f t="shared" si="266"/>
        <v>0</v>
      </c>
      <c r="PR68" s="956">
        <f t="shared" si="266"/>
        <v>0</v>
      </c>
      <c r="PS68" s="956">
        <f t="shared" si="266"/>
        <v>0</v>
      </c>
      <c r="PT68" s="956">
        <f t="shared" si="266"/>
        <v>0</v>
      </c>
      <c r="PU68" s="956">
        <f t="shared" si="266"/>
        <v>0</v>
      </c>
      <c r="PV68" s="956">
        <f t="shared" si="266"/>
        <v>0</v>
      </c>
      <c r="PW68" s="956">
        <f t="shared" si="266"/>
        <v>0</v>
      </c>
      <c r="PX68" s="956">
        <f t="shared" si="266"/>
        <v>0</v>
      </c>
      <c r="PY68" s="956">
        <f t="shared" si="266"/>
        <v>0</v>
      </c>
      <c r="PZ68" s="956">
        <f t="shared" si="266"/>
        <v>0</v>
      </c>
      <c r="QA68" s="956">
        <f t="shared" si="266"/>
        <v>0</v>
      </c>
      <c r="QB68" s="956">
        <f t="shared" si="266"/>
        <v>0</v>
      </c>
      <c r="QC68" s="956">
        <f t="shared" si="266"/>
        <v>0</v>
      </c>
      <c r="QD68" s="956">
        <f t="shared" si="266"/>
        <v>0</v>
      </c>
      <c r="QE68" s="956">
        <f t="shared" si="266"/>
        <v>0</v>
      </c>
      <c r="QF68" s="956">
        <f t="shared" si="266"/>
        <v>0</v>
      </c>
      <c r="QG68" s="956">
        <f t="shared" si="266"/>
        <v>0</v>
      </c>
      <c r="QH68" s="956">
        <f t="shared" si="266"/>
        <v>0</v>
      </c>
      <c r="QI68" s="956">
        <f t="shared" si="266"/>
        <v>0</v>
      </c>
      <c r="QJ68" s="956">
        <f t="shared" si="266"/>
        <v>0</v>
      </c>
      <c r="QK68" s="956">
        <f t="shared" si="266"/>
        <v>0</v>
      </c>
      <c r="QL68" s="956">
        <f t="shared" si="266"/>
        <v>0</v>
      </c>
      <c r="QM68" s="956">
        <f t="shared" si="266"/>
        <v>0</v>
      </c>
      <c r="QN68" s="956">
        <f t="shared" si="266"/>
        <v>0</v>
      </c>
      <c r="QO68" s="956">
        <f t="shared" si="266"/>
        <v>0</v>
      </c>
      <c r="QP68" s="956">
        <f t="shared" si="266"/>
        <v>0</v>
      </c>
      <c r="QQ68" s="956">
        <f t="shared" si="266"/>
        <v>0</v>
      </c>
      <c r="QR68" s="956">
        <f t="shared" ref="QR68:TC68" si="267">QR60*$C$68</f>
        <v>0</v>
      </c>
      <c r="QS68" s="956">
        <f t="shared" si="267"/>
        <v>0</v>
      </c>
      <c r="QT68" s="956">
        <f t="shared" si="267"/>
        <v>0</v>
      </c>
      <c r="QU68" s="956">
        <f t="shared" si="267"/>
        <v>0</v>
      </c>
      <c r="QV68" s="956">
        <f t="shared" si="267"/>
        <v>0</v>
      </c>
      <c r="QW68" s="956">
        <f t="shared" si="267"/>
        <v>0</v>
      </c>
      <c r="QX68" s="956">
        <f t="shared" si="267"/>
        <v>0</v>
      </c>
      <c r="QY68" s="956">
        <f t="shared" si="267"/>
        <v>0</v>
      </c>
      <c r="QZ68" s="956">
        <f t="shared" si="267"/>
        <v>0</v>
      </c>
      <c r="RA68" s="956">
        <f t="shared" si="267"/>
        <v>0</v>
      </c>
      <c r="RB68" s="956">
        <f t="shared" si="267"/>
        <v>0</v>
      </c>
      <c r="RC68" s="956">
        <f t="shared" si="267"/>
        <v>0</v>
      </c>
      <c r="RD68" s="956">
        <f t="shared" si="267"/>
        <v>0</v>
      </c>
      <c r="RE68" s="956">
        <f t="shared" si="267"/>
        <v>0</v>
      </c>
      <c r="RF68" s="956">
        <f t="shared" si="267"/>
        <v>0</v>
      </c>
      <c r="RG68" s="956">
        <f t="shared" si="267"/>
        <v>0</v>
      </c>
      <c r="RH68" s="956">
        <f t="shared" si="267"/>
        <v>0</v>
      </c>
      <c r="RI68" s="956">
        <f t="shared" si="267"/>
        <v>0</v>
      </c>
      <c r="RJ68" s="956">
        <f t="shared" si="267"/>
        <v>0</v>
      </c>
      <c r="RK68" s="956">
        <f t="shared" si="267"/>
        <v>0</v>
      </c>
      <c r="RL68" s="956">
        <f t="shared" si="267"/>
        <v>0</v>
      </c>
      <c r="RM68" s="956">
        <f t="shared" si="267"/>
        <v>0</v>
      </c>
      <c r="RN68" s="956">
        <f t="shared" si="267"/>
        <v>0</v>
      </c>
      <c r="RO68" s="956">
        <f t="shared" si="267"/>
        <v>0</v>
      </c>
      <c r="RP68" s="956">
        <f t="shared" si="267"/>
        <v>0</v>
      </c>
      <c r="RQ68" s="956">
        <f t="shared" si="267"/>
        <v>0</v>
      </c>
      <c r="RR68" s="956">
        <f t="shared" si="267"/>
        <v>0</v>
      </c>
      <c r="RS68" s="956">
        <f t="shared" si="267"/>
        <v>0</v>
      </c>
      <c r="RT68" s="956">
        <f t="shared" si="267"/>
        <v>0</v>
      </c>
      <c r="RU68" s="956">
        <f t="shared" si="267"/>
        <v>0</v>
      </c>
      <c r="RV68" s="956">
        <f t="shared" si="267"/>
        <v>0</v>
      </c>
      <c r="RW68" s="956">
        <f t="shared" si="267"/>
        <v>0</v>
      </c>
      <c r="RX68" s="956">
        <f t="shared" si="267"/>
        <v>0</v>
      </c>
      <c r="RY68" s="956">
        <f t="shared" si="267"/>
        <v>0</v>
      </c>
      <c r="RZ68" s="956">
        <f t="shared" si="267"/>
        <v>0</v>
      </c>
      <c r="SA68" s="956">
        <f t="shared" si="267"/>
        <v>0</v>
      </c>
      <c r="SB68" s="956">
        <f t="shared" si="267"/>
        <v>0</v>
      </c>
      <c r="SC68" s="956">
        <f t="shared" si="267"/>
        <v>0</v>
      </c>
      <c r="SD68" s="956">
        <f t="shared" si="267"/>
        <v>0</v>
      </c>
      <c r="SE68" s="956">
        <f t="shared" si="267"/>
        <v>0</v>
      </c>
      <c r="SF68" s="956">
        <f t="shared" si="267"/>
        <v>0</v>
      </c>
      <c r="SG68" s="956">
        <f t="shared" si="267"/>
        <v>0</v>
      </c>
      <c r="SH68" s="956">
        <f t="shared" si="267"/>
        <v>0</v>
      </c>
      <c r="SI68" s="956">
        <f t="shared" si="267"/>
        <v>0</v>
      </c>
      <c r="SJ68" s="956">
        <f t="shared" si="267"/>
        <v>0</v>
      </c>
      <c r="SK68" s="956">
        <f t="shared" si="267"/>
        <v>0</v>
      </c>
      <c r="SL68" s="956">
        <f t="shared" si="267"/>
        <v>0</v>
      </c>
      <c r="SM68" s="956">
        <f t="shared" si="267"/>
        <v>0</v>
      </c>
      <c r="SN68" s="956">
        <f t="shared" si="267"/>
        <v>0</v>
      </c>
      <c r="SO68" s="956">
        <f t="shared" si="267"/>
        <v>0</v>
      </c>
      <c r="SP68" s="956">
        <f t="shared" si="267"/>
        <v>0</v>
      </c>
      <c r="SQ68" s="956">
        <f t="shared" si="267"/>
        <v>0</v>
      </c>
      <c r="SR68" s="956">
        <f t="shared" si="267"/>
        <v>0</v>
      </c>
      <c r="SS68" s="956">
        <f t="shared" si="267"/>
        <v>0</v>
      </c>
      <c r="ST68" s="956">
        <f t="shared" si="267"/>
        <v>0</v>
      </c>
      <c r="SU68" s="956">
        <f t="shared" si="267"/>
        <v>0</v>
      </c>
      <c r="SV68" s="956">
        <f t="shared" si="267"/>
        <v>0</v>
      </c>
      <c r="SW68" s="956">
        <f t="shared" si="267"/>
        <v>0</v>
      </c>
      <c r="SX68" s="956">
        <f t="shared" si="267"/>
        <v>0</v>
      </c>
      <c r="SY68" s="956">
        <f t="shared" si="267"/>
        <v>0</v>
      </c>
      <c r="SZ68" s="956">
        <f t="shared" si="267"/>
        <v>0</v>
      </c>
      <c r="TA68" s="956">
        <f t="shared" si="267"/>
        <v>0</v>
      </c>
      <c r="TB68" s="956">
        <f t="shared" si="267"/>
        <v>0</v>
      </c>
      <c r="TC68" s="956">
        <f t="shared" si="267"/>
        <v>0</v>
      </c>
      <c r="TD68" s="956">
        <f t="shared" ref="TD68:VO68" si="268">TD60*$C$68</f>
        <v>0</v>
      </c>
      <c r="TE68" s="956">
        <f t="shared" si="268"/>
        <v>0</v>
      </c>
      <c r="TF68" s="956">
        <f t="shared" si="268"/>
        <v>0</v>
      </c>
      <c r="TG68" s="956">
        <f t="shared" si="268"/>
        <v>0</v>
      </c>
      <c r="TH68" s="956">
        <f t="shared" si="268"/>
        <v>0</v>
      </c>
      <c r="TI68" s="956">
        <f t="shared" si="268"/>
        <v>0</v>
      </c>
      <c r="TJ68" s="956">
        <f t="shared" si="268"/>
        <v>0</v>
      </c>
      <c r="TK68" s="956">
        <f t="shared" si="268"/>
        <v>0</v>
      </c>
      <c r="TL68" s="956">
        <f t="shared" si="268"/>
        <v>0</v>
      </c>
      <c r="TM68" s="956">
        <f t="shared" si="268"/>
        <v>0</v>
      </c>
      <c r="TN68" s="956">
        <f t="shared" si="268"/>
        <v>0</v>
      </c>
      <c r="TO68" s="956">
        <f t="shared" si="268"/>
        <v>0</v>
      </c>
      <c r="TP68" s="956">
        <f t="shared" si="268"/>
        <v>0</v>
      </c>
      <c r="TQ68" s="956">
        <f t="shared" si="268"/>
        <v>0</v>
      </c>
      <c r="TR68" s="956">
        <f t="shared" si="268"/>
        <v>0</v>
      </c>
      <c r="TS68" s="956">
        <f t="shared" si="268"/>
        <v>0</v>
      </c>
      <c r="TT68" s="956">
        <f t="shared" si="268"/>
        <v>0</v>
      </c>
      <c r="TU68" s="956">
        <f t="shared" si="268"/>
        <v>0</v>
      </c>
      <c r="TV68" s="956">
        <f t="shared" si="268"/>
        <v>0</v>
      </c>
      <c r="TW68" s="956">
        <f t="shared" si="268"/>
        <v>0</v>
      </c>
      <c r="TX68" s="956">
        <f t="shared" si="268"/>
        <v>0</v>
      </c>
      <c r="TY68" s="956">
        <f t="shared" si="268"/>
        <v>0</v>
      </c>
      <c r="TZ68" s="956">
        <f t="shared" si="268"/>
        <v>0</v>
      </c>
      <c r="UA68" s="956">
        <f t="shared" si="268"/>
        <v>0</v>
      </c>
      <c r="UB68" s="956">
        <f t="shared" si="268"/>
        <v>0</v>
      </c>
      <c r="UC68" s="956">
        <f t="shared" si="268"/>
        <v>0</v>
      </c>
      <c r="UD68" s="956">
        <f t="shared" si="268"/>
        <v>0</v>
      </c>
      <c r="UE68" s="956">
        <f t="shared" si="268"/>
        <v>0</v>
      </c>
      <c r="UF68" s="956">
        <f t="shared" si="268"/>
        <v>0</v>
      </c>
      <c r="UG68" s="956">
        <f t="shared" si="268"/>
        <v>0</v>
      </c>
      <c r="UH68" s="956">
        <f t="shared" si="268"/>
        <v>0</v>
      </c>
      <c r="UI68" s="956">
        <f t="shared" si="268"/>
        <v>0</v>
      </c>
      <c r="UJ68" s="956">
        <f t="shared" si="268"/>
        <v>0</v>
      </c>
      <c r="UK68" s="956">
        <f t="shared" si="268"/>
        <v>0</v>
      </c>
      <c r="UL68" s="956">
        <f t="shared" si="268"/>
        <v>0</v>
      </c>
      <c r="UM68" s="956">
        <f t="shared" si="268"/>
        <v>0</v>
      </c>
      <c r="UN68" s="956">
        <f t="shared" si="268"/>
        <v>0</v>
      </c>
      <c r="UO68" s="956">
        <f t="shared" si="268"/>
        <v>0</v>
      </c>
      <c r="UP68" s="956">
        <f t="shared" si="268"/>
        <v>0</v>
      </c>
      <c r="UQ68" s="956">
        <f t="shared" si="268"/>
        <v>0</v>
      </c>
      <c r="UR68" s="956">
        <f t="shared" si="268"/>
        <v>0</v>
      </c>
      <c r="US68" s="956">
        <f t="shared" si="268"/>
        <v>0</v>
      </c>
      <c r="UT68" s="956">
        <f t="shared" si="268"/>
        <v>0</v>
      </c>
      <c r="UU68" s="956">
        <f t="shared" si="268"/>
        <v>0</v>
      </c>
      <c r="UV68" s="956">
        <f t="shared" si="268"/>
        <v>0</v>
      </c>
      <c r="UW68" s="956">
        <f t="shared" si="268"/>
        <v>0</v>
      </c>
      <c r="UX68" s="956">
        <f t="shared" si="268"/>
        <v>0</v>
      </c>
      <c r="UY68" s="956">
        <f t="shared" si="268"/>
        <v>0</v>
      </c>
      <c r="UZ68" s="956">
        <f t="shared" si="268"/>
        <v>0</v>
      </c>
      <c r="VA68" s="956">
        <f t="shared" si="268"/>
        <v>0</v>
      </c>
      <c r="VB68" s="956">
        <f t="shared" si="268"/>
        <v>0</v>
      </c>
      <c r="VC68" s="956">
        <f t="shared" si="268"/>
        <v>0</v>
      </c>
      <c r="VD68" s="956">
        <f t="shared" si="268"/>
        <v>0</v>
      </c>
      <c r="VE68" s="956">
        <f t="shared" si="268"/>
        <v>0</v>
      </c>
      <c r="VF68" s="956">
        <f t="shared" si="268"/>
        <v>0</v>
      </c>
      <c r="VG68" s="956">
        <f t="shared" si="268"/>
        <v>0</v>
      </c>
      <c r="VH68" s="956">
        <f t="shared" si="268"/>
        <v>0</v>
      </c>
      <c r="VI68" s="956">
        <f t="shared" si="268"/>
        <v>0</v>
      </c>
      <c r="VJ68" s="956">
        <f t="shared" si="268"/>
        <v>0</v>
      </c>
      <c r="VK68" s="956">
        <f t="shared" si="268"/>
        <v>0</v>
      </c>
      <c r="VL68" s="956">
        <f t="shared" si="268"/>
        <v>0</v>
      </c>
      <c r="VM68" s="956">
        <f t="shared" si="268"/>
        <v>0</v>
      </c>
      <c r="VN68" s="956">
        <f t="shared" si="268"/>
        <v>0</v>
      </c>
      <c r="VO68" s="956">
        <f t="shared" si="268"/>
        <v>0</v>
      </c>
      <c r="VP68" s="956">
        <f t="shared" ref="VP68:YA68" si="269">VP60*$C$68</f>
        <v>0</v>
      </c>
      <c r="VQ68" s="956">
        <f t="shared" si="269"/>
        <v>0</v>
      </c>
      <c r="VR68" s="956">
        <f t="shared" si="269"/>
        <v>0</v>
      </c>
      <c r="VS68" s="956">
        <f t="shared" si="269"/>
        <v>0</v>
      </c>
      <c r="VT68" s="956">
        <f t="shared" si="269"/>
        <v>0</v>
      </c>
      <c r="VU68" s="956">
        <f t="shared" si="269"/>
        <v>0</v>
      </c>
      <c r="VV68" s="956">
        <f t="shared" si="269"/>
        <v>0</v>
      </c>
      <c r="VW68" s="956">
        <f t="shared" si="269"/>
        <v>0</v>
      </c>
      <c r="VX68" s="956">
        <f t="shared" si="269"/>
        <v>0</v>
      </c>
      <c r="VY68" s="956">
        <f t="shared" si="269"/>
        <v>0</v>
      </c>
      <c r="VZ68" s="956">
        <f t="shared" si="269"/>
        <v>0</v>
      </c>
      <c r="WA68" s="956">
        <f t="shared" si="269"/>
        <v>0</v>
      </c>
      <c r="WB68" s="956">
        <f t="shared" si="269"/>
        <v>0</v>
      </c>
      <c r="WC68" s="956">
        <f t="shared" si="269"/>
        <v>0</v>
      </c>
      <c r="WD68" s="956">
        <f t="shared" si="269"/>
        <v>0</v>
      </c>
      <c r="WE68" s="956">
        <f t="shared" si="269"/>
        <v>0</v>
      </c>
      <c r="WF68" s="956">
        <f t="shared" si="269"/>
        <v>0</v>
      </c>
      <c r="WG68" s="956">
        <f t="shared" si="269"/>
        <v>0</v>
      </c>
      <c r="WH68" s="956">
        <f t="shared" si="269"/>
        <v>0</v>
      </c>
      <c r="WI68" s="956">
        <f t="shared" si="269"/>
        <v>0</v>
      </c>
      <c r="WJ68" s="956">
        <f t="shared" si="269"/>
        <v>0</v>
      </c>
      <c r="WK68" s="956">
        <f t="shared" si="269"/>
        <v>0</v>
      </c>
      <c r="WL68" s="956">
        <f t="shared" si="269"/>
        <v>0</v>
      </c>
      <c r="WM68" s="956">
        <f t="shared" si="269"/>
        <v>0</v>
      </c>
      <c r="WN68" s="956">
        <f t="shared" si="269"/>
        <v>0</v>
      </c>
      <c r="WO68" s="956">
        <f t="shared" si="269"/>
        <v>0</v>
      </c>
      <c r="WP68" s="956">
        <f t="shared" si="269"/>
        <v>0</v>
      </c>
      <c r="WQ68" s="956">
        <f t="shared" si="269"/>
        <v>0</v>
      </c>
      <c r="WR68" s="956">
        <f t="shared" si="269"/>
        <v>0</v>
      </c>
      <c r="WS68" s="956">
        <f t="shared" si="269"/>
        <v>0</v>
      </c>
      <c r="WT68" s="956">
        <f t="shared" si="269"/>
        <v>0</v>
      </c>
      <c r="WU68" s="956">
        <f t="shared" si="269"/>
        <v>0</v>
      </c>
      <c r="WV68" s="956">
        <f t="shared" si="269"/>
        <v>0</v>
      </c>
      <c r="WW68" s="956">
        <f t="shared" si="269"/>
        <v>0</v>
      </c>
      <c r="WX68" s="956">
        <f t="shared" si="269"/>
        <v>0</v>
      </c>
      <c r="WY68" s="956">
        <f t="shared" si="269"/>
        <v>0</v>
      </c>
      <c r="WZ68" s="956">
        <f t="shared" si="269"/>
        <v>0</v>
      </c>
      <c r="XA68" s="956">
        <f t="shared" si="269"/>
        <v>0</v>
      </c>
      <c r="XB68" s="956">
        <f t="shared" si="269"/>
        <v>0</v>
      </c>
      <c r="XC68" s="956">
        <f t="shared" si="269"/>
        <v>0</v>
      </c>
      <c r="XD68" s="956">
        <f t="shared" si="269"/>
        <v>0</v>
      </c>
      <c r="XE68" s="956">
        <f t="shared" si="269"/>
        <v>0</v>
      </c>
      <c r="XF68" s="956">
        <f t="shared" si="269"/>
        <v>0</v>
      </c>
      <c r="XG68" s="956">
        <f t="shared" si="269"/>
        <v>0</v>
      </c>
      <c r="XH68" s="956">
        <f t="shared" si="269"/>
        <v>0</v>
      </c>
      <c r="XI68" s="956">
        <f t="shared" si="269"/>
        <v>0</v>
      </c>
      <c r="XJ68" s="956">
        <f t="shared" si="269"/>
        <v>0</v>
      </c>
      <c r="XK68" s="956">
        <f t="shared" si="269"/>
        <v>0</v>
      </c>
      <c r="XL68" s="956">
        <f t="shared" si="269"/>
        <v>0</v>
      </c>
      <c r="XM68" s="956">
        <f t="shared" si="269"/>
        <v>0</v>
      </c>
      <c r="XN68" s="956">
        <f t="shared" si="269"/>
        <v>0</v>
      </c>
      <c r="XO68" s="956">
        <f t="shared" si="269"/>
        <v>0</v>
      </c>
      <c r="XP68" s="956">
        <f t="shared" si="269"/>
        <v>0</v>
      </c>
      <c r="XQ68" s="956">
        <f t="shared" si="269"/>
        <v>0</v>
      </c>
      <c r="XR68" s="956">
        <f t="shared" si="269"/>
        <v>0</v>
      </c>
      <c r="XS68" s="956">
        <f t="shared" si="269"/>
        <v>0</v>
      </c>
      <c r="XT68" s="956">
        <f t="shared" si="269"/>
        <v>0</v>
      </c>
      <c r="XU68" s="956">
        <f t="shared" si="269"/>
        <v>0</v>
      </c>
      <c r="XV68" s="956">
        <f t="shared" si="269"/>
        <v>0</v>
      </c>
      <c r="XW68" s="956">
        <f t="shared" si="269"/>
        <v>0</v>
      </c>
      <c r="XX68" s="956">
        <f t="shared" si="269"/>
        <v>0</v>
      </c>
      <c r="XY68" s="956">
        <f t="shared" si="269"/>
        <v>0</v>
      </c>
      <c r="XZ68" s="956">
        <f t="shared" si="269"/>
        <v>0</v>
      </c>
      <c r="YA68" s="956">
        <f t="shared" si="269"/>
        <v>0</v>
      </c>
      <c r="YB68" s="956">
        <f t="shared" ref="YB68:AAM68" si="270">YB60*$C$68</f>
        <v>0</v>
      </c>
      <c r="YC68" s="956">
        <f t="shared" si="270"/>
        <v>0</v>
      </c>
      <c r="YD68" s="956">
        <f t="shared" si="270"/>
        <v>0</v>
      </c>
      <c r="YE68" s="956">
        <f t="shared" si="270"/>
        <v>0</v>
      </c>
      <c r="YF68" s="956">
        <f t="shared" si="270"/>
        <v>0</v>
      </c>
      <c r="YG68" s="956">
        <f t="shared" si="270"/>
        <v>0</v>
      </c>
      <c r="YH68" s="956">
        <f t="shared" si="270"/>
        <v>0</v>
      </c>
      <c r="YI68" s="956">
        <f t="shared" si="270"/>
        <v>0</v>
      </c>
      <c r="YJ68" s="956">
        <f t="shared" si="270"/>
        <v>0</v>
      </c>
      <c r="YK68" s="956">
        <f t="shared" si="270"/>
        <v>0</v>
      </c>
      <c r="YL68" s="956">
        <f t="shared" si="270"/>
        <v>0</v>
      </c>
      <c r="YM68" s="956">
        <f t="shared" si="270"/>
        <v>0</v>
      </c>
      <c r="YN68" s="956">
        <f t="shared" si="270"/>
        <v>0</v>
      </c>
      <c r="YO68" s="956">
        <f t="shared" si="270"/>
        <v>0</v>
      </c>
      <c r="YP68" s="956">
        <f t="shared" si="270"/>
        <v>0</v>
      </c>
      <c r="YQ68" s="956">
        <f t="shared" si="270"/>
        <v>0</v>
      </c>
      <c r="YR68" s="956">
        <f t="shared" si="270"/>
        <v>0</v>
      </c>
      <c r="YS68" s="956">
        <f t="shared" si="270"/>
        <v>0</v>
      </c>
      <c r="YT68" s="956">
        <f t="shared" si="270"/>
        <v>0</v>
      </c>
      <c r="YU68" s="956">
        <f t="shared" si="270"/>
        <v>0</v>
      </c>
      <c r="YV68" s="956">
        <f t="shared" si="270"/>
        <v>0</v>
      </c>
      <c r="YW68" s="956">
        <f t="shared" si="270"/>
        <v>0</v>
      </c>
      <c r="YX68" s="956">
        <f t="shared" si="270"/>
        <v>0</v>
      </c>
      <c r="YY68" s="956">
        <f t="shared" si="270"/>
        <v>0</v>
      </c>
      <c r="YZ68" s="956">
        <f t="shared" si="270"/>
        <v>0</v>
      </c>
      <c r="ZA68" s="956">
        <f t="shared" si="270"/>
        <v>0</v>
      </c>
      <c r="ZB68" s="956">
        <f t="shared" si="270"/>
        <v>0</v>
      </c>
      <c r="ZC68" s="956">
        <f t="shared" si="270"/>
        <v>0</v>
      </c>
      <c r="ZD68" s="956">
        <f t="shared" si="270"/>
        <v>0</v>
      </c>
      <c r="ZE68" s="956">
        <f t="shared" si="270"/>
        <v>0</v>
      </c>
      <c r="ZF68" s="956">
        <f t="shared" si="270"/>
        <v>0</v>
      </c>
      <c r="ZG68" s="956">
        <f t="shared" si="270"/>
        <v>0</v>
      </c>
      <c r="ZH68" s="956">
        <f t="shared" si="270"/>
        <v>0</v>
      </c>
      <c r="ZI68" s="956">
        <f t="shared" si="270"/>
        <v>0</v>
      </c>
      <c r="ZJ68" s="956">
        <f t="shared" si="270"/>
        <v>0</v>
      </c>
      <c r="ZK68" s="956">
        <f t="shared" si="270"/>
        <v>0</v>
      </c>
      <c r="ZL68" s="956">
        <f t="shared" si="270"/>
        <v>0</v>
      </c>
      <c r="ZM68" s="956">
        <f t="shared" si="270"/>
        <v>0</v>
      </c>
      <c r="ZN68" s="956">
        <f t="shared" si="270"/>
        <v>0</v>
      </c>
      <c r="ZO68" s="956">
        <f t="shared" si="270"/>
        <v>0</v>
      </c>
      <c r="ZP68" s="956">
        <f t="shared" si="270"/>
        <v>0</v>
      </c>
      <c r="ZQ68" s="956">
        <f t="shared" si="270"/>
        <v>0</v>
      </c>
      <c r="ZR68" s="956">
        <f t="shared" si="270"/>
        <v>0</v>
      </c>
      <c r="ZS68" s="956">
        <f t="shared" si="270"/>
        <v>0</v>
      </c>
      <c r="ZT68" s="956">
        <f t="shared" si="270"/>
        <v>0</v>
      </c>
      <c r="ZU68" s="956">
        <f t="shared" si="270"/>
        <v>0</v>
      </c>
      <c r="ZV68" s="956">
        <f t="shared" si="270"/>
        <v>0</v>
      </c>
      <c r="ZW68" s="956">
        <f t="shared" si="270"/>
        <v>0</v>
      </c>
      <c r="ZX68" s="956">
        <f t="shared" si="270"/>
        <v>0</v>
      </c>
      <c r="ZY68" s="956">
        <f t="shared" si="270"/>
        <v>0</v>
      </c>
      <c r="ZZ68" s="956">
        <f t="shared" si="270"/>
        <v>0</v>
      </c>
      <c r="AAA68" s="956">
        <f t="shared" si="270"/>
        <v>0</v>
      </c>
      <c r="AAB68" s="956">
        <f t="shared" si="270"/>
        <v>0</v>
      </c>
      <c r="AAC68" s="956">
        <f t="shared" si="270"/>
        <v>0</v>
      </c>
      <c r="AAD68" s="956">
        <f t="shared" si="270"/>
        <v>0</v>
      </c>
      <c r="AAE68" s="956">
        <f t="shared" si="270"/>
        <v>0</v>
      </c>
      <c r="AAF68" s="956">
        <f t="shared" si="270"/>
        <v>0</v>
      </c>
      <c r="AAG68" s="956">
        <f t="shared" si="270"/>
        <v>0</v>
      </c>
      <c r="AAH68" s="956">
        <f t="shared" si="270"/>
        <v>0</v>
      </c>
      <c r="AAI68" s="956">
        <f t="shared" si="270"/>
        <v>0</v>
      </c>
      <c r="AAJ68" s="956">
        <f t="shared" si="270"/>
        <v>0</v>
      </c>
      <c r="AAK68" s="956">
        <f t="shared" si="270"/>
        <v>0</v>
      </c>
      <c r="AAL68" s="956">
        <f t="shared" si="270"/>
        <v>0</v>
      </c>
      <c r="AAM68" s="956">
        <f t="shared" si="270"/>
        <v>0</v>
      </c>
      <c r="AAN68" s="956">
        <f t="shared" ref="AAN68:ACY68" si="271">AAN60*$C$68</f>
        <v>0</v>
      </c>
      <c r="AAO68" s="956">
        <f t="shared" si="271"/>
        <v>0</v>
      </c>
      <c r="AAP68" s="956">
        <f t="shared" si="271"/>
        <v>0</v>
      </c>
      <c r="AAQ68" s="956">
        <f t="shared" si="271"/>
        <v>0</v>
      </c>
      <c r="AAR68" s="956">
        <f t="shared" si="271"/>
        <v>0</v>
      </c>
      <c r="AAS68" s="956">
        <f t="shared" si="271"/>
        <v>0</v>
      </c>
      <c r="AAT68" s="956">
        <f t="shared" si="271"/>
        <v>0</v>
      </c>
      <c r="AAU68" s="956">
        <f t="shared" si="271"/>
        <v>0</v>
      </c>
      <c r="AAV68" s="956">
        <f t="shared" si="271"/>
        <v>0</v>
      </c>
      <c r="AAW68" s="956">
        <f t="shared" si="271"/>
        <v>0</v>
      </c>
      <c r="AAX68" s="956">
        <f t="shared" si="271"/>
        <v>0</v>
      </c>
      <c r="AAY68" s="956">
        <f t="shared" si="271"/>
        <v>0</v>
      </c>
      <c r="AAZ68" s="956">
        <f t="shared" si="271"/>
        <v>0</v>
      </c>
      <c r="ABA68" s="956">
        <f t="shared" si="271"/>
        <v>0</v>
      </c>
      <c r="ABB68" s="956">
        <f t="shared" si="271"/>
        <v>0</v>
      </c>
      <c r="ABC68" s="956">
        <f t="shared" si="271"/>
        <v>0</v>
      </c>
      <c r="ABD68" s="956">
        <f t="shared" si="271"/>
        <v>0</v>
      </c>
      <c r="ABE68" s="956">
        <f t="shared" si="271"/>
        <v>0</v>
      </c>
      <c r="ABF68" s="956">
        <f t="shared" si="271"/>
        <v>0</v>
      </c>
      <c r="ABG68" s="956">
        <f t="shared" si="271"/>
        <v>0</v>
      </c>
      <c r="ABH68" s="956">
        <f t="shared" si="271"/>
        <v>0</v>
      </c>
      <c r="ABI68" s="956">
        <f t="shared" si="271"/>
        <v>0</v>
      </c>
      <c r="ABJ68" s="956">
        <f t="shared" si="271"/>
        <v>0</v>
      </c>
      <c r="ABK68" s="956">
        <f t="shared" si="271"/>
        <v>0</v>
      </c>
      <c r="ABL68" s="956">
        <f t="shared" si="271"/>
        <v>0</v>
      </c>
      <c r="ABM68" s="956">
        <f t="shared" si="271"/>
        <v>0</v>
      </c>
      <c r="ABN68" s="956">
        <f t="shared" si="271"/>
        <v>0</v>
      </c>
      <c r="ABO68" s="956">
        <f t="shared" si="271"/>
        <v>0</v>
      </c>
      <c r="ABP68" s="956">
        <f t="shared" si="271"/>
        <v>0</v>
      </c>
      <c r="ABQ68" s="956">
        <f t="shared" si="271"/>
        <v>0</v>
      </c>
      <c r="ABR68" s="956">
        <f t="shared" si="271"/>
        <v>0</v>
      </c>
      <c r="ABS68" s="956">
        <f t="shared" si="271"/>
        <v>0</v>
      </c>
      <c r="ABT68" s="956">
        <f t="shared" si="271"/>
        <v>0</v>
      </c>
      <c r="ABU68" s="956">
        <f t="shared" si="271"/>
        <v>0</v>
      </c>
      <c r="ABV68" s="956">
        <f t="shared" si="271"/>
        <v>0</v>
      </c>
      <c r="ABW68" s="956">
        <f t="shared" si="271"/>
        <v>0</v>
      </c>
      <c r="ABX68" s="956">
        <f t="shared" si="271"/>
        <v>0</v>
      </c>
      <c r="ABY68" s="956">
        <f t="shared" si="271"/>
        <v>0</v>
      </c>
      <c r="ABZ68" s="956">
        <f t="shared" si="271"/>
        <v>0</v>
      </c>
      <c r="ACA68" s="956">
        <f t="shared" si="271"/>
        <v>0</v>
      </c>
      <c r="ACB68" s="956">
        <f t="shared" si="271"/>
        <v>0</v>
      </c>
      <c r="ACC68" s="956">
        <f t="shared" si="271"/>
        <v>0</v>
      </c>
      <c r="ACD68" s="956">
        <f t="shared" si="271"/>
        <v>0</v>
      </c>
      <c r="ACE68" s="956">
        <f t="shared" si="271"/>
        <v>0</v>
      </c>
      <c r="ACF68" s="956">
        <f t="shared" si="271"/>
        <v>0</v>
      </c>
      <c r="ACG68" s="956">
        <f t="shared" si="271"/>
        <v>0</v>
      </c>
      <c r="ACH68" s="956">
        <f t="shared" si="271"/>
        <v>0</v>
      </c>
      <c r="ACI68" s="956">
        <f t="shared" si="271"/>
        <v>0</v>
      </c>
      <c r="ACJ68" s="956">
        <f t="shared" si="271"/>
        <v>0</v>
      </c>
      <c r="ACK68" s="956">
        <f t="shared" si="271"/>
        <v>0</v>
      </c>
      <c r="ACL68" s="956">
        <f t="shared" si="271"/>
        <v>0</v>
      </c>
      <c r="ACM68" s="956">
        <f t="shared" si="271"/>
        <v>0</v>
      </c>
      <c r="ACN68" s="956">
        <f t="shared" si="271"/>
        <v>0</v>
      </c>
      <c r="ACO68" s="956">
        <f t="shared" si="271"/>
        <v>0</v>
      </c>
      <c r="ACP68" s="956">
        <f t="shared" si="271"/>
        <v>0</v>
      </c>
      <c r="ACQ68" s="956">
        <f t="shared" si="271"/>
        <v>0</v>
      </c>
      <c r="ACR68" s="956">
        <f t="shared" si="271"/>
        <v>0</v>
      </c>
      <c r="ACS68" s="956">
        <f t="shared" si="271"/>
        <v>0</v>
      </c>
      <c r="ACT68" s="956">
        <f t="shared" si="271"/>
        <v>0</v>
      </c>
      <c r="ACU68" s="956">
        <f t="shared" si="271"/>
        <v>0</v>
      </c>
      <c r="ACV68" s="956">
        <f t="shared" si="271"/>
        <v>0</v>
      </c>
      <c r="ACW68" s="956">
        <f t="shared" si="271"/>
        <v>0</v>
      </c>
      <c r="ACX68" s="956">
        <f t="shared" si="271"/>
        <v>0</v>
      </c>
      <c r="ACY68" s="956">
        <f t="shared" si="271"/>
        <v>0</v>
      </c>
      <c r="ACZ68" s="956">
        <f t="shared" ref="ACZ68:AFK68" si="272">ACZ60*$C$68</f>
        <v>0</v>
      </c>
      <c r="ADA68" s="956">
        <f t="shared" si="272"/>
        <v>0</v>
      </c>
      <c r="ADB68" s="956">
        <f t="shared" si="272"/>
        <v>0</v>
      </c>
      <c r="ADC68" s="956">
        <f t="shared" si="272"/>
        <v>0</v>
      </c>
      <c r="ADD68" s="956">
        <f t="shared" si="272"/>
        <v>0</v>
      </c>
      <c r="ADE68" s="956">
        <f t="shared" si="272"/>
        <v>0</v>
      </c>
      <c r="ADF68" s="956">
        <f t="shared" si="272"/>
        <v>0</v>
      </c>
      <c r="ADG68" s="956">
        <f t="shared" si="272"/>
        <v>0</v>
      </c>
      <c r="ADH68" s="956">
        <f t="shared" si="272"/>
        <v>0</v>
      </c>
      <c r="ADI68" s="956">
        <f t="shared" si="272"/>
        <v>0</v>
      </c>
      <c r="ADJ68" s="956">
        <f t="shared" si="272"/>
        <v>0</v>
      </c>
      <c r="ADK68" s="956">
        <f t="shared" si="272"/>
        <v>0</v>
      </c>
      <c r="ADL68" s="956">
        <f t="shared" si="272"/>
        <v>0</v>
      </c>
      <c r="ADM68" s="956">
        <f t="shared" si="272"/>
        <v>0</v>
      </c>
      <c r="ADN68" s="956">
        <f t="shared" si="272"/>
        <v>0</v>
      </c>
      <c r="ADO68" s="956">
        <f t="shared" si="272"/>
        <v>0</v>
      </c>
      <c r="ADP68" s="956">
        <f t="shared" si="272"/>
        <v>0</v>
      </c>
      <c r="ADQ68" s="956">
        <f t="shared" si="272"/>
        <v>0</v>
      </c>
      <c r="ADR68" s="956">
        <f t="shared" si="272"/>
        <v>0</v>
      </c>
      <c r="ADS68" s="956">
        <f t="shared" si="272"/>
        <v>0</v>
      </c>
      <c r="ADT68" s="956">
        <f t="shared" si="272"/>
        <v>0</v>
      </c>
      <c r="ADU68" s="956">
        <f t="shared" si="272"/>
        <v>0</v>
      </c>
      <c r="ADV68" s="956">
        <f t="shared" si="272"/>
        <v>0</v>
      </c>
      <c r="ADW68" s="956">
        <f t="shared" si="272"/>
        <v>0</v>
      </c>
      <c r="ADX68" s="956">
        <f t="shared" si="272"/>
        <v>0</v>
      </c>
      <c r="ADY68" s="956">
        <f t="shared" si="272"/>
        <v>0</v>
      </c>
      <c r="ADZ68" s="956">
        <f t="shared" si="272"/>
        <v>0</v>
      </c>
      <c r="AEA68" s="956">
        <f t="shared" si="272"/>
        <v>0</v>
      </c>
      <c r="AEB68" s="956">
        <f t="shared" si="272"/>
        <v>0</v>
      </c>
      <c r="AEC68" s="956">
        <f t="shared" si="272"/>
        <v>0</v>
      </c>
      <c r="AED68" s="956">
        <f t="shared" si="272"/>
        <v>0</v>
      </c>
      <c r="AEE68" s="956">
        <f t="shared" si="272"/>
        <v>0</v>
      </c>
      <c r="AEF68" s="956">
        <f t="shared" si="272"/>
        <v>0</v>
      </c>
      <c r="AEG68" s="956">
        <f t="shared" si="272"/>
        <v>0</v>
      </c>
      <c r="AEH68" s="956">
        <f t="shared" si="272"/>
        <v>0</v>
      </c>
      <c r="AEI68" s="956">
        <f t="shared" si="272"/>
        <v>0</v>
      </c>
      <c r="AEJ68" s="956">
        <f t="shared" si="272"/>
        <v>0</v>
      </c>
      <c r="AEK68" s="956">
        <f t="shared" si="272"/>
        <v>0</v>
      </c>
      <c r="AEL68" s="956">
        <f t="shared" si="272"/>
        <v>0</v>
      </c>
      <c r="AEM68" s="956">
        <f t="shared" si="272"/>
        <v>0</v>
      </c>
      <c r="AEN68" s="956">
        <f t="shared" si="272"/>
        <v>0</v>
      </c>
      <c r="AEO68" s="956">
        <f t="shared" si="272"/>
        <v>0</v>
      </c>
      <c r="AEP68" s="956">
        <f t="shared" si="272"/>
        <v>0</v>
      </c>
      <c r="AEQ68" s="956">
        <f t="shared" si="272"/>
        <v>0</v>
      </c>
      <c r="AER68" s="956">
        <f t="shared" si="272"/>
        <v>0</v>
      </c>
      <c r="AES68" s="956">
        <f t="shared" si="272"/>
        <v>0</v>
      </c>
      <c r="AET68" s="956">
        <f t="shared" si="272"/>
        <v>0</v>
      </c>
      <c r="AEU68" s="956">
        <f t="shared" si="272"/>
        <v>0</v>
      </c>
      <c r="AEV68" s="956">
        <f t="shared" si="272"/>
        <v>0</v>
      </c>
      <c r="AEW68" s="956">
        <f t="shared" si="272"/>
        <v>0</v>
      </c>
      <c r="AEX68" s="956">
        <f t="shared" si="272"/>
        <v>0</v>
      </c>
      <c r="AEY68" s="956">
        <f t="shared" si="272"/>
        <v>0</v>
      </c>
      <c r="AEZ68" s="956">
        <f t="shared" si="272"/>
        <v>0</v>
      </c>
      <c r="AFA68" s="956">
        <f t="shared" si="272"/>
        <v>0</v>
      </c>
      <c r="AFB68" s="956">
        <f t="shared" si="272"/>
        <v>0</v>
      </c>
      <c r="AFC68" s="956">
        <f t="shared" si="272"/>
        <v>0</v>
      </c>
      <c r="AFD68" s="956">
        <f t="shared" si="272"/>
        <v>0</v>
      </c>
      <c r="AFE68" s="956">
        <f t="shared" si="272"/>
        <v>0</v>
      </c>
      <c r="AFF68" s="956">
        <f t="shared" si="272"/>
        <v>0</v>
      </c>
      <c r="AFG68" s="956">
        <f t="shared" si="272"/>
        <v>0</v>
      </c>
      <c r="AFH68" s="956">
        <f t="shared" si="272"/>
        <v>0</v>
      </c>
      <c r="AFI68" s="956">
        <f t="shared" si="272"/>
        <v>0</v>
      </c>
      <c r="AFJ68" s="956">
        <f t="shared" si="272"/>
        <v>0</v>
      </c>
      <c r="AFK68" s="956">
        <f t="shared" si="272"/>
        <v>0</v>
      </c>
      <c r="AFL68" s="956">
        <f t="shared" ref="AFL68:AHW68" si="273">AFL60*$C$68</f>
        <v>0</v>
      </c>
      <c r="AFM68" s="956">
        <f t="shared" si="273"/>
        <v>0</v>
      </c>
      <c r="AFN68" s="956">
        <f t="shared" si="273"/>
        <v>0</v>
      </c>
      <c r="AFO68" s="956">
        <f t="shared" si="273"/>
        <v>0</v>
      </c>
      <c r="AFP68" s="956">
        <f t="shared" si="273"/>
        <v>0</v>
      </c>
      <c r="AFQ68" s="956">
        <f t="shared" si="273"/>
        <v>0</v>
      </c>
      <c r="AFR68" s="956">
        <f t="shared" si="273"/>
        <v>0</v>
      </c>
      <c r="AFS68" s="956">
        <f t="shared" si="273"/>
        <v>0</v>
      </c>
      <c r="AFT68" s="956">
        <f t="shared" si="273"/>
        <v>0</v>
      </c>
      <c r="AFU68" s="956">
        <f t="shared" si="273"/>
        <v>0</v>
      </c>
      <c r="AFV68" s="956">
        <f t="shared" si="273"/>
        <v>0</v>
      </c>
      <c r="AFW68" s="956">
        <f t="shared" si="273"/>
        <v>0</v>
      </c>
      <c r="AFX68" s="956">
        <f t="shared" si="273"/>
        <v>0</v>
      </c>
      <c r="AFY68" s="956">
        <f t="shared" si="273"/>
        <v>0</v>
      </c>
      <c r="AFZ68" s="956">
        <f t="shared" si="273"/>
        <v>0</v>
      </c>
      <c r="AGA68" s="956">
        <f t="shared" si="273"/>
        <v>0</v>
      </c>
      <c r="AGB68" s="956">
        <f t="shared" si="273"/>
        <v>0</v>
      </c>
      <c r="AGC68" s="956">
        <f t="shared" si="273"/>
        <v>0</v>
      </c>
      <c r="AGD68" s="956">
        <f t="shared" si="273"/>
        <v>0</v>
      </c>
      <c r="AGE68" s="956">
        <f t="shared" si="273"/>
        <v>0</v>
      </c>
      <c r="AGF68" s="956">
        <f t="shared" si="273"/>
        <v>0</v>
      </c>
      <c r="AGG68" s="956">
        <f t="shared" si="273"/>
        <v>0</v>
      </c>
      <c r="AGH68" s="956">
        <f t="shared" si="273"/>
        <v>0</v>
      </c>
      <c r="AGI68" s="956">
        <f t="shared" si="273"/>
        <v>0</v>
      </c>
      <c r="AGJ68" s="956">
        <f t="shared" si="273"/>
        <v>0</v>
      </c>
      <c r="AGK68" s="956">
        <f t="shared" si="273"/>
        <v>0</v>
      </c>
      <c r="AGL68" s="956">
        <f t="shared" si="273"/>
        <v>0</v>
      </c>
      <c r="AGM68" s="956">
        <f t="shared" si="273"/>
        <v>0</v>
      </c>
      <c r="AGN68" s="956">
        <f t="shared" si="273"/>
        <v>0</v>
      </c>
      <c r="AGO68" s="956">
        <f t="shared" si="273"/>
        <v>0</v>
      </c>
      <c r="AGP68" s="956">
        <f t="shared" si="273"/>
        <v>0</v>
      </c>
      <c r="AGQ68" s="956">
        <f t="shared" si="273"/>
        <v>0</v>
      </c>
      <c r="AGR68" s="956">
        <f t="shared" si="273"/>
        <v>0</v>
      </c>
      <c r="AGS68" s="956">
        <f t="shared" si="273"/>
        <v>0</v>
      </c>
      <c r="AGT68" s="956">
        <f t="shared" si="273"/>
        <v>0</v>
      </c>
      <c r="AGU68" s="956">
        <f t="shared" si="273"/>
        <v>0</v>
      </c>
      <c r="AGV68" s="956">
        <f t="shared" si="273"/>
        <v>0</v>
      </c>
      <c r="AGW68" s="956">
        <f t="shared" si="273"/>
        <v>0</v>
      </c>
      <c r="AGX68" s="956">
        <f t="shared" si="273"/>
        <v>0</v>
      </c>
      <c r="AGY68" s="956">
        <f t="shared" si="273"/>
        <v>0</v>
      </c>
      <c r="AGZ68" s="956">
        <f t="shared" si="273"/>
        <v>0</v>
      </c>
      <c r="AHA68" s="956">
        <f t="shared" si="273"/>
        <v>0</v>
      </c>
      <c r="AHB68" s="956">
        <f t="shared" si="273"/>
        <v>0</v>
      </c>
      <c r="AHC68" s="956">
        <f t="shared" si="273"/>
        <v>0</v>
      </c>
      <c r="AHD68" s="956">
        <f t="shared" si="273"/>
        <v>0</v>
      </c>
      <c r="AHE68" s="956">
        <f t="shared" si="273"/>
        <v>0</v>
      </c>
      <c r="AHF68" s="956">
        <f t="shared" si="273"/>
        <v>0</v>
      </c>
      <c r="AHG68" s="956">
        <f t="shared" si="273"/>
        <v>0</v>
      </c>
      <c r="AHH68" s="956">
        <f t="shared" si="273"/>
        <v>0</v>
      </c>
      <c r="AHI68" s="956">
        <f t="shared" si="273"/>
        <v>0</v>
      </c>
      <c r="AHJ68" s="956">
        <f t="shared" si="273"/>
        <v>0</v>
      </c>
      <c r="AHK68" s="956">
        <f t="shared" si="273"/>
        <v>0</v>
      </c>
      <c r="AHL68" s="956">
        <f t="shared" si="273"/>
        <v>0</v>
      </c>
      <c r="AHM68" s="956">
        <f t="shared" si="273"/>
        <v>0</v>
      </c>
      <c r="AHN68" s="956">
        <f t="shared" si="273"/>
        <v>0</v>
      </c>
      <c r="AHO68" s="956">
        <f t="shared" si="273"/>
        <v>0</v>
      </c>
      <c r="AHP68" s="956">
        <f t="shared" si="273"/>
        <v>0</v>
      </c>
      <c r="AHQ68" s="956">
        <f t="shared" si="273"/>
        <v>0</v>
      </c>
      <c r="AHR68" s="956">
        <f t="shared" si="273"/>
        <v>0</v>
      </c>
      <c r="AHS68" s="956">
        <f t="shared" si="273"/>
        <v>0</v>
      </c>
      <c r="AHT68" s="956">
        <f t="shared" si="273"/>
        <v>0</v>
      </c>
      <c r="AHU68" s="956">
        <f t="shared" si="273"/>
        <v>0</v>
      </c>
      <c r="AHV68" s="956">
        <f t="shared" si="273"/>
        <v>0</v>
      </c>
      <c r="AHW68" s="956">
        <f t="shared" si="273"/>
        <v>0</v>
      </c>
      <c r="AHX68" s="956">
        <f t="shared" ref="AHX68:AKI68" si="274">AHX60*$C$68</f>
        <v>0</v>
      </c>
      <c r="AHY68" s="956">
        <f t="shared" si="274"/>
        <v>0</v>
      </c>
      <c r="AHZ68" s="956">
        <f t="shared" si="274"/>
        <v>0</v>
      </c>
      <c r="AIA68" s="956">
        <f t="shared" si="274"/>
        <v>0</v>
      </c>
      <c r="AIB68" s="956">
        <f t="shared" si="274"/>
        <v>0</v>
      </c>
      <c r="AIC68" s="956">
        <f t="shared" si="274"/>
        <v>0</v>
      </c>
      <c r="AID68" s="956">
        <f t="shared" si="274"/>
        <v>0</v>
      </c>
      <c r="AIE68" s="956">
        <f t="shared" si="274"/>
        <v>0</v>
      </c>
      <c r="AIF68" s="956">
        <f t="shared" si="274"/>
        <v>0</v>
      </c>
      <c r="AIG68" s="956">
        <f t="shared" si="274"/>
        <v>0</v>
      </c>
      <c r="AIH68" s="956">
        <f t="shared" si="274"/>
        <v>0</v>
      </c>
      <c r="AII68" s="956">
        <f t="shared" si="274"/>
        <v>0</v>
      </c>
      <c r="AIJ68" s="956">
        <f t="shared" si="274"/>
        <v>0</v>
      </c>
      <c r="AIK68" s="956">
        <f t="shared" si="274"/>
        <v>0</v>
      </c>
      <c r="AIL68" s="956">
        <f t="shared" si="274"/>
        <v>0</v>
      </c>
      <c r="AIM68" s="956">
        <f t="shared" si="274"/>
        <v>0</v>
      </c>
      <c r="AIN68" s="956">
        <f t="shared" si="274"/>
        <v>0</v>
      </c>
      <c r="AIO68" s="956">
        <f t="shared" si="274"/>
        <v>0</v>
      </c>
      <c r="AIP68" s="956">
        <f t="shared" si="274"/>
        <v>0</v>
      </c>
      <c r="AIQ68" s="956">
        <f t="shared" si="274"/>
        <v>0</v>
      </c>
      <c r="AIR68" s="956">
        <f t="shared" si="274"/>
        <v>0</v>
      </c>
      <c r="AIS68" s="956">
        <f t="shared" si="274"/>
        <v>0</v>
      </c>
      <c r="AIT68" s="956">
        <f t="shared" si="274"/>
        <v>0</v>
      </c>
      <c r="AIU68" s="956">
        <f t="shared" si="274"/>
        <v>0</v>
      </c>
      <c r="AIV68" s="956">
        <f t="shared" si="274"/>
        <v>0</v>
      </c>
      <c r="AIW68" s="956">
        <f t="shared" si="274"/>
        <v>0</v>
      </c>
      <c r="AIX68" s="956">
        <f t="shared" si="274"/>
        <v>0</v>
      </c>
      <c r="AIY68" s="956">
        <f t="shared" si="274"/>
        <v>0</v>
      </c>
      <c r="AIZ68" s="956">
        <f t="shared" si="274"/>
        <v>0</v>
      </c>
      <c r="AJA68" s="956">
        <f t="shared" si="274"/>
        <v>0</v>
      </c>
      <c r="AJB68" s="956">
        <f t="shared" si="274"/>
        <v>0</v>
      </c>
      <c r="AJC68" s="956">
        <f t="shared" si="274"/>
        <v>0</v>
      </c>
      <c r="AJD68" s="956">
        <f t="shared" si="274"/>
        <v>0</v>
      </c>
      <c r="AJE68" s="956">
        <f t="shared" si="274"/>
        <v>0</v>
      </c>
      <c r="AJF68" s="956">
        <f t="shared" si="274"/>
        <v>0</v>
      </c>
      <c r="AJG68" s="956">
        <f t="shared" si="274"/>
        <v>0</v>
      </c>
      <c r="AJH68" s="956">
        <f t="shared" si="274"/>
        <v>0</v>
      </c>
      <c r="AJI68" s="956">
        <f t="shared" si="274"/>
        <v>0</v>
      </c>
      <c r="AJJ68" s="956">
        <f t="shared" si="274"/>
        <v>0</v>
      </c>
      <c r="AJK68" s="956">
        <f t="shared" si="274"/>
        <v>0</v>
      </c>
      <c r="AJL68" s="956">
        <f t="shared" si="274"/>
        <v>0</v>
      </c>
      <c r="AJM68" s="956">
        <f t="shared" si="274"/>
        <v>0</v>
      </c>
      <c r="AJN68" s="956">
        <f t="shared" si="274"/>
        <v>0</v>
      </c>
      <c r="AJO68" s="956">
        <f t="shared" si="274"/>
        <v>0</v>
      </c>
      <c r="AJP68" s="956">
        <f t="shared" si="274"/>
        <v>0</v>
      </c>
      <c r="AJQ68" s="956">
        <f t="shared" si="274"/>
        <v>0</v>
      </c>
      <c r="AJR68" s="956">
        <f t="shared" si="274"/>
        <v>0</v>
      </c>
      <c r="AJS68" s="956">
        <f t="shared" si="274"/>
        <v>0</v>
      </c>
      <c r="AJT68" s="956">
        <f t="shared" si="274"/>
        <v>0</v>
      </c>
      <c r="AJU68" s="956">
        <f t="shared" si="274"/>
        <v>0</v>
      </c>
      <c r="AJV68" s="956">
        <f t="shared" si="274"/>
        <v>0</v>
      </c>
      <c r="AJW68" s="956">
        <f t="shared" si="274"/>
        <v>0</v>
      </c>
      <c r="AJX68" s="956">
        <f t="shared" si="274"/>
        <v>0</v>
      </c>
      <c r="AJY68" s="956">
        <f t="shared" si="274"/>
        <v>0</v>
      </c>
      <c r="AJZ68" s="956">
        <f t="shared" si="274"/>
        <v>0</v>
      </c>
      <c r="AKA68" s="956">
        <f t="shared" si="274"/>
        <v>0</v>
      </c>
      <c r="AKB68" s="956">
        <f t="shared" si="274"/>
        <v>0</v>
      </c>
      <c r="AKC68" s="956">
        <f t="shared" si="274"/>
        <v>0</v>
      </c>
      <c r="AKD68" s="956">
        <f t="shared" si="274"/>
        <v>0</v>
      </c>
      <c r="AKE68" s="956">
        <f t="shared" si="274"/>
        <v>0</v>
      </c>
      <c r="AKF68" s="956">
        <f t="shared" si="274"/>
        <v>0</v>
      </c>
      <c r="AKG68" s="956">
        <f t="shared" si="274"/>
        <v>0</v>
      </c>
      <c r="AKH68" s="956">
        <f t="shared" si="274"/>
        <v>0</v>
      </c>
      <c r="AKI68" s="956">
        <f t="shared" si="274"/>
        <v>0</v>
      </c>
      <c r="AKJ68" s="956">
        <f t="shared" ref="AKJ68:AMU68" si="275">AKJ60*$C$68</f>
        <v>0</v>
      </c>
      <c r="AKK68" s="956">
        <f t="shared" si="275"/>
        <v>0</v>
      </c>
      <c r="AKL68" s="956">
        <f t="shared" si="275"/>
        <v>0</v>
      </c>
      <c r="AKM68" s="956">
        <f t="shared" si="275"/>
        <v>0</v>
      </c>
      <c r="AKN68" s="956">
        <f t="shared" si="275"/>
        <v>0</v>
      </c>
      <c r="AKO68" s="956">
        <f t="shared" si="275"/>
        <v>0</v>
      </c>
      <c r="AKP68" s="956">
        <f t="shared" si="275"/>
        <v>0</v>
      </c>
      <c r="AKQ68" s="956">
        <f t="shared" si="275"/>
        <v>0</v>
      </c>
      <c r="AKR68" s="956">
        <f t="shared" si="275"/>
        <v>0</v>
      </c>
      <c r="AKS68" s="956">
        <f t="shared" si="275"/>
        <v>0</v>
      </c>
      <c r="AKT68" s="956">
        <f t="shared" si="275"/>
        <v>0</v>
      </c>
      <c r="AKU68" s="956">
        <f t="shared" si="275"/>
        <v>0</v>
      </c>
      <c r="AKV68" s="956">
        <f t="shared" si="275"/>
        <v>0</v>
      </c>
      <c r="AKW68" s="956">
        <f t="shared" si="275"/>
        <v>0</v>
      </c>
      <c r="AKX68" s="956">
        <f t="shared" si="275"/>
        <v>0</v>
      </c>
      <c r="AKY68" s="956">
        <f t="shared" si="275"/>
        <v>0</v>
      </c>
      <c r="AKZ68" s="956">
        <f t="shared" si="275"/>
        <v>0</v>
      </c>
      <c r="ALA68" s="956">
        <f t="shared" si="275"/>
        <v>0</v>
      </c>
      <c r="ALB68" s="956">
        <f t="shared" si="275"/>
        <v>0</v>
      </c>
      <c r="ALC68" s="956">
        <f t="shared" si="275"/>
        <v>0</v>
      </c>
      <c r="ALD68" s="956">
        <f t="shared" si="275"/>
        <v>0</v>
      </c>
      <c r="ALE68" s="956">
        <f t="shared" si="275"/>
        <v>0</v>
      </c>
      <c r="ALF68" s="956">
        <f t="shared" si="275"/>
        <v>0</v>
      </c>
      <c r="ALG68" s="956">
        <f t="shared" si="275"/>
        <v>0</v>
      </c>
      <c r="ALH68" s="956">
        <f t="shared" si="275"/>
        <v>0</v>
      </c>
      <c r="ALI68" s="956">
        <f t="shared" si="275"/>
        <v>0</v>
      </c>
      <c r="ALJ68" s="956">
        <f t="shared" si="275"/>
        <v>0</v>
      </c>
      <c r="ALK68" s="956">
        <f t="shared" si="275"/>
        <v>0</v>
      </c>
      <c r="ALL68" s="956">
        <f t="shared" si="275"/>
        <v>0</v>
      </c>
      <c r="ALM68" s="956">
        <f t="shared" si="275"/>
        <v>0</v>
      </c>
      <c r="ALN68" s="956">
        <f t="shared" si="275"/>
        <v>0</v>
      </c>
      <c r="ALO68" s="956">
        <f t="shared" si="275"/>
        <v>0</v>
      </c>
      <c r="ALP68" s="956">
        <f t="shared" si="275"/>
        <v>0</v>
      </c>
      <c r="ALQ68" s="956">
        <f t="shared" si="275"/>
        <v>0</v>
      </c>
      <c r="ALR68" s="956">
        <f t="shared" si="275"/>
        <v>0</v>
      </c>
      <c r="ALS68" s="956">
        <f t="shared" si="275"/>
        <v>0</v>
      </c>
      <c r="ALT68" s="956">
        <f t="shared" si="275"/>
        <v>0</v>
      </c>
      <c r="ALU68" s="956">
        <f t="shared" si="275"/>
        <v>0</v>
      </c>
      <c r="ALV68" s="956">
        <f t="shared" si="275"/>
        <v>0</v>
      </c>
      <c r="ALW68" s="956">
        <f t="shared" si="275"/>
        <v>0</v>
      </c>
      <c r="ALX68" s="956">
        <f t="shared" si="275"/>
        <v>0</v>
      </c>
      <c r="ALY68" s="956">
        <f t="shared" si="275"/>
        <v>0</v>
      </c>
      <c r="ALZ68" s="956">
        <f t="shared" si="275"/>
        <v>0</v>
      </c>
      <c r="AMA68" s="956">
        <f t="shared" si="275"/>
        <v>0</v>
      </c>
      <c r="AMB68" s="956">
        <f t="shared" si="275"/>
        <v>0</v>
      </c>
      <c r="AMC68" s="956">
        <f t="shared" si="275"/>
        <v>0</v>
      </c>
      <c r="AMD68" s="956">
        <f t="shared" si="275"/>
        <v>0</v>
      </c>
      <c r="AME68" s="956">
        <f t="shared" si="275"/>
        <v>0</v>
      </c>
      <c r="AMF68" s="956">
        <f t="shared" si="275"/>
        <v>0</v>
      </c>
      <c r="AMG68" s="956">
        <f t="shared" si="275"/>
        <v>0</v>
      </c>
      <c r="AMH68" s="956">
        <f t="shared" si="275"/>
        <v>0</v>
      </c>
      <c r="AMI68" s="956">
        <f t="shared" si="275"/>
        <v>0</v>
      </c>
      <c r="AMJ68" s="956">
        <f t="shared" si="275"/>
        <v>0</v>
      </c>
      <c r="AMK68" s="956">
        <f t="shared" si="275"/>
        <v>0</v>
      </c>
      <c r="AML68" s="956">
        <f t="shared" si="275"/>
        <v>0</v>
      </c>
      <c r="AMM68" s="956">
        <f t="shared" si="275"/>
        <v>0</v>
      </c>
      <c r="AMN68" s="956">
        <f t="shared" si="275"/>
        <v>0</v>
      </c>
      <c r="AMO68" s="956">
        <f t="shared" si="275"/>
        <v>0</v>
      </c>
      <c r="AMP68" s="956">
        <f t="shared" si="275"/>
        <v>0</v>
      </c>
      <c r="AMQ68" s="956">
        <f t="shared" si="275"/>
        <v>0</v>
      </c>
      <c r="AMR68" s="956">
        <f t="shared" si="275"/>
        <v>0</v>
      </c>
      <c r="AMS68" s="956">
        <f t="shared" si="275"/>
        <v>0</v>
      </c>
      <c r="AMT68" s="956">
        <f t="shared" si="275"/>
        <v>0</v>
      </c>
      <c r="AMU68" s="956">
        <f t="shared" si="275"/>
        <v>0</v>
      </c>
      <c r="AMV68" s="956">
        <f t="shared" ref="AMV68:APG68" si="276">AMV60*$C$68</f>
        <v>0</v>
      </c>
      <c r="AMW68" s="956">
        <f t="shared" si="276"/>
        <v>0</v>
      </c>
      <c r="AMX68" s="956">
        <f t="shared" si="276"/>
        <v>0</v>
      </c>
      <c r="AMY68" s="956">
        <f t="shared" si="276"/>
        <v>0</v>
      </c>
      <c r="AMZ68" s="956">
        <f t="shared" si="276"/>
        <v>0</v>
      </c>
      <c r="ANA68" s="956">
        <f t="shared" si="276"/>
        <v>0</v>
      </c>
      <c r="ANB68" s="956">
        <f t="shared" si="276"/>
        <v>0</v>
      </c>
      <c r="ANC68" s="956">
        <f t="shared" si="276"/>
        <v>0</v>
      </c>
      <c r="AND68" s="956">
        <f t="shared" si="276"/>
        <v>0</v>
      </c>
      <c r="ANE68" s="956">
        <f t="shared" si="276"/>
        <v>0</v>
      </c>
      <c r="ANF68" s="956">
        <f t="shared" si="276"/>
        <v>0</v>
      </c>
      <c r="ANG68" s="956">
        <f t="shared" si="276"/>
        <v>0</v>
      </c>
      <c r="ANH68" s="956">
        <f t="shared" si="276"/>
        <v>0</v>
      </c>
      <c r="ANI68" s="956">
        <f t="shared" si="276"/>
        <v>0</v>
      </c>
      <c r="ANJ68" s="956">
        <f t="shared" si="276"/>
        <v>0</v>
      </c>
      <c r="ANK68" s="956">
        <f t="shared" si="276"/>
        <v>0</v>
      </c>
      <c r="ANL68" s="956">
        <f t="shared" si="276"/>
        <v>0</v>
      </c>
      <c r="ANM68" s="956">
        <f t="shared" si="276"/>
        <v>0</v>
      </c>
      <c r="ANN68" s="956">
        <f t="shared" si="276"/>
        <v>0</v>
      </c>
      <c r="ANO68" s="956">
        <f t="shared" si="276"/>
        <v>0</v>
      </c>
      <c r="ANP68" s="956">
        <f t="shared" si="276"/>
        <v>0</v>
      </c>
      <c r="ANQ68" s="956">
        <f t="shared" si="276"/>
        <v>0</v>
      </c>
      <c r="ANR68" s="956">
        <f t="shared" si="276"/>
        <v>0</v>
      </c>
      <c r="ANS68" s="956">
        <f t="shared" si="276"/>
        <v>0</v>
      </c>
      <c r="ANT68" s="956">
        <f t="shared" si="276"/>
        <v>0</v>
      </c>
      <c r="ANU68" s="956">
        <f t="shared" si="276"/>
        <v>0</v>
      </c>
      <c r="ANV68" s="956">
        <f t="shared" si="276"/>
        <v>0</v>
      </c>
      <c r="ANW68" s="956">
        <f t="shared" si="276"/>
        <v>0</v>
      </c>
      <c r="ANX68" s="956">
        <f t="shared" si="276"/>
        <v>0</v>
      </c>
      <c r="ANY68" s="956">
        <f t="shared" si="276"/>
        <v>0</v>
      </c>
      <c r="ANZ68" s="956">
        <f t="shared" si="276"/>
        <v>0</v>
      </c>
      <c r="AOA68" s="956">
        <f t="shared" si="276"/>
        <v>0</v>
      </c>
      <c r="AOB68" s="956">
        <f t="shared" si="276"/>
        <v>0</v>
      </c>
      <c r="AOC68" s="956">
        <f t="shared" si="276"/>
        <v>0</v>
      </c>
      <c r="AOD68" s="956">
        <f t="shared" si="276"/>
        <v>0</v>
      </c>
      <c r="AOE68" s="956">
        <f t="shared" si="276"/>
        <v>0</v>
      </c>
      <c r="AOF68" s="956">
        <f t="shared" si="276"/>
        <v>0</v>
      </c>
      <c r="AOG68" s="956">
        <f t="shared" si="276"/>
        <v>0</v>
      </c>
      <c r="AOH68" s="956">
        <f t="shared" si="276"/>
        <v>0</v>
      </c>
      <c r="AOI68" s="956">
        <f t="shared" si="276"/>
        <v>0</v>
      </c>
      <c r="AOJ68" s="956">
        <f t="shared" si="276"/>
        <v>0</v>
      </c>
      <c r="AOK68" s="956">
        <f t="shared" si="276"/>
        <v>0</v>
      </c>
      <c r="AOL68" s="956">
        <f t="shared" si="276"/>
        <v>0</v>
      </c>
      <c r="AOM68" s="956">
        <f t="shared" si="276"/>
        <v>0</v>
      </c>
      <c r="AON68" s="956">
        <f t="shared" si="276"/>
        <v>0</v>
      </c>
      <c r="AOO68" s="956">
        <f t="shared" si="276"/>
        <v>0</v>
      </c>
      <c r="AOP68" s="956">
        <f t="shared" si="276"/>
        <v>0</v>
      </c>
      <c r="AOQ68" s="956">
        <f t="shared" si="276"/>
        <v>0</v>
      </c>
      <c r="AOR68" s="956">
        <f t="shared" si="276"/>
        <v>0</v>
      </c>
      <c r="AOS68" s="956">
        <f t="shared" si="276"/>
        <v>0</v>
      </c>
      <c r="AOT68" s="956">
        <f t="shared" si="276"/>
        <v>0</v>
      </c>
      <c r="AOU68" s="956">
        <f t="shared" si="276"/>
        <v>0</v>
      </c>
      <c r="AOV68" s="956">
        <f t="shared" si="276"/>
        <v>0</v>
      </c>
      <c r="AOW68" s="956">
        <f t="shared" si="276"/>
        <v>0</v>
      </c>
      <c r="AOX68" s="956">
        <f t="shared" si="276"/>
        <v>0</v>
      </c>
      <c r="AOY68" s="956">
        <f t="shared" si="276"/>
        <v>0</v>
      </c>
      <c r="AOZ68" s="956">
        <f t="shared" si="276"/>
        <v>0</v>
      </c>
      <c r="APA68" s="956">
        <f t="shared" si="276"/>
        <v>0</v>
      </c>
      <c r="APB68" s="956">
        <f t="shared" si="276"/>
        <v>0</v>
      </c>
      <c r="APC68" s="956">
        <f t="shared" si="276"/>
        <v>0</v>
      </c>
      <c r="APD68" s="956">
        <f t="shared" si="276"/>
        <v>0</v>
      </c>
      <c r="APE68" s="956">
        <f t="shared" si="276"/>
        <v>0</v>
      </c>
      <c r="APF68" s="956">
        <f t="shared" si="276"/>
        <v>0</v>
      </c>
      <c r="APG68" s="956">
        <f t="shared" si="276"/>
        <v>0</v>
      </c>
      <c r="APH68" s="956">
        <f t="shared" ref="APH68:ARS68" si="277">APH60*$C$68</f>
        <v>0</v>
      </c>
      <c r="API68" s="956">
        <f t="shared" si="277"/>
        <v>0</v>
      </c>
      <c r="APJ68" s="956">
        <f t="shared" si="277"/>
        <v>0</v>
      </c>
      <c r="APK68" s="956">
        <f t="shared" si="277"/>
        <v>0</v>
      </c>
      <c r="APL68" s="956">
        <f t="shared" si="277"/>
        <v>0</v>
      </c>
      <c r="APM68" s="956">
        <f t="shared" si="277"/>
        <v>0</v>
      </c>
      <c r="APN68" s="956">
        <f t="shared" si="277"/>
        <v>0</v>
      </c>
      <c r="APO68" s="956">
        <f t="shared" si="277"/>
        <v>0</v>
      </c>
      <c r="APP68" s="956">
        <f t="shared" si="277"/>
        <v>0</v>
      </c>
      <c r="APQ68" s="956">
        <f t="shared" si="277"/>
        <v>0</v>
      </c>
      <c r="APR68" s="956">
        <f t="shared" si="277"/>
        <v>0</v>
      </c>
      <c r="APS68" s="956">
        <f t="shared" si="277"/>
        <v>0</v>
      </c>
      <c r="APT68" s="956">
        <f t="shared" si="277"/>
        <v>0</v>
      </c>
      <c r="APU68" s="956">
        <f t="shared" si="277"/>
        <v>0</v>
      </c>
      <c r="APV68" s="956">
        <f t="shared" si="277"/>
        <v>0</v>
      </c>
      <c r="APW68" s="956">
        <f t="shared" si="277"/>
        <v>0</v>
      </c>
      <c r="APX68" s="956">
        <f t="shared" si="277"/>
        <v>0</v>
      </c>
      <c r="APY68" s="956">
        <f t="shared" si="277"/>
        <v>0</v>
      </c>
      <c r="APZ68" s="956">
        <f t="shared" si="277"/>
        <v>0</v>
      </c>
      <c r="AQA68" s="956">
        <f t="shared" si="277"/>
        <v>0</v>
      </c>
      <c r="AQB68" s="956">
        <f t="shared" si="277"/>
        <v>0</v>
      </c>
      <c r="AQC68" s="956">
        <f t="shared" si="277"/>
        <v>0</v>
      </c>
      <c r="AQD68" s="956">
        <f t="shared" si="277"/>
        <v>0</v>
      </c>
      <c r="AQE68" s="956">
        <f t="shared" si="277"/>
        <v>0</v>
      </c>
      <c r="AQF68" s="956">
        <f t="shared" si="277"/>
        <v>0</v>
      </c>
      <c r="AQG68" s="956">
        <f t="shared" si="277"/>
        <v>0</v>
      </c>
      <c r="AQH68" s="956">
        <f t="shared" si="277"/>
        <v>0</v>
      </c>
      <c r="AQI68" s="956">
        <f t="shared" si="277"/>
        <v>0</v>
      </c>
      <c r="AQJ68" s="956">
        <f t="shared" si="277"/>
        <v>0</v>
      </c>
      <c r="AQK68" s="956">
        <f t="shared" si="277"/>
        <v>0</v>
      </c>
      <c r="AQL68" s="956">
        <f t="shared" si="277"/>
        <v>0</v>
      </c>
      <c r="AQM68" s="956">
        <f t="shared" si="277"/>
        <v>0</v>
      </c>
      <c r="AQN68" s="956">
        <f t="shared" si="277"/>
        <v>0</v>
      </c>
      <c r="AQO68" s="956">
        <f t="shared" si="277"/>
        <v>0</v>
      </c>
      <c r="AQP68" s="956">
        <f t="shared" si="277"/>
        <v>0</v>
      </c>
      <c r="AQQ68" s="956">
        <f t="shared" si="277"/>
        <v>0</v>
      </c>
      <c r="AQR68" s="956">
        <f t="shared" si="277"/>
        <v>0</v>
      </c>
      <c r="AQS68" s="956">
        <f t="shared" si="277"/>
        <v>0</v>
      </c>
      <c r="AQT68" s="956">
        <f t="shared" si="277"/>
        <v>0</v>
      </c>
      <c r="AQU68" s="956">
        <f t="shared" si="277"/>
        <v>0</v>
      </c>
      <c r="AQV68" s="956">
        <f t="shared" si="277"/>
        <v>0</v>
      </c>
      <c r="AQW68" s="956">
        <f t="shared" si="277"/>
        <v>0</v>
      </c>
      <c r="AQX68" s="956">
        <f t="shared" si="277"/>
        <v>0</v>
      </c>
      <c r="AQY68" s="956">
        <f t="shared" si="277"/>
        <v>0</v>
      </c>
      <c r="AQZ68" s="956">
        <f t="shared" si="277"/>
        <v>0</v>
      </c>
      <c r="ARA68" s="956">
        <f t="shared" si="277"/>
        <v>0</v>
      </c>
      <c r="ARB68" s="956">
        <f t="shared" si="277"/>
        <v>0</v>
      </c>
      <c r="ARC68" s="956">
        <f t="shared" si="277"/>
        <v>0</v>
      </c>
      <c r="ARD68" s="956">
        <f t="shared" si="277"/>
        <v>0</v>
      </c>
      <c r="ARE68" s="956">
        <f t="shared" si="277"/>
        <v>0</v>
      </c>
      <c r="ARF68" s="956">
        <f t="shared" si="277"/>
        <v>0</v>
      </c>
      <c r="ARG68" s="956">
        <f t="shared" si="277"/>
        <v>0</v>
      </c>
      <c r="ARH68" s="956">
        <f t="shared" si="277"/>
        <v>0</v>
      </c>
      <c r="ARI68" s="956">
        <f t="shared" si="277"/>
        <v>0</v>
      </c>
      <c r="ARJ68" s="956">
        <f t="shared" si="277"/>
        <v>0</v>
      </c>
      <c r="ARK68" s="956">
        <f t="shared" si="277"/>
        <v>0</v>
      </c>
      <c r="ARL68" s="956">
        <f t="shared" si="277"/>
        <v>0</v>
      </c>
      <c r="ARM68" s="956">
        <f t="shared" si="277"/>
        <v>0</v>
      </c>
      <c r="ARN68" s="956">
        <f t="shared" si="277"/>
        <v>0</v>
      </c>
      <c r="ARO68" s="956">
        <f t="shared" si="277"/>
        <v>0</v>
      </c>
      <c r="ARP68" s="956">
        <f t="shared" si="277"/>
        <v>0</v>
      </c>
      <c r="ARQ68" s="956">
        <f t="shared" si="277"/>
        <v>0</v>
      </c>
      <c r="ARR68" s="956">
        <f t="shared" si="277"/>
        <v>0</v>
      </c>
      <c r="ARS68" s="956">
        <f t="shared" si="277"/>
        <v>0</v>
      </c>
      <c r="ART68" s="956">
        <f t="shared" ref="ART68:AUE68" si="278">ART60*$C$68</f>
        <v>0</v>
      </c>
      <c r="ARU68" s="956">
        <f t="shared" si="278"/>
        <v>0</v>
      </c>
      <c r="ARV68" s="956">
        <f t="shared" si="278"/>
        <v>0</v>
      </c>
      <c r="ARW68" s="956">
        <f t="shared" si="278"/>
        <v>0</v>
      </c>
      <c r="ARX68" s="956">
        <f t="shared" si="278"/>
        <v>0</v>
      </c>
      <c r="ARY68" s="956">
        <f t="shared" si="278"/>
        <v>0</v>
      </c>
      <c r="ARZ68" s="956">
        <f t="shared" si="278"/>
        <v>0</v>
      </c>
      <c r="ASA68" s="956">
        <f t="shared" si="278"/>
        <v>0</v>
      </c>
      <c r="ASB68" s="956">
        <f t="shared" si="278"/>
        <v>0</v>
      </c>
      <c r="ASC68" s="956">
        <f t="shared" si="278"/>
        <v>0</v>
      </c>
      <c r="ASD68" s="956">
        <f t="shared" si="278"/>
        <v>0</v>
      </c>
      <c r="ASE68" s="956">
        <f t="shared" si="278"/>
        <v>0</v>
      </c>
      <c r="ASF68" s="956">
        <f t="shared" si="278"/>
        <v>0</v>
      </c>
      <c r="ASG68" s="956">
        <f t="shared" si="278"/>
        <v>0</v>
      </c>
      <c r="ASH68" s="956">
        <f t="shared" si="278"/>
        <v>0</v>
      </c>
      <c r="ASI68" s="956">
        <f t="shared" si="278"/>
        <v>0</v>
      </c>
      <c r="ASJ68" s="956">
        <f t="shared" si="278"/>
        <v>0</v>
      </c>
      <c r="ASK68" s="956">
        <f t="shared" si="278"/>
        <v>0</v>
      </c>
      <c r="ASL68" s="956">
        <f t="shared" si="278"/>
        <v>0</v>
      </c>
      <c r="ASM68" s="956">
        <f t="shared" si="278"/>
        <v>0</v>
      </c>
      <c r="ASN68" s="956">
        <f t="shared" si="278"/>
        <v>0</v>
      </c>
      <c r="ASO68" s="956">
        <f t="shared" si="278"/>
        <v>0</v>
      </c>
      <c r="ASP68" s="956">
        <f t="shared" si="278"/>
        <v>0</v>
      </c>
      <c r="ASQ68" s="956">
        <f t="shared" si="278"/>
        <v>0</v>
      </c>
      <c r="ASR68" s="956">
        <f t="shared" si="278"/>
        <v>0</v>
      </c>
      <c r="ASS68" s="956">
        <f t="shared" si="278"/>
        <v>0</v>
      </c>
      <c r="AST68" s="956">
        <f t="shared" si="278"/>
        <v>0</v>
      </c>
      <c r="ASU68" s="956">
        <f t="shared" si="278"/>
        <v>0</v>
      </c>
      <c r="ASV68" s="956">
        <f t="shared" si="278"/>
        <v>0</v>
      </c>
      <c r="ASW68" s="956">
        <f t="shared" si="278"/>
        <v>0</v>
      </c>
      <c r="ASX68" s="956">
        <f t="shared" si="278"/>
        <v>0</v>
      </c>
      <c r="ASY68" s="956">
        <f t="shared" si="278"/>
        <v>0</v>
      </c>
      <c r="ASZ68" s="956">
        <f t="shared" si="278"/>
        <v>0</v>
      </c>
      <c r="ATA68" s="956">
        <f t="shared" si="278"/>
        <v>0</v>
      </c>
      <c r="ATB68" s="956">
        <f t="shared" si="278"/>
        <v>0</v>
      </c>
      <c r="ATC68" s="956">
        <f t="shared" si="278"/>
        <v>0</v>
      </c>
      <c r="ATD68" s="956">
        <f t="shared" si="278"/>
        <v>0</v>
      </c>
      <c r="ATE68" s="956">
        <f t="shared" si="278"/>
        <v>0</v>
      </c>
      <c r="ATF68" s="956">
        <f t="shared" si="278"/>
        <v>0</v>
      </c>
      <c r="ATG68" s="956">
        <f t="shared" si="278"/>
        <v>0</v>
      </c>
      <c r="ATH68" s="956">
        <f t="shared" si="278"/>
        <v>0</v>
      </c>
      <c r="ATI68" s="956">
        <f t="shared" si="278"/>
        <v>0</v>
      </c>
      <c r="ATJ68" s="956">
        <f t="shared" si="278"/>
        <v>0</v>
      </c>
      <c r="ATK68" s="956">
        <f t="shared" si="278"/>
        <v>0</v>
      </c>
      <c r="ATL68" s="956">
        <f t="shared" si="278"/>
        <v>0</v>
      </c>
      <c r="ATM68" s="956">
        <f t="shared" si="278"/>
        <v>0</v>
      </c>
      <c r="ATN68" s="956">
        <f t="shared" si="278"/>
        <v>0</v>
      </c>
      <c r="ATO68" s="956">
        <f t="shared" si="278"/>
        <v>0</v>
      </c>
      <c r="ATP68" s="956">
        <f t="shared" si="278"/>
        <v>0</v>
      </c>
      <c r="ATQ68" s="956">
        <f t="shared" si="278"/>
        <v>0</v>
      </c>
      <c r="ATR68" s="956">
        <f t="shared" si="278"/>
        <v>0</v>
      </c>
      <c r="ATS68" s="956">
        <f t="shared" si="278"/>
        <v>0</v>
      </c>
      <c r="ATT68" s="956">
        <f t="shared" si="278"/>
        <v>0</v>
      </c>
      <c r="ATU68" s="956">
        <f t="shared" si="278"/>
        <v>0</v>
      </c>
      <c r="ATV68" s="956">
        <f t="shared" si="278"/>
        <v>0</v>
      </c>
      <c r="ATW68" s="956">
        <f t="shared" si="278"/>
        <v>0</v>
      </c>
      <c r="ATX68" s="956">
        <f t="shared" si="278"/>
        <v>0</v>
      </c>
      <c r="ATY68" s="956">
        <f t="shared" si="278"/>
        <v>0</v>
      </c>
      <c r="ATZ68" s="956">
        <f t="shared" si="278"/>
        <v>0</v>
      </c>
      <c r="AUA68" s="956">
        <f t="shared" si="278"/>
        <v>0</v>
      </c>
      <c r="AUB68" s="956">
        <f t="shared" si="278"/>
        <v>0</v>
      </c>
      <c r="AUC68" s="956">
        <f t="shared" si="278"/>
        <v>0</v>
      </c>
      <c r="AUD68" s="956">
        <f t="shared" si="278"/>
        <v>0</v>
      </c>
      <c r="AUE68" s="956">
        <f t="shared" si="278"/>
        <v>0</v>
      </c>
      <c r="AUF68" s="956">
        <f t="shared" ref="AUF68:AWQ68" si="279">AUF60*$C$68</f>
        <v>0</v>
      </c>
      <c r="AUG68" s="956">
        <f t="shared" si="279"/>
        <v>0</v>
      </c>
      <c r="AUH68" s="956">
        <f t="shared" si="279"/>
        <v>0</v>
      </c>
      <c r="AUI68" s="956">
        <f t="shared" si="279"/>
        <v>0</v>
      </c>
      <c r="AUJ68" s="956">
        <f t="shared" si="279"/>
        <v>0</v>
      </c>
      <c r="AUK68" s="956">
        <f t="shared" si="279"/>
        <v>0</v>
      </c>
      <c r="AUL68" s="956">
        <f t="shared" si="279"/>
        <v>0</v>
      </c>
      <c r="AUM68" s="956">
        <f t="shared" si="279"/>
        <v>0</v>
      </c>
      <c r="AUN68" s="956">
        <f t="shared" si="279"/>
        <v>0</v>
      </c>
      <c r="AUO68" s="956">
        <f t="shared" si="279"/>
        <v>0</v>
      </c>
      <c r="AUP68" s="956">
        <f t="shared" si="279"/>
        <v>0</v>
      </c>
      <c r="AUQ68" s="956">
        <f t="shared" si="279"/>
        <v>0</v>
      </c>
      <c r="AUR68" s="956">
        <f t="shared" si="279"/>
        <v>0</v>
      </c>
      <c r="AUS68" s="956">
        <f t="shared" si="279"/>
        <v>0</v>
      </c>
      <c r="AUT68" s="956">
        <f t="shared" si="279"/>
        <v>0</v>
      </c>
      <c r="AUU68" s="956">
        <f t="shared" si="279"/>
        <v>0</v>
      </c>
      <c r="AUV68" s="956">
        <f t="shared" si="279"/>
        <v>0</v>
      </c>
      <c r="AUW68" s="956">
        <f t="shared" si="279"/>
        <v>0</v>
      </c>
      <c r="AUX68" s="956">
        <f t="shared" si="279"/>
        <v>0</v>
      </c>
      <c r="AUY68" s="956">
        <f t="shared" si="279"/>
        <v>0</v>
      </c>
      <c r="AUZ68" s="956">
        <f t="shared" si="279"/>
        <v>0</v>
      </c>
      <c r="AVA68" s="956">
        <f t="shared" si="279"/>
        <v>0</v>
      </c>
      <c r="AVB68" s="956">
        <f t="shared" si="279"/>
        <v>0</v>
      </c>
      <c r="AVC68" s="956">
        <f t="shared" si="279"/>
        <v>0</v>
      </c>
      <c r="AVD68" s="956">
        <f t="shared" si="279"/>
        <v>0</v>
      </c>
      <c r="AVE68" s="956">
        <f t="shared" si="279"/>
        <v>0</v>
      </c>
      <c r="AVF68" s="956">
        <f t="shared" si="279"/>
        <v>0</v>
      </c>
      <c r="AVG68" s="956">
        <f t="shared" si="279"/>
        <v>0</v>
      </c>
      <c r="AVH68" s="956">
        <f t="shared" si="279"/>
        <v>0</v>
      </c>
      <c r="AVI68" s="956">
        <f t="shared" si="279"/>
        <v>0</v>
      </c>
      <c r="AVJ68" s="956">
        <f t="shared" si="279"/>
        <v>0</v>
      </c>
      <c r="AVK68" s="956">
        <f t="shared" si="279"/>
        <v>0</v>
      </c>
      <c r="AVL68" s="956">
        <f t="shared" si="279"/>
        <v>0</v>
      </c>
      <c r="AVM68" s="956">
        <f t="shared" si="279"/>
        <v>0</v>
      </c>
      <c r="AVN68" s="956">
        <f t="shared" si="279"/>
        <v>0</v>
      </c>
      <c r="AVO68" s="956">
        <f t="shared" si="279"/>
        <v>0</v>
      </c>
      <c r="AVP68" s="956">
        <f t="shared" si="279"/>
        <v>0</v>
      </c>
      <c r="AVQ68" s="956">
        <f t="shared" si="279"/>
        <v>0</v>
      </c>
      <c r="AVR68" s="956">
        <f t="shared" si="279"/>
        <v>0</v>
      </c>
      <c r="AVS68" s="956">
        <f t="shared" si="279"/>
        <v>0</v>
      </c>
      <c r="AVT68" s="956">
        <f t="shared" si="279"/>
        <v>0</v>
      </c>
      <c r="AVU68" s="956">
        <f t="shared" si="279"/>
        <v>0</v>
      </c>
      <c r="AVV68" s="956">
        <f t="shared" si="279"/>
        <v>0</v>
      </c>
      <c r="AVW68" s="956">
        <f t="shared" si="279"/>
        <v>0</v>
      </c>
      <c r="AVX68" s="956">
        <f t="shared" si="279"/>
        <v>0</v>
      </c>
      <c r="AVY68" s="956">
        <f t="shared" si="279"/>
        <v>0</v>
      </c>
      <c r="AVZ68" s="956">
        <f t="shared" si="279"/>
        <v>0</v>
      </c>
      <c r="AWA68" s="956">
        <f t="shared" si="279"/>
        <v>0</v>
      </c>
      <c r="AWB68" s="956">
        <f t="shared" si="279"/>
        <v>0</v>
      </c>
      <c r="AWC68" s="956">
        <f t="shared" si="279"/>
        <v>0</v>
      </c>
      <c r="AWD68" s="956">
        <f t="shared" si="279"/>
        <v>0</v>
      </c>
      <c r="AWE68" s="956">
        <f t="shared" si="279"/>
        <v>0</v>
      </c>
      <c r="AWF68" s="956">
        <f t="shared" si="279"/>
        <v>0</v>
      </c>
      <c r="AWG68" s="956">
        <f t="shared" si="279"/>
        <v>0</v>
      </c>
      <c r="AWH68" s="956">
        <f t="shared" si="279"/>
        <v>0</v>
      </c>
      <c r="AWI68" s="956">
        <f t="shared" si="279"/>
        <v>0</v>
      </c>
      <c r="AWJ68" s="956">
        <f t="shared" si="279"/>
        <v>0</v>
      </c>
      <c r="AWK68" s="956">
        <f t="shared" si="279"/>
        <v>0</v>
      </c>
      <c r="AWL68" s="956">
        <f t="shared" si="279"/>
        <v>0</v>
      </c>
      <c r="AWM68" s="956">
        <f t="shared" si="279"/>
        <v>0</v>
      </c>
      <c r="AWN68" s="956">
        <f t="shared" si="279"/>
        <v>0</v>
      </c>
      <c r="AWO68" s="956">
        <f t="shared" si="279"/>
        <v>0</v>
      </c>
      <c r="AWP68" s="956">
        <f t="shared" si="279"/>
        <v>0</v>
      </c>
      <c r="AWQ68" s="956">
        <f t="shared" si="279"/>
        <v>0</v>
      </c>
      <c r="AWR68" s="956">
        <f t="shared" ref="AWR68:AZC68" si="280">AWR60*$C$68</f>
        <v>0</v>
      </c>
      <c r="AWS68" s="956">
        <f t="shared" si="280"/>
        <v>0</v>
      </c>
      <c r="AWT68" s="956">
        <f t="shared" si="280"/>
        <v>0</v>
      </c>
      <c r="AWU68" s="956">
        <f t="shared" si="280"/>
        <v>0</v>
      </c>
      <c r="AWV68" s="956">
        <f t="shared" si="280"/>
        <v>0</v>
      </c>
      <c r="AWW68" s="956">
        <f t="shared" si="280"/>
        <v>0</v>
      </c>
      <c r="AWX68" s="956">
        <f t="shared" si="280"/>
        <v>0</v>
      </c>
      <c r="AWY68" s="956">
        <f t="shared" si="280"/>
        <v>0</v>
      </c>
      <c r="AWZ68" s="956">
        <f t="shared" si="280"/>
        <v>0</v>
      </c>
      <c r="AXA68" s="956">
        <f t="shared" si="280"/>
        <v>0</v>
      </c>
      <c r="AXB68" s="956">
        <f t="shared" si="280"/>
        <v>0</v>
      </c>
      <c r="AXC68" s="956">
        <f t="shared" si="280"/>
        <v>0</v>
      </c>
      <c r="AXD68" s="956">
        <f t="shared" si="280"/>
        <v>0</v>
      </c>
      <c r="AXE68" s="956">
        <f t="shared" si="280"/>
        <v>0</v>
      </c>
      <c r="AXF68" s="956">
        <f t="shared" si="280"/>
        <v>0</v>
      </c>
      <c r="AXG68" s="956">
        <f t="shared" si="280"/>
        <v>0</v>
      </c>
      <c r="AXH68" s="956">
        <f t="shared" si="280"/>
        <v>0</v>
      </c>
      <c r="AXI68" s="956">
        <f t="shared" si="280"/>
        <v>0</v>
      </c>
      <c r="AXJ68" s="956">
        <f t="shared" si="280"/>
        <v>0</v>
      </c>
      <c r="AXK68" s="956">
        <f t="shared" si="280"/>
        <v>0</v>
      </c>
      <c r="AXL68" s="956">
        <f t="shared" si="280"/>
        <v>0</v>
      </c>
      <c r="AXM68" s="956">
        <f t="shared" si="280"/>
        <v>0</v>
      </c>
      <c r="AXN68" s="956">
        <f t="shared" si="280"/>
        <v>0</v>
      </c>
      <c r="AXO68" s="956">
        <f t="shared" si="280"/>
        <v>0</v>
      </c>
      <c r="AXP68" s="956">
        <f t="shared" si="280"/>
        <v>0</v>
      </c>
      <c r="AXQ68" s="956">
        <f t="shared" si="280"/>
        <v>0</v>
      </c>
      <c r="AXR68" s="956">
        <f t="shared" si="280"/>
        <v>0</v>
      </c>
      <c r="AXS68" s="956">
        <f t="shared" si="280"/>
        <v>0</v>
      </c>
      <c r="AXT68" s="956">
        <f t="shared" si="280"/>
        <v>0</v>
      </c>
      <c r="AXU68" s="956">
        <f t="shared" si="280"/>
        <v>0</v>
      </c>
      <c r="AXV68" s="956">
        <f t="shared" si="280"/>
        <v>0</v>
      </c>
      <c r="AXW68" s="956">
        <f t="shared" si="280"/>
        <v>0</v>
      </c>
      <c r="AXX68" s="956">
        <f t="shared" si="280"/>
        <v>0</v>
      </c>
      <c r="AXY68" s="956">
        <f t="shared" si="280"/>
        <v>0</v>
      </c>
      <c r="AXZ68" s="956">
        <f t="shared" si="280"/>
        <v>0</v>
      </c>
      <c r="AYA68" s="956">
        <f t="shared" si="280"/>
        <v>0</v>
      </c>
      <c r="AYB68" s="956">
        <f t="shared" si="280"/>
        <v>0</v>
      </c>
      <c r="AYC68" s="956">
        <f t="shared" si="280"/>
        <v>0</v>
      </c>
      <c r="AYD68" s="956">
        <f t="shared" si="280"/>
        <v>0</v>
      </c>
      <c r="AYE68" s="956">
        <f t="shared" si="280"/>
        <v>0</v>
      </c>
      <c r="AYF68" s="956">
        <f t="shared" si="280"/>
        <v>0</v>
      </c>
      <c r="AYG68" s="956">
        <f t="shared" si="280"/>
        <v>0</v>
      </c>
      <c r="AYH68" s="956">
        <f t="shared" si="280"/>
        <v>0</v>
      </c>
      <c r="AYI68" s="956">
        <f t="shared" si="280"/>
        <v>0</v>
      </c>
      <c r="AYJ68" s="956">
        <f t="shared" si="280"/>
        <v>0</v>
      </c>
      <c r="AYK68" s="956">
        <f t="shared" si="280"/>
        <v>0</v>
      </c>
      <c r="AYL68" s="956">
        <f t="shared" si="280"/>
        <v>0</v>
      </c>
      <c r="AYM68" s="956">
        <f t="shared" si="280"/>
        <v>0</v>
      </c>
      <c r="AYN68" s="956">
        <f t="shared" si="280"/>
        <v>0</v>
      </c>
      <c r="AYO68" s="956">
        <f t="shared" si="280"/>
        <v>0</v>
      </c>
      <c r="AYP68" s="956">
        <f t="shared" si="280"/>
        <v>0</v>
      </c>
      <c r="AYQ68" s="956">
        <f t="shared" si="280"/>
        <v>0</v>
      </c>
      <c r="AYR68" s="956">
        <f t="shared" si="280"/>
        <v>0</v>
      </c>
      <c r="AYS68" s="956">
        <f t="shared" si="280"/>
        <v>0</v>
      </c>
      <c r="AYT68" s="956">
        <f t="shared" si="280"/>
        <v>0</v>
      </c>
      <c r="AYU68" s="956">
        <f t="shared" si="280"/>
        <v>0</v>
      </c>
      <c r="AYV68" s="956">
        <f t="shared" si="280"/>
        <v>0</v>
      </c>
      <c r="AYW68" s="956">
        <f t="shared" si="280"/>
        <v>0</v>
      </c>
      <c r="AYX68" s="956">
        <f t="shared" si="280"/>
        <v>0</v>
      </c>
      <c r="AYY68" s="956">
        <f t="shared" si="280"/>
        <v>0</v>
      </c>
      <c r="AYZ68" s="956">
        <f t="shared" si="280"/>
        <v>0</v>
      </c>
      <c r="AZA68" s="956">
        <f t="shared" si="280"/>
        <v>0</v>
      </c>
      <c r="AZB68" s="956">
        <f t="shared" si="280"/>
        <v>0</v>
      </c>
      <c r="AZC68" s="956">
        <f t="shared" si="280"/>
        <v>0</v>
      </c>
      <c r="AZD68" s="956">
        <f t="shared" ref="AZD68:BBO68" si="281">AZD60*$C$68</f>
        <v>0</v>
      </c>
      <c r="AZE68" s="956">
        <f t="shared" si="281"/>
        <v>0</v>
      </c>
      <c r="AZF68" s="956">
        <f t="shared" si="281"/>
        <v>0</v>
      </c>
      <c r="AZG68" s="956">
        <f t="shared" si="281"/>
        <v>0</v>
      </c>
      <c r="AZH68" s="956">
        <f t="shared" si="281"/>
        <v>0</v>
      </c>
      <c r="AZI68" s="956">
        <f t="shared" si="281"/>
        <v>0</v>
      </c>
      <c r="AZJ68" s="956">
        <f t="shared" si="281"/>
        <v>0</v>
      </c>
      <c r="AZK68" s="956">
        <f t="shared" si="281"/>
        <v>0</v>
      </c>
      <c r="AZL68" s="956">
        <f t="shared" si="281"/>
        <v>0</v>
      </c>
      <c r="AZM68" s="956">
        <f t="shared" si="281"/>
        <v>0</v>
      </c>
      <c r="AZN68" s="956">
        <f t="shared" si="281"/>
        <v>0</v>
      </c>
      <c r="AZO68" s="956">
        <f t="shared" si="281"/>
        <v>0</v>
      </c>
      <c r="AZP68" s="956">
        <f t="shared" si="281"/>
        <v>0</v>
      </c>
      <c r="AZQ68" s="956">
        <f t="shared" si="281"/>
        <v>0</v>
      </c>
      <c r="AZR68" s="956">
        <f t="shared" si="281"/>
        <v>0</v>
      </c>
      <c r="AZS68" s="956">
        <f t="shared" si="281"/>
        <v>0</v>
      </c>
      <c r="AZT68" s="956">
        <f t="shared" si="281"/>
        <v>0</v>
      </c>
      <c r="AZU68" s="956">
        <f t="shared" si="281"/>
        <v>0</v>
      </c>
      <c r="AZV68" s="956">
        <f t="shared" si="281"/>
        <v>0</v>
      </c>
      <c r="AZW68" s="956">
        <f t="shared" si="281"/>
        <v>0</v>
      </c>
      <c r="AZX68" s="956">
        <f t="shared" si="281"/>
        <v>0</v>
      </c>
      <c r="AZY68" s="956">
        <f t="shared" si="281"/>
        <v>0</v>
      </c>
      <c r="AZZ68" s="956">
        <f t="shared" si="281"/>
        <v>0</v>
      </c>
      <c r="BAA68" s="956">
        <f t="shared" si="281"/>
        <v>0</v>
      </c>
      <c r="BAB68" s="956">
        <f t="shared" si="281"/>
        <v>0</v>
      </c>
      <c r="BAC68" s="956">
        <f t="shared" si="281"/>
        <v>0</v>
      </c>
      <c r="BAD68" s="956">
        <f t="shared" si="281"/>
        <v>0</v>
      </c>
      <c r="BAE68" s="956">
        <f t="shared" si="281"/>
        <v>0</v>
      </c>
      <c r="BAF68" s="956">
        <f t="shared" si="281"/>
        <v>0</v>
      </c>
      <c r="BAG68" s="956">
        <f t="shared" si="281"/>
        <v>0</v>
      </c>
      <c r="BAH68" s="956">
        <f t="shared" si="281"/>
        <v>0</v>
      </c>
      <c r="BAI68" s="956">
        <f t="shared" si="281"/>
        <v>0</v>
      </c>
      <c r="BAJ68" s="956">
        <f t="shared" si="281"/>
        <v>0</v>
      </c>
      <c r="BAK68" s="956">
        <f t="shared" si="281"/>
        <v>0</v>
      </c>
      <c r="BAL68" s="956">
        <f t="shared" si="281"/>
        <v>0</v>
      </c>
      <c r="BAM68" s="956">
        <f t="shared" si="281"/>
        <v>0</v>
      </c>
      <c r="BAN68" s="956">
        <f t="shared" si="281"/>
        <v>0</v>
      </c>
      <c r="BAO68" s="956">
        <f t="shared" si="281"/>
        <v>0</v>
      </c>
      <c r="BAP68" s="956">
        <f t="shared" si="281"/>
        <v>0</v>
      </c>
      <c r="BAQ68" s="956">
        <f t="shared" si="281"/>
        <v>0</v>
      </c>
      <c r="BAR68" s="956">
        <f t="shared" si="281"/>
        <v>0</v>
      </c>
      <c r="BAS68" s="956">
        <f t="shared" si="281"/>
        <v>0</v>
      </c>
      <c r="BAT68" s="956">
        <f t="shared" si="281"/>
        <v>0</v>
      </c>
      <c r="BAU68" s="956">
        <f t="shared" si="281"/>
        <v>0</v>
      </c>
      <c r="BAV68" s="956">
        <f t="shared" si="281"/>
        <v>0</v>
      </c>
      <c r="BAW68" s="956">
        <f t="shared" si="281"/>
        <v>0</v>
      </c>
      <c r="BAX68" s="956">
        <f t="shared" si="281"/>
        <v>0</v>
      </c>
      <c r="BAY68" s="956">
        <f t="shared" si="281"/>
        <v>0</v>
      </c>
      <c r="BAZ68" s="956">
        <f t="shared" si="281"/>
        <v>0</v>
      </c>
      <c r="BBA68" s="956">
        <f t="shared" si="281"/>
        <v>0</v>
      </c>
      <c r="BBB68" s="956">
        <f t="shared" si="281"/>
        <v>0</v>
      </c>
      <c r="BBC68" s="956">
        <f t="shared" si="281"/>
        <v>0</v>
      </c>
      <c r="BBD68" s="956">
        <f t="shared" si="281"/>
        <v>0</v>
      </c>
      <c r="BBE68" s="956">
        <f t="shared" si="281"/>
        <v>0</v>
      </c>
      <c r="BBF68" s="956">
        <f t="shared" si="281"/>
        <v>0</v>
      </c>
      <c r="BBG68" s="956">
        <f t="shared" si="281"/>
        <v>0</v>
      </c>
      <c r="BBH68" s="956">
        <f t="shared" si="281"/>
        <v>0</v>
      </c>
      <c r="BBI68" s="956">
        <f t="shared" si="281"/>
        <v>0</v>
      </c>
      <c r="BBJ68" s="956">
        <f t="shared" si="281"/>
        <v>0</v>
      </c>
      <c r="BBK68" s="956">
        <f t="shared" si="281"/>
        <v>0</v>
      </c>
      <c r="BBL68" s="956">
        <f t="shared" si="281"/>
        <v>0</v>
      </c>
      <c r="BBM68" s="956">
        <f t="shared" si="281"/>
        <v>0</v>
      </c>
      <c r="BBN68" s="956">
        <f t="shared" si="281"/>
        <v>0</v>
      </c>
      <c r="BBO68" s="956">
        <f t="shared" si="281"/>
        <v>0</v>
      </c>
      <c r="BBP68" s="956">
        <f t="shared" ref="BBP68:BEA68" si="282">BBP60*$C$68</f>
        <v>0</v>
      </c>
      <c r="BBQ68" s="956">
        <f t="shared" si="282"/>
        <v>0</v>
      </c>
      <c r="BBR68" s="956">
        <f t="shared" si="282"/>
        <v>0</v>
      </c>
      <c r="BBS68" s="956">
        <f t="shared" si="282"/>
        <v>0</v>
      </c>
      <c r="BBT68" s="956">
        <f t="shared" si="282"/>
        <v>0</v>
      </c>
      <c r="BBU68" s="956">
        <f t="shared" si="282"/>
        <v>0</v>
      </c>
      <c r="BBV68" s="956">
        <f t="shared" si="282"/>
        <v>0</v>
      </c>
      <c r="BBW68" s="956">
        <f t="shared" si="282"/>
        <v>0</v>
      </c>
      <c r="BBX68" s="956">
        <f t="shared" si="282"/>
        <v>0</v>
      </c>
      <c r="BBY68" s="956">
        <f t="shared" si="282"/>
        <v>0</v>
      </c>
      <c r="BBZ68" s="956">
        <f t="shared" si="282"/>
        <v>0</v>
      </c>
      <c r="BCA68" s="956">
        <f t="shared" si="282"/>
        <v>0</v>
      </c>
      <c r="BCB68" s="956">
        <f t="shared" si="282"/>
        <v>0</v>
      </c>
      <c r="BCC68" s="956">
        <f t="shared" si="282"/>
        <v>0</v>
      </c>
      <c r="BCD68" s="956">
        <f t="shared" si="282"/>
        <v>0</v>
      </c>
      <c r="BCE68" s="956">
        <f t="shared" si="282"/>
        <v>0</v>
      </c>
      <c r="BCF68" s="956">
        <f t="shared" si="282"/>
        <v>0</v>
      </c>
      <c r="BCG68" s="956">
        <f t="shared" si="282"/>
        <v>0</v>
      </c>
      <c r="BCH68" s="956">
        <f t="shared" si="282"/>
        <v>0</v>
      </c>
      <c r="BCI68" s="956">
        <f t="shared" si="282"/>
        <v>0</v>
      </c>
      <c r="BCJ68" s="956">
        <f t="shared" si="282"/>
        <v>0</v>
      </c>
      <c r="BCK68" s="956">
        <f t="shared" si="282"/>
        <v>0</v>
      </c>
      <c r="BCL68" s="956">
        <f t="shared" si="282"/>
        <v>0</v>
      </c>
      <c r="BCM68" s="956">
        <f t="shared" si="282"/>
        <v>0</v>
      </c>
      <c r="BCN68" s="956">
        <f t="shared" si="282"/>
        <v>0</v>
      </c>
      <c r="BCO68" s="956">
        <f t="shared" si="282"/>
        <v>0</v>
      </c>
      <c r="BCP68" s="956">
        <f t="shared" si="282"/>
        <v>0</v>
      </c>
      <c r="BCQ68" s="956">
        <f t="shared" si="282"/>
        <v>0</v>
      </c>
      <c r="BCR68" s="956">
        <f t="shared" si="282"/>
        <v>0</v>
      </c>
      <c r="BCS68" s="956">
        <f t="shared" si="282"/>
        <v>0</v>
      </c>
      <c r="BCT68" s="956">
        <f t="shared" si="282"/>
        <v>0</v>
      </c>
      <c r="BCU68" s="956">
        <f t="shared" si="282"/>
        <v>0</v>
      </c>
      <c r="BCV68" s="956">
        <f t="shared" si="282"/>
        <v>0</v>
      </c>
      <c r="BCW68" s="956">
        <f t="shared" si="282"/>
        <v>0</v>
      </c>
      <c r="BCX68" s="956">
        <f t="shared" si="282"/>
        <v>0</v>
      </c>
      <c r="BCY68" s="956">
        <f t="shared" si="282"/>
        <v>0</v>
      </c>
      <c r="BCZ68" s="956">
        <f t="shared" si="282"/>
        <v>0</v>
      </c>
      <c r="BDA68" s="956">
        <f t="shared" si="282"/>
        <v>0</v>
      </c>
      <c r="BDB68" s="956">
        <f t="shared" si="282"/>
        <v>0</v>
      </c>
      <c r="BDC68" s="956">
        <f t="shared" si="282"/>
        <v>0</v>
      </c>
      <c r="BDD68" s="956">
        <f t="shared" si="282"/>
        <v>0</v>
      </c>
      <c r="BDE68" s="956">
        <f t="shared" si="282"/>
        <v>0</v>
      </c>
      <c r="BDF68" s="956">
        <f t="shared" si="282"/>
        <v>0</v>
      </c>
      <c r="BDG68" s="956">
        <f t="shared" si="282"/>
        <v>0</v>
      </c>
      <c r="BDH68" s="956">
        <f t="shared" si="282"/>
        <v>0</v>
      </c>
      <c r="BDI68" s="956">
        <f t="shared" si="282"/>
        <v>0</v>
      </c>
      <c r="BDJ68" s="956">
        <f t="shared" si="282"/>
        <v>0</v>
      </c>
      <c r="BDK68" s="956">
        <f t="shared" si="282"/>
        <v>0</v>
      </c>
      <c r="BDL68" s="956">
        <f t="shared" si="282"/>
        <v>0</v>
      </c>
      <c r="BDM68" s="956">
        <f t="shared" si="282"/>
        <v>0</v>
      </c>
      <c r="BDN68" s="956">
        <f t="shared" si="282"/>
        <v>0</v>
      </c>
      <c r="BDO68" s="956">
        <f t="shared" si="282"/>
        <v>0</v>
      </c>
      <c r="BDP68" s="956">
        <f t="shared" si="282"/>
        <v>0</v>
      </c>
      <c r="BDQ68" s="956">
        <f t="shared" si="282"/>
        <v>0</v>
      </c>
      <c r="BDR68" s="956">
        <f t="shared" si="282"/>
        <v>0</v>
      </c>
      <c r="BDS68" s="956">
        <f t="shared" si="282"/>
        <v>0</v>
      </c>
      <c r="BDT68" s="956">
        <f t="shared" si="282"/>
        <v>0</v>
      </c>
      <c r="BDU68" s="956">
        <f t="shared" si="282"/>
        <v>0</v>
      </c>
      <c r="BDV68" s="956">
        <f t="shared" si="282"/>
        <v>0</v>
      </c>
      <c r="BDW68" s="956">
        <f t="shared" si="282"/>
        <v>0</v>
      </c>
      <c r="BDX68" s="956">
        <f t="shared" si="282"/>
        <v>0</v>
      </c>
      <c r="BDY68" s="956">
        <f t="shared" si="282"/>
        <v>0</v>
      </c>
      <c r="BDZ68" s="956">
        <f t="shared" si="282"/>
        <v>0</v>
      </c>
      <c r="BEA68" s="956">
        <f t="shared" si="282"/>
        <v>0</v>
      </c>
      <c r="BEB68" s="956">
        <f t="shared" ref="BEB68:BGM68" si="283">BEB60*$C$68</f>
        <v>0</v>
      </c>
      <c r="BEC68" s="956">
        <f t="shared" si="283"/>
        <v>0</v>
      </c>
      <c r="BED68" s="956">
        <f t="shared" si="283"/>
        <v>0</v>
      </c>
      <c r="BEE68" s="956">
        <f t="shared" si="283"/>
        <v>0</v>
      </c>
      <c r="BEF68" s="956">
        <f t="shared" si="283"/>
        <v>0</v>
      </c>
      <c r="BEG68" s="956">
        <f t="shared" si="283"/>
        <v>0</v>
      </c>
      <c r="BEH68" s="956">
        <f t="shared" si="283"/>
        <v>0</v>
      </c>
      <c r="BEI68" s="956">
        <f t="shared" si="283"/>
        <v>0</v>
      </c>
      <c r="BEJ68" s="956">
        <f t="shared" si="283"/>
        <v>0</v>
      </c>
      <c r="BEK68" s="956">
        <f t="shared" si="283"/>
        <v>0</v>
      </c>
      <c r="BEL68" s="956">
        <f t="shared" si="283"/>
        <v>0</v>
      </c>
      <c r="BEM68" s="956">
        <f t="shared" si="283"/>
        <v>0</v>
      </c>
      <c r="BEN68" s="956">
        <f t="shared" si="283"/>
        <v>0</v>
      </c>
      <c r="BEO68" s="956">
        <f t="shared" si="283"/>
        <v>0</v>
      </c>
      <c r="BEP68" s="956">
        <f t="shared" si="283"/>
        <v>0</v>
      </c>
      <c r="BEQ68" s="956">
        <f t="shared" si="283"/>
        <v>0</v>
      </c>
      <c r="BER68" s="956">
        <f t="shared" si="283"/>
        <v>0</v>
      </c>
      <c r="BES68" s="956">
        <f t="shared" si="283"/>
        <v>0</v>
      </c>
      <c r="BET68" s="956">
        <f t="shared" si="283"/>
        <v>0</v>
      </c>
      <c r="BEU68" s="956">
        <f t="shared" si="283"/>
        <v>0</v>
      </c>
      <c r="BEV68" s="956">
        <f t="shared" si="283"/>
        <v>0</v>
      </c>
      <c r="BEW68" s="956">
        <f t="shared" si="283"/>
        <v>0</v>
      </c>
      <c r="BEX68" s="956">
        <f t="shared" si="283"/>
        <v>0</v>
      </c>
      <c r="BEY68" s="956">
        <f t="shared" si="283"/>
        <v>0</v>
      </c>
      <c r="BEZ68" s="956">
        <f t="shared" si="283"/>
        <v>0</v>
      </c>
      <c r="BFA68" s="956">
        <f t="shared" si="283"/>
        <v>0</v>
      </c>
      <c r="BFB68" s="956">
        <f t="shared" si="283"/>
        <v>0</v>
      </c>
      <c r="BFC68" s="956">
        <f t="shared" si="283"/>
        <v>0</v>
      </c>
      <c r="BFD68" s="956">
        <f t="shared" si="283"/>
        <v>0</v>
      </c>
      <c r="BFE68" s="956">
        <f t="shared" si="283"/>
        <v>0</v>
      </c>
      <c r="BFF68" s="956">
        <f t="shared" si="283"/>
        <v>0</v>
      </c>
      <c r="BFG68" s="956">
        <f t="shared" si="283"/>
        <v>0</v>
      </c>
      <c r="BFH68" s="956">
        <f t="shared" si="283"/>
        <v>0</v>
      </c>
      <c r="BFI68" s="956">
        <f t="shared" si="283"/>
        <v>0</v>
      </c>
      <c r="BFJ68" s="956">
        <f t="shared" si="283"/>
        <v>0</v>
      </c>
      <c r="BFK68" s="956">
        <f t="shared" si="283"/>
        <v>0</v>
      </c>
      <c r="BFL68" s="956">
        <f t="shared" si="283"/>
        <v>0</v>
      </c>
      <c r="BFM68" s="956">
        <f t="shared" si="283"/>
        <v>0</v>
      </c>
      <c r="BFN68" s="956">
        <f t="shared" si="283"/>
        <v>0</v>
      </c>
      <c r="BFO68" s="956">
        <f t="shared" si="283"/>
        <v>0</v>
      </c>
      <c r="BFP68" s="956">
        <f t="shared" si="283"/>
        <v>0</v>
      </c>
      <c r="BFQ68" s="956">
        <f t="shared" si="283"/>
        <v>0</v>
      </c>
      <c r="BFR68" s="956">
        <f t="shared" si="283"/>
        <v>0</v>
      </c>
      <c r="BFS68" s="956">
        <f t="shared" si="283"/>
        <v>0</v>
      </c>
      <c r="BFT68" s="956">
        <f t="shared" si="283"/>
        <v>0</v>
      </c>
      <c r="BFU68" s="956">
        <f t="shared" si="283"/>
        <v>0</v>
      </c>
      <c r="BFV68" s="956">
        <f t="shared" si="283"/>
        <v>0</v>
      </c>
      <c r="BFW68" s="956">
        <f t="shared" si="283"/>
        <v>0</v>
      </c>
      <c r="BFX68" s="956">
        <f t="shared" si="283"/>
        <v>0</v>
      </c>
      <c r="BFY68" s="956">
        <f t="shared" si="283"/>
        <v>0</v>
      </c>
      <c r="BFZ68" s="956">
        <f t="shared" si="283"/>
        <v>0</v>
      </c>
      <c r="BGA68" s="956">
        <f t="shared" si="283"/>
        <v>0</v>
      </c>
      <c r="BGB68" s="956">
        <f t="shared" si="283"/>
        <v>0</v>
      </c>
      <c r="BGC68" s="956">
        <f t="shared" si="283"/>
        <v>0</v>
      </c>
      <c r="BGD68" s="956">
        <f t="shared" si="283"/>
        <v>0</v>
      </c>
      <c r="BGE68" s="956">
        <f t="shared" si="283"/>
        <v>0</v>
      </c>
      <c r="BGF68" s="956">
        <f t="shared" si="283"/>
        <v>0</v>
      </c>
      <c r="BGG68" s="956">
        <f t="shared" si="283"/>
        <v>0</v>
      </c>
      <c r="BGH68" s="956">
        <f t="shared" si="283"/>
        <v>0</v>
      </c>
      <c r="BGI68" s="956">
        <f t="shared" si="283"/>
        <v>0</v>
      </c>
      <c r="BGJ68" s="956">
        <f t="shared" si="283"/>
        <v>0</v>
      </c>
      <c r="BGK68" s="956">
        <f t="shared" si="283"/>
        <v>0</v>
      </c>
      <c r="BGL68" s="956">
        <f t="shared" si="283"/>
        <v>0</v>
      </c>
      <c r="BGM68" s="956">
        <f t="shared" si="283"/>
        <v>0</v>
      </c>
      <c r="BGN68" s="956">
        <f t="shared" ref="BGN68:BIY68" si="284">BGN60*$C$68</f>
        <v>0</v>
      </c>
      <c r="BGO68" s="956">
        <f t="shared" si="284"/>
        <v>0</v>
      </c>
      <c r="BGP68" s="956">
        <f t="shared" si="284"/>
        <v>0</v>
      </c>
      <c r="BGQ68" s="956">
        <f t="shared" si="284"/>
        <v>0</v>
      </c>
      <c r="BGR68" s="956">
        <f t="shared" si="284"/>
        <v>0</v>
      </c>
      <c r="BGS68" s="956">
        <f t="shared" si="284"/>
        <v>0</v>
      </c>
      <c r="BGT68" s="956">
        <f t="shared" si="284"/>
        <v>0</v>
      </c>
      <c r="BGU68" s="956">
        <f t="shared" si="284"/>
        <v>0</v>
      </c>
      <c r="BGV68" s="956">
        <f t="shared" si="284"/>
        <v>0</v>
      </c>
      <c r="BGW68" s="956">
        <f t="shared" si="284"/>
        <v>0</v>
      </c>
      <c r="BGX68" s="956">
        <f t="shared" si="284"/>
        <v>0</v>
      </c>
      <c r="BGY68" s="956">
        <f t="shared" si="284"/>
        <v>0</v>
      </c>
      <c r="BGZ68" s="956">
        <f t="shared" si="284"/>
        <v>0</v>
      </c>
      <c r="BHA68" s="956">
        <f t="shared" si="284"/>
        <v>0</v>
      </c>
      <c r="BHB68" s="956">
        <f t="shared" si="284"/>
        <v>0</v>
      </c>
      <c r="BHC68" s="956">
        <f t="shared" si="284"/>
        <v>0</v>
      </c>
      <c r="BHD68" s="956">
        <f t="shared" si="284"/>
        <v>0</v>
      </c>
      <c r="BHE68" s="956">
        <f t="shared" si="284"/>
        <v>0</v>
      </c>
      <c r="BHF68" s="956">
        <f t="shared" si="284"/>
        <v>0</v>
      </c>
      <c r="BHG68" s="956">
        <f t="shared" si="284"/>
        <v>0</v>
      </c>
      <c r="BHH68" s="956">
        <f t="shared" si="284"/>
        <v>0</v>
      </c>
      <c r="BHI68" s="956">
        <f t="shared" si="284"/>
        <v>0</v>
      </c>
      <c r="BHJ68" s="956">
        <f t="shared" si="284"/>
        <v>0</v>
      </c>
      <c r="BHK68" s="956">
        <f t="shared" si="284"/>
        <v>0</v>
      </c>
      <c r="BHL68" s="956">
        <f t="shared" si="284"/>
        <v>0</v>
      </c>
      <c r="BHM68" s="956">
        <f t="shared" si="284"/>
        <v>0</v>
      </c>
      <c r="BHN68" s="956">
        <f t="shared" si="284"/>
        <v>0</v>
      </c>
      <c r="BHO68" s="956">
        <f t="shared" si="284"/>
        <v>0</v>
      </c>
      <c r="BHP68" s="956">
        <f t="shared" si="284"/>
        <v>0</v>
      </c>
      <c r="BHQ68" s="956">
        <f t="shared" si="284"/>
        <v>0</v>
      </c>
      <c r="BHR68" s="956">
        <f t="shared" si="284"/>
        <v>0</v>
      </c>
      <c r="BHS68" s="956">
        <f t="shared" si="284"/>
        <v>0</v>
      </c>
      <c r="BHT68" s="956">
        <f t="shared" si="284"/>
        <v>0</v>
      </c>
      <c r="BHU68" s="956">
        <f t="shared" si="284"/>
        <v>0</v>
      </c>
      <c r="BHV68" s="956">
        <f t="shared" si="284"/>
        <v>0</v>
      </c>
      <c r="BHW68" s="956">
        <f t="shared" si="284"/>
        <v>0</v>
      </c>
      <c r="BHX68" s="956">
        <f t="shared" si="284"/>
        <v>0</v>
      </c>
      <c r="BHY68" s="956">
        <f t="shared" si="284"/>
        <v>0</v>
      </c>
      <c r="BHZ68" s="956">
        <f t="shared" si="284"/>
        <v>0</v>
      </c>
      <c r="BIA68" s="956">
        <f t="shared" si="284"/>
        <v>0</v>
      </c>
      <c r="BIB68" s="956">
        <f t="shared" si="284"/>
        <v>0</v>
      </c>
      <c r="BIC68" s="956">
        <f t="shared" si="284"/>
        <v>0</v>
      </c>
      <c r="BID68" s="956">
        <f t="shared" si="284"/>
        <v>0</v>
      </c>
      <c r="BIE68" s="956">
        <f t="shared" si="284"/>
        <v>0</v>
      </c>
      <c r="BIF68" s="956">
        <f t="shared" si="284"/>
        <v>0</v>
      </c>
      <c r="BIG68" s="956">
        <f t="shared" si="284"/>
        <v>0</v>
      </c>
      <c r="BIH68" s="956">
        <f t="shared" si="284"/>
        <v>0</v>
      </c>
      <c r="BII68" s="956">
        <f t="shared" si="284"/>
        <v>0</v>
      </c>
      <c r="BIJ68" s="956">
        <f t="shared" si="284"/>
        <v>0</v>
      </c>
      <c r="BIK68" s="956">
        <f t="shared" si="284"/>
        <v>0</v>
      </c>
      <c r="BIL68" s="956">
        <f t="shared" si="284"/>
        <v>0</v>
      </c>
      <c r="BIM68" s="956">
        <f t="shared" si="284"/>
        <v>0</v>
      </c>
      <c r="BIN68" s="956">
        <f t="shared" si="284"/>
        <v>0</v>
      </c>
      <c r="BIO68" s="956">
        <f t="shared" si="284"/>
        <v>0</v>
      </c>
      <c r="BIP68" s="956">
        <f t="shared" si="284"/>
        <v>0</v>
      </c>
      <c r="BIQ68" s="956">
        <f t="shared" si="284"/>
        <v>0</v>
      </c>
      <c r="BIR68" s="956">
        <f t="shared" si="284"/>
        <v>0</v>
      </c>
      <c r="BIS68" s="956">
        <f t="shared" si="284"/>
        <v>0</v>
      </c>
      <c r="BIT68" s="956">
        <f t="shared" si="284"/>
        <v>0</v>
      </c>
      <c r="BIU68" s="956">
        <f t="shared" si="284"/>
        <v>0</v>
      </c>
      <c r="BIV68" s="956">
        <f t="shared" si="284"/>
        <v>0</v>
      </c>
      <c r="BIW68" s="956">
        <f t="shared" si="284"/>
        <v>0</v>
      </c>
      <c r="BIX68" s="956">
        <f t="shared" si="284"/>
        <v>0</v>
      </c>
      <c r="BIY68" s="956">
        <f t="shared" si="284"/>
        <v>0</v>
      </c>
      <c r="BIZ68" s="956">
        <f t="shared" ref="BIZ68:BLK68" si="285">BIZ60*$C$68</f>
        <v>0</v>
      </c>
      <c r="BJA68" s="956">
        <f t="shared" si="285"/>
        <v>0</v>
      </c>
      <c r="BJB68" s="956">
        <f t="shared" si="285"/>
        <v>0</v>
      </c>
      <c r="BJC68" s="956">
        <f t="shared" si="285"/>
        <v>0</v>
      </c>
      <c r="BJD68" s="956">
        <f t="shared" si="285"/>
        <v>0</v>
      </c>
      <c r="BJE68" s="956">
        <f t="shared" si="285"/>
        <v>0</v>
      </c>
      <c r="BJF68" s="956">
        <f t="shared" si="285"/>
        <v>0</v>
      </c>
      <c r="BJG68" s="956">
        <f t="shared" si="285"/>
        <v>0</v>
      </c>
      <c r="BJH68" s="956">
        <f t="shared" si="285"/>
        <v>0</v>
      </c>
      <c r="BJI68" s="956">
        <f t="shared" si="285"/>
        <v>0</v>
      </c>
      <c r="BJJ68" s="956">
        <f t="shared" si="285"/>
        <v>0</v>
      </c>
      <c r="BJK68" s="956">
        <f t="shared" si="285"/>
        <v>0</v>
      </c>
      <c r="BJL68" s="956">
        <f t="shared" si="285"/>
        <v>0</v>
      </c>
      <c r="BJM68" s="956">
        <f t="shared" si="285"/>
        <v>0</v>
      </c>
      <c r="BJN68" s="956">
        <f t="shared" si="285"/>
        <v>0</v>
      </c>
      <c r="BJO68" s="956">
        <f t="shared" si="285"/>
        <v>0</v>
      </c>
      <c r="BJP68" s="956">
        <f t="shared" si="285"/>
        <v>0</v>
      </c>
      <c r="BJQ68" s="956">
        <f t="shared" si="285"/>
        <v>0</v>
      </c>
      <c r="BJR68" s="956">
        <f t="shared" si="285"/>
        <v>0</v>
      </c>
      <c r="BJS68" s="956">
        <f t="shared" si="285"/>
        <v>0</v>
      </c>
      <c r="BJT68" s="956">
        <f t="shared" si="285"/>
        <v>0</v>
      </c>
      <c r="BJU68" s="956">
        <f t="shared" si="285"/>
        <v>0</v>
      </c>
      <c r="BJV68" s="956">
        <f t="shared" si="285"/>
        <v>0</v>
      </c>
      <c r="BJW68" s="956">
        <f t="shared" si="285"/>
        <v>0</v>
      </c>
      <c r="BJX68" s="956">
        <f t="shared" si="285"/>
        <v>0</v>
      </c>
      <c r="BJY68" s="956">
        <f t="shared" si="285"/>
        <v>0</v>
      </c>
      <c r="BJZ68" s="956">
        <f t="shared" si="285"/>
        <v>0</v>
      </c>
      <c r="BKA68" s="956">
        <f t="shared" si="285"/>
        <v>0</v>
      </c>
      <c r="BKB68" s="956">
        <f t="shared" si="285"/>
        <v>0</v>
      </c>
      <c r="BKC68" s="956">
        <f t="shared" si="285"/>
        <v>0</v>
      </c>
      <c r="BKD68" s="956">
        <f t="shared" si="285"/>
        <v>0</v>
      </c>
      <c r="BKE68" s="956">
        <f t="shared" si="285"/>
        <v>0</v>
      </c>
      <c r="BKF68" s="956">
        <f t="shared" si="285"/>
        <v>0</v>
      </c>
      <c r="BKG68" s="956">
        <f t="shared" si="285"/>
        <v>0</v>
      </c>
      <c r="BKH68" s="956">
        <f t="shared" si="285"/>
        <v>0</v>
      </c>
      <c r="BKI68" s="956">
        <f t="shared" si="285"/>
        <v>0</v>
      </c>
      <c r="BKJ68" s="956">
        <f t="shared" si="285"/>
        <v>0</v>
      </c>
      <c r="BKK68" s="956">
        <f t="shared" si="285"/>
        <v>0</v>
      </c>
      <c r="BKL68" s="956">
        <f t="shared" si="285"/>
        <v>0</v>
      </c>
      <c r="BKM68" s="956">
        <f t="shared" si="285"/>
        <v>0</v>
      </c>
      <c r="BKN68" s="956">
        <f t="shared" si="285"/>
        <v>0</v>
      </c>
      <c r="BKO68" s="956">
        <f t="shared" si="285"/>
        <v>0</v>
      </c>
      <c r="BKP68" s="956">
        <f t="shared" si="285"/>
        <v>0</v>
      </c>
      <c r="BKQ68" s="956">
        <f t="shared" si="285"/>
        <v>0</v>
      </c>
      <c r="BKR68" s="956">
        <f t="shared" si="285"/>
        <v>0</v>
      </c>
      <c r="BKS68" s="956">
        <f t="shared" si="285"/>
        <v>0</v>
      </c>
      <c r="BKT68" s="956">
        <f t="shared" si="285"/>
        <v>0</v>
      </c>
      <c r="BKU68" s="956">
        <f t="shared" si="285"/>
        <v>0</v>
      </c>
      <c r="BKV68" s="956">
        <f t="shared" si="285"/>
        <v>0</v>
      </c>
      <c r="BKW68" s="956">
        <f t="shared" si="285"/>
        <v>0</v>
      </c>
      <c r="BKX68" s="956">
        <f t="shared" si="285"/>
        <v>0</v>
      </c>
      <c r="BKY68" s="956">
        <f t="shared" si="285"/>
        <v>0</v>
      </c>
      <c r="BKZ68" s="956">
        <f t="shared" si="285"/>
        <v>0</v>
      </c>
      <c r="BLA68" s="956">
        <f t="shared" si="285"/>
        <v>0</v>
      </c>
      <c r="BLB68" s="956">
        <f t="shared" si="285"/>
        <v>0</v>
      </c>
      <c r="BLC68" s="956">
        <f t="shared" si="285"/>
        <v>0</v>
      </c>
      <c r="BLD68" s="956">
        <f t="shared" si="285"/>
        <v>0</v>
      </c>
      <c r="BLE68" s="956">
        <f t="shared" si="285"/>
        <v>0</v>
      </c>
      <c r="BLF68" s="956">
        <f t="shared" si="285"/>
        <v>0</v>
      </c>
      <c r="BLG68" s="956">
        <f t="shared" si="285"/>
        <v>0</v>
      </c>
      <c r="BLH68" s="956">
        <f t="shared" si="285"/>
        <v>0</v>
      </c>
      <c r="BLI68" s="956">
        <f t="shared" si="285"/>
        <v>0</v>
      </c>
      <c r="BLJ68" s="956">
        <f t="shared" si="285"/>
        <v>0</v>
      </c>
      <c r="BLK68" s="956">
        <f t="shared" si="285"/>
        <v>0</v>
      </c>
      <c r="BLL68" s="956">
        <f t="shared" ref="BLL68:BNW68" si="286">BLL60*$C$68</f>
        <v>0</v>
      </c>
      <c r="BLM68" s="956">
        <f t="shared" si="286"/>
        <v>0</v>
      </c>
      <c r="BLN68" s="956">
        <f t="shared" si="286"/>
        <v>0</v>
      </c>
      <c r="BLO68" s="956">
        <f t="shared" si="286"/>
        <v>0</v>
      </c>
      <c r="BLP68" s="956">
        <f t="shared" si="286"/>
        <v>0</v>
      </c>
      <c r="BLQ68" s="956">
        <f t="shared" si="286"/>
        <v>0</v>
      </c>
      <c r="BLR68" s="956">
        <f t="shared" si="286"/>
        <v>0</v>
      </c>
      <c r="BLS68" s="956">
        <f t="shared" si="286"/>
        <v>0</v>
      </c>
      <c r="BLT68" s="956">
        <f t="shared" si="286"/>
        <v>0</v>
      </c>
      <c r="BLU68" s="956">
        <f t="shared" si="286"/>
        <v>0</v>
      </c>
      <c r="BLV68" s="956">
        <f t="shared" si="286"/>
        <v>0</v>
      </c>
      <c r="BLW68" s="956">
        <f t="shared" si="286"/>
        <v>0</v>
      </c>
      <c r="BLX68" s="956">
        <f t="shared" si="286"/>
        <v>0</v>
      </c>
      <c r="BLY68" s="956">
        <f t="shared" si="286"/>
        <v>0</v>
      </c>
      <c r="BLZ68" s="956">
        <f t="shared" si="286"/>
        <v>0</v>
      </c>
      <c r="BMA68" s="956">
        <f t="shared" si="286"/>
        <v>0</v>
      </c>
      <c r="BMB68" s="956">
        <f t="shared" si="286"/>
        <v>0</v>
      </c>
      <c r="BMC68" s="956">
        <f t="shared" si="286"/>
        <v>0</v>
      </c>
      <c r="BMD68" s="956">
        <f t="shared" si="286"/>
        <v>0</v>
      </c>
      <c r="BME68" s="956">
        <f t="shared" si="286"/>
        <v>0</v>
      </c>
      <c r="BMF68" s="956">
        <f t="shared" si="286"/>
        <v>0</v>
      </c>
      <c r="BMG68" s="956">
        <f t="shared" si="286"/>
        <v>0</v>
      </c>
      <c r="BMH68" s="956">
        <f t="shared" si="286"/>
        <v>0</v>
      </c>
      <c r="BMI68" s="956">
        <f t="shared" si="286"/>
        <v>0</v>
      </c>
      <c r="BMJ68" s="956">
        <f t="shared" si="286"/>
        <v>0</v>
      </c>
      <c r="BMK68" s="956">
        <f t="shared" si="286"/>
        <v>0</v>
      </c>
      <c r="BML68" s="956">
        <f t="shared" si="286"/>
        <v>0</v>
      </c>
      <c r="BMM68" s="956">
        <f t="shared" si="286"/>
        <v>0</v>
      </c>
      <c r="BMN68" s="956">
        <f t="shared" si="286"/>
        <v>0</v>
      </c>
      <c r="BMO68" s="956">
        <f t="shared" si="286"/>
        <v>0</v>
      </c>
      <c r="BMP68" s="956">
        <f t="shared" si="286"/>
        <v>0</v>
      </c>
      <c r="BMQ68" s="956">
        <f t="shared" si="286"/>
        <v>0</v>
      </c>
      <c r="BMR68" s="956">
        <f t="shared" si="286"/>
        <v>0</v>
      </c>
      <c r="BMS68" s="956">
        <f t="shared" si="286"/>
        <v>0</v>
      </c>
      <c r="BMT68" s="956">
        <f t="shared" si="286"/>
        <v>0</v>
      </c>
      <c r="BMU68" s="956">
        <f t="shared" si="286"/>
        <v>0</v>
      </c>
      <c r="BMV68" s="956">
        <f t="shared" si="286"/>
        <v>0</v>
      </c>
      <c r="BMW68" s="956">
        <f t="shared" si="286"/>
        <v>0</v>
      </c>
      <c r="BMX68" s="956">
        <f t="shared" si="286"/>
        <v>0</v>
      </c>
      <c r="BMY68" s="956">
        <f t="shared" si="286"/>
        <v>0</v>
      </c>
      <c r="BMZ68" s="956">
        <f t="shared" si="286"/>
        <v>0</v>
      </c>
      <c r="BNA68" s="956">
        <f t="shared" si="286"/>
        <v>0</v>
      </c>
      <c r="BNB68" s="956">
        <f t="shared" si="286"/>
        <v>0</v>
      </c>
      <c r="BNC68" s="956">
        <f t="shared" si="286"/>
        <v>0</v>
      </c>
      <c r="BND68" s="956">
        <f t="shared" si="286"/>
        <v>0</v>
      </c>
      <c r="BNE68" s="956">
        <f t="shared" si="286"/>
        <v>0</v>
      </c>
      <c r="BNF68" s="956">
        <f t="shared" si="286"/>
        <v>0</v>
      </c>
      <c r="BNG68" s="956">
        <f t="shared" si="286"/>
        <v>0</v>
      </c>
      <c r="BNH68" s="956">
        <f t="shared" si="286"/>
        <v>0</v>
      </c>
      <c r="BNI68" s="956">
        <f t="shared" si="286"/>
        <v>0</v>
      </c>
      <c r="BNJ68" s="956">
        <f t="shared" si="286"/>
        <v>0</v>
      </c>
      <c r="BNK68" s="956">
        <f t="shared" si="286"/>
        <v>0</v>
      </c>
      <c r="BNL68" s="956">
        <f t="shared" si="286"/>
        <v>0</v>
      </c>
      <c r="BNM68" s="956">
        <f t="shared" si="286"/>
        <v>0</v>
      </c>
      <c r="BNN68" s="956">
        <f t="shared" si="286"/>
        <v>0</v>
      </c>
      <c r="BNO68" s="956">
        <f t="shared" si="286"/>
        <v>0</v>
      </c>
      <c r="BNP68" s="956">
        <f t="shared" si="286"/>
        <v>0</v>
      </c>
      <c r="BNQ68" s="956">
        <f t="shared" si="286"/>
        <v>0</v>
      </c>
      <c r="BNR68" s="956">
        <f t="shared" si="286"/>
        <v>0</v>
      </c>
      <c r="BNS68" s="956">
        <f t="shared" si="286"/>
        <v>0</v>
      </c>
      <c r="BNT68" s="956">
        <f t="shared" si="286"/>
        <v>0</v>
      </c>
      <c r="BNU68" s="956">
        <f t="shared" si="286"/>
        <v>0</v>
      </c>
      <c r="BNV68" s="956">
        <f t="shared" si="286"/>
        <v>0</v>
      </c>
      <c r="BNW68" s="956">
        <f t="shared" si="286"/>
        <v>0</v>
      </c>
      <c r="BNX68" s="956">
        <f t="shared" ref="BNX68:BQI68" si="287">BNX60*$C$68</f>
        <v>0</v>
      </c>
      <c r="BNY68" s="956">
        <f t="shared" si="287"/>
        <v>0</v>
      </c>
      <c r="BNZ68" s="956">
        <f t="shared" si="287"/>
        <v>0</v>
      </c>
      <c r="BOA68" s="956">
        <f t="shared" si="287"/>
        <v>0</v>
      </c>
      <c r="BOB68" s="956">
        <f t="shared" si="287"/>
        <v>0</v>
      </c>
      <c r="BOC68" s="956">
        <f t="shared" si="287"/>
        <v>0</v>
      </c>
      <c r="BOD68" s="956">
        <f t="shared" si="287"/>
        <v>0</v>
      </c>
      <c r="BOE68" s="956">
        <f t="shared" si="287"/>
        <v>0</v>
      </c>
      <c r="BOF68" s="956">
        <f t="shared" si="287"/>
        <v>0</v>
      </c>
      <c r="BOG68" s="956">
        <f t="shared" si="287"/>
        <v>0</v>
      </c>
      <c r="BOH68" s="956">
        <f t="shared" si="287"/>
        <v>0</v>
      </c>
      <c r="BOI68" s="956">
        <f t="shared" si="287"/>
        <v>0</v>
      </c>
      <c r="BOJ68" s="956">
        <f t="shared" si="287"/>
        <v>0</v>
      </c>
      <c r="BOK68" s="956">
        <f t="shared" si="287"/>
        <v>0</v>
      </c>
      <c r="BOL68" s="956">
        <f t="shared" si="287"/>
        <v>0</v>
      </c>
      <c r="BOM68" s="956">
        <f t="shared" si="287"/>
        <v>0</v>
      </c>
      <c r="BON68" s="956">
        <f t="shared" si="287"/>
        <v>0</v>
      </c>
      <c r="BOO68" s="956">
        <f t="shared" si="287"/>
        <v>0</v>
      </c>
      <c r="BOP68" s="956">
        <f t="shared" si="287"/>
        <v>0</v>
      </c>
      <c r="BOQ68" s="956">
        <f t="shared" si="287"/>
        <v>0</v>
      </c>
      <c r="BOR68" s="956">
        <f t="shared" si="287"/>
        <v>0</v>
      </c>
      <c r="BOS68" s="956">
        <f t="shared" si="287"/>
        <v>0</v>
      </c>
      <c r="BOT68" s="956">
        <f t="shared" si="287"/>
        <v>0</v>
      </c>
      <c r="BOU68" s="956">
        <f t="shared" si="287"/>
        <v>0</v>
      </c>
      <c r="BOV68" s="956">
        <f t="shared" si="287"/>
        <v>0</v>
      </c>
      <c r="BOW68" s="956">
        <f t="shared" si="287"/>
        <v>0</v>
      </c>
      <c r="BOX68" s="956">
        <f t="shared" si="287"/>
        <v>0</v>
      </c>
      <c r="BOY68" s="956">
        <f t="shared" si="287"/>
        <v>0</v>
      </c>
      <c r="BOZ68" s="956">
        <f t="shared" si="287"/>
        <v>0</v>
      </c>
      <c r="BPA68" s="956">
        <f t="shared" si="287"/>
        <v>0</v>
      </c>
      <c r="BPB68" s="956">
        <f t="shared" si="287"/>
        <v>0</v>
      </c>
      <c r="BPC68" s="956">
        <f t="shared" si="287"/>
        <v>0</v>
      </c>
      <c r="BPD68" s="956">
        <f t="shared" si="287"/>
        <v>0</v>
      </c>
      <c r="BPE68" s="956">
        <f t="shared" si="287"/>
        <v>0</v>
      </c>
      <c r="BPF68" s="956">
        <f t="shared" si="287"/>
        <v>0</v>
      </c>
      <c r="BPG68" s="956">
        <f t="shared" si="287"/>
        <v>0</v>
      </c>
      <c r="BPH68" s="956">
        <f t="shared" si="287"/>
        <v>0</v>
      </c>
      <c r="BPI68" s="956">
        <f t="shared" si="287"/>
        <v>0</v>
      </c>
      <c r="BPJ68" s="956">
        <f t="shared" si="287"/>
        <v>0</v>
      </c>
      <c r="BPK68" s="956">
        <f t="shared" si="287"/>
        <v>0</v>
      </c>
      <c r="BPL68" s="956">
        <f t="shared" si="287"/>
        <v>0</v>
      </c>
      <c r="BPM68" s="956">
        <f t="shared" si="287"/>
        <v>0</v>
      </c>
      <c r="BPN68" s="956">
        <f t="shared" si="287"/>
        <v>0</v>
      </c>
      <c r="BPO68" s="956">
        <f t="shared" si="287"/>
        <v>0</v>
      </c>
      <c r="BPP68" s="956">
        <f t="shared" si="287"/>
        <v>0</v>
      </c>
      <c r="BPQ68" s="956">
        <f t="shared" si="287"/>
        <v>0</v>
      </c>
      <c r="BPR68" s="956">
        <f t="shared" si="287"/>
        <v>0</v>
      </c>
      <c r="BPS68" s="956">
        <f t="shared" si="287"/>
        <v>0</v>
      </c>
      <c r="BPT68" s="956">
        <f t="shared" si="287"/>
        <v>0</v>
      </c>
      <c r="BPU68" s="956">
        <f t="shared" si="287"/>
        <v>0</v>
      </c>
      <c r="BPV68" s="956">
        <f t="shared" si="287"/>
        <v>0</v>
      </c>
      <c r="BPW68" s="956">
        <f t="shared" si="287"/>
        <v>0</v>
      </c>
      <c r="BPX68" s="956">
        <f t="shared" si="287"/>
        <v>0</v>
      </c>
      <c r="BPY68" s="956">
        <f t="shared" si="287"/>
        <v>0</v>
      </c>
      <c r="BPZ68" s="956">
        <f t="shared" si="287"/>
        <v>0</v>
      </c>
      <c r="BQA68" s="956">
        <f t="shared" si="287"/>
        <v>0</v>
      </c>
      <c r="BQB68" s="956">
        <f t="shared" si="287"/>
        <v>0</v>
      </c>
      <c r="BQC68" s="956">
        <f t="shared" si="287"/>
        <v>0</v>
      </c>
      <c r="BQD68" s="956">
        <f t="shared" si="287"/>
        <v>0</v>
      </c>
      <c r="BQE68" s="956">
        <f t="shared" si="287"/>
        <v>0</v>
      </c>
      <c r="BQF68" s="956">
        <f t="shared" si="287"/>
        <v>0</v>
      </c>
      <c r="BQG68" s="956">
        <f t="shared" si="287"/>
        <v>0</v>
      </c>
      <c r="BQH68" s="956">
        <f t="shared" si="287"/>
        <v>0</v>
      </c>
      <c r="BQI68" s="956">
        <f t="shared" si="287"/>
        <v>0</v>
      </c>
      <c r="BQJ68" s="956">
        <f t="shared" ref="BQJ68:BSU68" si="288">BQJ60*$C$68</f>
        <v>0</v>
      </c>
      <c r="BQK68" s="956">
        <f t="shared" si="288"/>
        <v>0</v>
      </c>
      <c r="BQL68" s="956">
        <f t="shared" si="288"/>
        <v>0</v>
      </c>
      <c r="BQM68" s="956">
        <f t="shared" si="288"/>
        <v>0</v>
      </c>
      <c r="BQN68" s="956">
        <f t="shared" si="288"/>
        <v>0</v>
      </c>
      <c r="BQO68" s="956">
        <f t="shared" si="288"/>
        <v>0</v>
      </c>
      <c r="BQP68" s="956">
        <f t="shared" si="288"/>
        <v>0</v>
      </c>
      <c r="BQQ68" s="956">
        <f t="shared" si="288"/>
        <v>0</v>
      </c>
      <c r="BQR68" s="956">
        <f t="shared" si="288"/>
        <v>0</v>
      </c>
      <c r="BQS68" s="956">
        <f t="shared" si="288"/>
        <v>0</v>
      </c>
      <c r="BQT68" s="956">
        <f t="shared" si="288"/>
        <v>0</v>
      </c>
      <c r="BQU68" s="956">
        <f t="shared" si="288"/>
        <v>0</v>
      </c>
      <c r="BQV68" s="956">
        <f t="shared" si="288"/>
        <v>0</v>
      </c>
      <c r="BQW68" s="956">
        <f t="shared" si="288"/>
        <v>0</v>
      </c>
      <c r="BQX68" s="956">
        <f t="shared" si="288"/>
        <v>0</v>
      </c>
      <c r="BQY68" s="956">
        <f t="shared" si="288"/>
        <v>0</v>
      </c>
      <c r="BQZ68" s="956">
        <f t="shared" si="288"/>
        <v>0</v>
      </c>
      <c r="BRA68" s="956">
        <f t="shared" si="288"/>
        <v>0</v>
      </c>
      <c r="BRB68" s="956">
        <f t="shared" si="288"/>
        <v>0</v>
      </c>
      <c r="BRC68" s="956">
        <f t="shared" si="288"/>
        <v>0</v>
      </c>
      <c r="BRD68" s="956">
        <f t="shared" si="288"/>
        <v>0</v>
      </c>
      <c r="BRE68" s="956">
        <f t="shared" si="288"/>
        <v>0</v>
      </c>
      <c r="BRF68" s="956">
        <f t="shared" si="288"/>
        <v>0</v>
      </c>
      <c r="BRG68" s="956">
        <f t="shared" si="288"/>
        <v>0</v>
      </c>
      <c r="BRH68" s="956">
        <f t="shared" si="288"/>
        <v>0</v>
      </c>
      <c r="BRI68" s="956">
        <f t="shared" si="288"/>
        <v>0</v>
      </c>
      <c r="BRJ68" s="956">
        <f t="shared" si="288"/>
        <v>0</v>
      </c>
      <c r="BRK68" s="956">
        <f t="shared" si="288"/>
        <v>0</v>
      </c>
      <c r="BRL68" s="956">
        <f t="shared" si="288"/>
        <v>0</v>
      </c>
      <c r="BRM68" s="956">
        <f t="shared" si="288"/>
        <v>0</v>
      </c>
      <c r="BRN68" s="956">
        <f t="shared" si="288"/>
        <v>0</v>
      </c>
      <c r="BRO68" s="956">
        <f t="shared" si="288"/>
        <v>0</v>
      </c>
      <c r="BRP68" s="956">
        <f t="shared" si="288"/>
        <v>0</v>
      </c>
      <c r="BRQ68" s="956">
        <f t="shared" si="288"/>
        <v>0</v>
      </c>
      <c r="BRR68" s="956">
        <f t="shared" si="288"/>
        <v>0</v>
      </c>
      <c r="BRS68" s="956">
        <f t="shared" si="288"/>
        <v>0</v>
      </c>
      <c r="BRT68" s="956">
        <f t="shared" si="288"/>
        <v>0</v>
      </c>
      <c r="BRU68" s="956">
        <f t="shared" si="288"/>
        <v>0</v>
      </c>
      <c r="BRV68" s="956">
        <f t="shared" si="288"/>
        <v>0</v>
      </c>
      <c r="BRW68" s="956">
        <f t="shared" si="288"/>
        <v>0</v>
      </c>
      <c r="BRX68" s="956">
        <f t="shared" si="288"/>
        <v>0</v>
      </c>
      <c r="BRY68" s="956">
        <f t="shared" si="288"/>
        <v>0</v>
      </c>
      <c r="BRZ68" s="956">
        <f t="shared" si="288"/>
        <v>0</v>
      </c>
      <c r="BSA68" s="956">
        <f t="shared" si="288"/>
        <v>0</v>
      </c>
      <c r="BSB68" s="956">
        <f t="shared" si="288"/>
        <v>0</v>
      </c>
      <c r="BSC68" s="956">
        <f t="shared" si="288"/>
        <v>0</v>
      </c>
      <c r="BSD68" s="956">
        <f t="shared" si="288"/>
        <v>0</v>
      </c>
      <c r="BSE68" s="956">
        <f t="shared" si="288"/>
        <v>0</v>
      </c>
      <c r="BSF68" s="956">
        <f t="shared" si="288"/>
        <v>0</v>
      </c>
      <c r="BSG68" s="956">
        <f t="shared" si="288"/>
        <v>0</v>
      </c>
      <c r="BSH68" s="956">
        <f t="shared" si="288"/>
        <v>0</v>
      </c>
      <c r="BSI68" s="956">
        <f t="shared" si="288"/>
        <v>0</v>
      </c>
      <c r="BSJ68" s="956">
        <f t="shared" si="288"/>
        <v>0</v>
      </c>
      <c r="BSK68" s="956">
        <f t="shared" si="288"/>
        <v>0</v>
      </c>
      <c r="BSL68" s="956">
        <f t="shared" si="288"/>
        <v>0</v>
      </c>
      <c r="BSM68" s="956">
        <f t="shared" si="288"/>
        <v>0</v>
      </c>
      <c r="BSN68" s="956">
        <f t="shared" si="288"/>
        <v>0</v>
      </c>
      <c r="BSO68" s="956">
        <f t="shared" si="288"/>
        <v>0</v>
      </c>
      <c r="BSP68" s="956">
        <f t="shared" si="288"/>
        <v>0</v>
      </c>
      <c r="BSQ68" s="956">
        <f t="shared" si="288"/>
        <v>0</v>
      </c>
      <c r="BSR68" s="956">
        <f t="shared" si="288"/>
        <v>0</v>
      </c>
      <c r="BSS68" s="956">
        <f t="shared" si="288"/>
        <v>0</v>
      </c>
      <c r="BST68" s="956">
        <f t="shared" si="288"/>
        <v>0</v>
      </c>
      <c r="BSU68" s="956">
        <f t="shared" si="288"/>
        <v>0</v>
      </c>
      <c r="BSV68" s="956">
        <f t="shared" ref="BSV68:BVG68" si="289">BSV60*$C$68</f>
        <v>0</v>
      </c>
      <c r="BSW68" s="956">
        <f t="shared" si="289"/>
        <v>0</v>
      </c>
      <c r="BSX68" s="956">
        <f t="shared" si="289"/>
        <v>0</v>
      </c>
      <c r="BSY68" s="956">
        <f t="shared" si="289"/>
        <v>0</v>
      </c>
      <c r="BSZ68" s="956">
        <f t="shared" si="289"/>
        <v>0</v>
      </c>
      <c r="BTA68" s="956">
        <f t="shared" si="289"/>
        <v>0</v>
      </c>
      <c r="BTB68" s="956">
        <f t="shared" si="289"/>
        <v>0</v>
      </c>
      <c r="BTC68" s="956">
        <f t="shared" si="289"/>
        <v>0</v>
      </c>
      <c r="BTD68" s="956">
        <f t="shared" si="289"/>
        <v>0</v>
      </c>
      <c r="BTE68" s="956">
        <f t="shared" si="289"/>
        <v>0</v>
      </c>
      <c r="BTF68" s="956">
        <f t="shared" si="289"/>
        <v>0</v>
      </c>
      <c r="BTG68" s="956">
        <f t="shared" si="289"/>
        <v>0</v>
      </c>
      <c r="BTH68" s="956">
        <f t="shared" si="289"/>
        <v>0</v>
      </c>
      <c r="BTI68" s="956">
        <f t="shared" si="289"/>
        <v>0</v>
      </c>
      <c r="BTJ68" s="956">
        <f t="shared" si="289"/>
        <v>0</v>
      </c>
      <c r="BTK68" s="956">
        <f t="shared" si="289"/>
        <v>0</v>
      </c>
      <c r="BTL68" s="956">
        <f t="shared" si="289"/>
        <v>0</v>
      </c>
      <c r="BTM68" s="956">
        <f t="shared" si="289"/>
        <v>0</v>
      </c>
      <c r="BTN68" s="956">
        <f t="shared" si="289"/>
        <v>0</v>
      </c>
      <c r="BTO68" s="956">
        <f t="shared" si="289"/>
        <v>0</v>
      </c>
      <c r="BTP68" s="956">
        <f t="shared" si="289"/>
        <v>0</v>
      </c>
      <c r="BTQ68" s="956">
        <f t="shared" si="289"/>
        <v>0</v>
      </c>
      <c r="BTR68" s="956">
        <f t="shared" si="289"/>
        <v>0</v>
      </c>
      <c r="BTS68" s="956">
        <f t="shared" si="289"/>
        <v>0</v>
      </c>
      <c r="BTT68" s="956">
        <f t="shared" si="289"/>
        <v>0</v>
      </c>
      <c r="BTU68" s="956">
        <f t="shared" si="289"/>
        <v>0</v>
      </c>
      <c r="BTV68" s="956">
        <f t="shared" si="289"/>
        <v>0</v>
      </c>
      <c r="BTW68" s="956">
        <f t="shared" si="289"/>
        <v>0</v>
      </c>
      <c r="BTX68" s="956">
        <f t="shared" si="289"/>
        <v>0</v>
      </c>
      <c r="BTY68" s="956">
        <f t="shared" si="289"/>
        <v>0</v>
      </c>
      <c r="BTZ68" s="956">
        <f t="shared" si="289"/>
        <v>0</v>
      </c>
      <c r="BUA68" s="956">
        <f t="shared" si="289"/>
        <v>0</v>
      </c>
      <c r="BUB68" s="956">
        <f t="shared" si="289"/>
        <v>0</v>
      </c>
      <c r="BUC68" s="956">
        <f t="shared" si="289"/>
        <v>0</v>
      </c>
      <c r="BUD68" s="956">
        <f t="shared" si="289"/>
        <v>0</v>
      </c>
      <c r="BUE68" s="956">
        <f t="shared" si="289"/>
        <v>0</v>
      </c>
      <c r="BUF68" s="956">
        <f t="shared" si="289"/>
        <v>0</v>
      </c>
      <c r="BUG68" s="956">
        <f t="shared" si="289"/>
        <v>0</v>
      </c>
      <c r="BUH68" s="956">
        <f t="shared" si="289"/>
        <v>0</v>
      </c>
      <c r="BUI68" s="956">
        <f t="shared" si="289"/>
        <v>0</v>
      </c>
      <c r="BUJ68" s="956">
        <f t="shared" si="289"/>
        <v>0</v>
      </c>
      <c r="BUK68" s="956">
        <f t="shared" si="289"/>
        <v>0</v>
      </c>
      <c r="BUL68" s="956">
        <f t="shared" si="289"/>
        <v>0</v>
      </c>
      <c r="BUM68" s="956">
        <f t="shared" si="289"/>
        <v>0</v>
      </c>
      <c r="BUN68" s="956">
        <f t="shared" si="289"/>
        <v>0</v>
      </c>
      <c r="BUO68" s="956">
        <f t="shared" si="289"/>
        <v>0</v>
      </c>
      <c r="BUP68" s="956">
        <f t="shared" si="289"/>
        <v>0</v>
      </c>
      <c r="BUQ68" s="956">
        <f t="shared" si="289"/>
        <v>0</v>
      </c>
      <c r="BUR68" s="956">
        <f t="shared" si="289"/>
        <v>0</v>
      </c>
      <c r="BUS68" s="956">
        <f t="shared" si="289"/>
        <v>0</v>
      </c>
      <c r="BUT68" s="956">
        <f t="shared" si="289"/>
        <v>0</v>
      </c>
      <c r="BUU68" s="956">
        <f t="shared" si="289"/>
        <v>0</v>
      </c>
      <c r="BUV68" s="956">
        <f t="shared" si="289"/>
        <v>0</v>
      </c>
      <c r="BUW68" s="956">
        <f t="shared" si="289"/>
        <v>0</v>
      </c>
      <c r="BUX68" s="956">
        <f t="shared" si="289"/>
        <v>0</v>
      </c>
      <c r="BUY68" s="956">
        <f t="shared" si="289"/>
        <v>0</v>
      </c>
      <c r="BUZ68" s="956">
        <f t="shared" si="289"/>
        <v>0</v>
      </c>
      <c r="BVA68" s="956">
        <f t="shared" si="289"/>
        <v>0</v>
      </c>
      <c r="BVB68" s="956">
        <f t="shared" si="289"/>
        <v>0</v>
      </c>
      <c r="BVC68" s="956">
        <f t="shared" si="289"/>
        <v>0</v>
      </c>
      <c r="BVD68" s="956">
        <f t="shared" si="289"/>
        <v>0</v>
      </c>
      <c r="BVE68" s="956">
        <f t="shared" si="289"/>
        <v>0</v>
      </c>
      <c r="BVF68" s="956">
        <f t="shared" si="289"/>
        <v>0</v>
      </c>
      <c r="BVG68" s="956">
        <f t="shared" si="289"/>
        <v>0</v>
      </c>
      <c r="BVH68" s="956">
        <f t="shared" ref="BVH68:BXS68" si="290">BVH60*$C$68</f>
        <v>0</v>
      </c>
      <c r="BVI68" s="956">
        <f t="shared" si="290"/>
        <v>0</v>
      </c>
      <c r="BVJ68" s="956">
        <f t="shared" si="290"/>
        <v>0</v>
      </c>
      <c r="BVK68" s="956">
        <f t="shared" si="290"/>
        <v>0</v>
      </c>
      <c r="BVL68" s="956">
        <f t="shared" si="290"/>
        <v>0</v>
      </c>
      <c r="BVM68" s="956">
        <f t="shared" si="290"/>
        <v>0</v>
      </c>
      <c r="BVN68" s="956">
        <f t="shared" si="290"/>
        <v>0</v>
      </c>
      <c r="BVO68" s="956">
        <f t="shared" si="290"/>
        <v>0</v>
      </c>
      <c r="BVP68" s="956">
        <f t="shared" si="290"/>
        <v>0</v>
      </c>
      <c r="BVQ68" s="956">
        <f t="shared" si="290"/>
        <v>0</v>
      </c>
      <c r="BVR68" s="956">
        <f t="shared" si="290"/>
        <v>0</v>
      </c>
      <c r="BVS68" s="956">
        <f t="shared" si="290"/>
        <v>0</v>
      </c>
      <c r="BVT68" s="956">
        <f t="shared" si="290"/>
        <v>0</v>
      </c>
      <c r="BVU68" s="956">
        <f t="shared" si="290"/>
        <v>0</v>
      </c>
      <c r="BVV68" s="956">
        <f t="shared" si="290"/>
        <v>0</v>
      </c>
      <c r="BVW68" s="956">
        <f t="shared" si="290"/>
        <v>0</v>
      </c>
      <c r="BVX68" s="956">
        <f t="shared" si="290"/>
        <v>0</v>
      </c>
      <c r="BVY68" s="956">
        <f t="shared" si="290"/>
        <v>0</v>
      </c>
      <c r="BVZ68" s="956">
        <f t="shared" si="290"/>
        <v>0</v>
      </c>
      <c r="BWA68" s="956">
        <f t="shared" si="290"/>
        <v>0</v>
      </c>
      <c r="BWB68" s="956">
        <f t="shared" si="290"/>
        <v>0</v>
      </c>
      <c r="BWC68" s="956">
        <f t="shared" si="290"/>
        <v>0</v>
      </c>
      <c r="BWD68" s="956">
        <f t="shared" si="290"/>
        <v>0</v>
      </c>
      <c r="BWE68" s="956">
        <f t="shared" si="290"/>
        <v>0</v>
      </c>
      <c r="BWF68" s="956">
        <f t="shared" si="290"/>
        <v>0</v>
      </c>
      <c r="BWG68" s="956">
        <f t="shared" si="290"/>
        <v>0</v>
      </c>
      <c r="BWH68" s="956">
        <f t="shared" si="290"/>
        <v>0</v>
      </c>
      <c r="BWI68" s="956">
        <f t="shared" si="290"/>
        <v>0</v>
      </c>
      <c r="BWJ68" s="956">
        <f t="shared" si="290"/>
        <v>0</v>
      </c>
      <c r="BWK68" s="956">
        <f t="shared" si="290"/>
        <v>0</v>
      </c>
      <c r="BWL68" s="956">
        <f t="shared" si="290"/>
        <v>0</v>
      </c>
      <c r="BWM68" s="956">
        <f t="shared" si="290"/>
        <v>0</v>
      </c>
      <c r="BWN68" s="956">
        <f t="shared" si="290"/>
        <v>0</v>
      </c>
      <c r="BWO68" s="956">
        <f t="shared" si="290"/>
        <v>0</v>
      </c>
      <c r="BWP68" s="956">
        <f t="shared" si="290"/>
        <v>0</v>
      </c>
      <c r="BWQ68" s="956">
        <f t="shared" si="290"/>
        <v>0</v>
      </c>
      <c r="BWR68" s="956">
        <f t="shared" si="290"/>
        <v>0</v>
      </c>
      <c r="BWS68" s="956">
        <f t="shared" si="290"/>
        <v>0</v>
      </c>
      <c r="BWT68" s="956">
        <f t="shared" si="290"/>
        <v>0</v>
      </c>
      <c r="BWU68" s="956">
        <f t="shared" si="290"/>
        <v>0</v>
      </c>
      <c r="BWV68" s="956">
        <f t="shared" si="290"/>
        <v>0</v>
      </c>
      <c r="BWW68" s="956">
        <f t="shared" si="290"/>
        <v>0</v>
      </c>
      <c r="BWX68" s="956">
        <f t="shared" si="290"/>
        <v>0</v>
      </c>
      <c r="BWY68" s="956">
        <f t="shared" si="290"/>
        <v>0</v>
      </c>
      <c r="BWZ68" s="956">
        <f t="shared" si="290"/>
        <v>0</v>
      </c>
      <c r="BXA68" s="956">
        <f t="shared" si="290"/>
        <v>0</v>
      </c>
      <c r="BXB68" s="956">
        <f t="shared" si="290"/>
        <v>0</v>
      </c>
      <c r="BXC68" s="956">
        <f t="shared" si="290"/>
        <v>0</v>
      </c>
      <c r="BXD68" s="956">
        <f t="shared" si="290"/>
        <v>0</v>
      </c>
      <c r="BXE68" s="956">
        <f t="shared" si="290"/>
        <v>0</v>
      </c>
      <c r="BXF68" s="956">
        <f t="shared" si="290"/>
        <v>0</v>
      </c>
      <c r="BXG68" s="956">
        <f t="shared" si="290"/>
        <v>0</v>
      </c>
      <c r="BXH68" s="956">
        <f t="shared" si="290"/>
        <v>0</v>
      </c>
      <c r="BXI68" s="956">
        <f t="shared" si="290"/>
        <v>0</v>
      </c>
      <c r="BXJ68" s="956">
        <f t="shared" si="290"/>
        <v>0</v>
      </c>
      <c r="BXK68" s="956">
        <f t="shared" si="290"/>
        <v>0</v>
      </c>
      <c r="BXL68" s="956">
        <f t="shared" si="290"/>
        <v>0</v>
      </c>
      <c r="BXM68" s="956">
        <f t="shared" si="290"/>
        <v>0</v>
      </c>
      <c r="BXN68" s="956">
        <f t="shared" si="290"/>
        <v>0</v>
      </c>
      <c r="BXO68" s="956">
        <f t="shared" si="290"/>
        <v>0</v>
      </c>
      <c r="BXP68" s="956">
        <f t="shared" si="290"/>
        <v>0</v>
      </c>
      <c r="BXQ68" s="956">
        <f t="shared" si="290"/>
        <v>0</v>
      </c>
      <c r="BXR68" s="956">
        <f t="shared" si="290"/>
        <v>0</v>
      </c>
      <c r="BXS68" s="956">
        <f t="shared" si="290"/>
        <v>0</v>
      </c>
      <c r="BXT68" s="956">
        <f t="shared" ref="BXT68:CAE68" si="291">BXT60*$C$68</f>
        <v>0</v>
      </c>
      <c r="BXU68" s="956">
        <f t="shared" si="291"/>
        <v>0</v>
      </c>
      <c r="BXV68" s="956">
        <f t="shared" si="291"/>
        <v>0</v>
      </c>
      <c r="BXW68" s="956">
        <f t="shared" si="291"/>
        <v>0</v>
      </c>
      <c r="BXX68" s="956">
        <f t="shared" si="291"/>
        <v>0</v>
      </c>
      <c r="BXY68" s="956">
        <f t="shared" si="291"/>
        <v>0</v>
      </c>
      <c r="BXZ68" s="956">
        <f t="shared" si="291"/>
        <v>0</v>
      </c>
      <c r="BYA68" s="956">
        <f t="shared" si="291"/>
        <v>0</v>
      </c>
      <c r="BYB68" s="956">
        <f t="shared" si="291"/>
        <v>0</v>
      </c>
      <c r="BYC68" s="956">
        <f t="shared" si="291"/>
        <v>0</v>
      </c>
      <c r="BYD68" s="956">
        <f t="shared" si="291"/>
        <v>0</v>
      </c>
      <c r="BYE68" s="956">
        <f t="shared" si="291"/>
        <v>0</v>
      </c>
      <c r="BYF68" s="956">
        <f t="shared" si="291"/>
        <v>0</v>
      </c>
      <c r="BYG68" s="956">
        <f t="shared" si="291"/>
        <v>0</v>
      </c>
      <c r="BYH68" s="956">
        <f t="shared" si="291"/>
        <v>0</v>
      </c>
      <c r="BYI68" s="956">
        <f t="shared" si="291"/>
        <v>0</v>
      </c>
      <c r="BYJ68" s="956">
        <f t="shared" si="291"/>
        <v>0</v>
      </c>
      <c r="BYK68" s="956">
        <f t="shared" si="291"/>
        <v>0</v>
      </c>
      <c r="BYL68" s="956">
        <f t="shared" si="291"/>
        <v>0</v>
      </c>
      <c r="BYM68" s="956">
        <f t="shared" si="291"/>
        <v>0</v>
      </c>
      <c r="BYN68" s="956">
        <f t="shared" si="291"/>
        <v>0</v>
      </c>
      <c r="BYO68" s="956">
        <f t="shared" si="291"/>
        <v>0</v>
      </c>
      <c r="BYP68" s="956">
        <f t="shared" si="291"/>
        <v>0</v>
      </c>
      <c r="BYQ68" s="956">
        <f t="shared" si="291"/>
        <v>0</v>
      </c>
      <c r="BYR68" s="956">
        <f t="shared" si="291"/>
        <v>0</v>
      </c>
      <c r="BYS68" s="956">
        <f t="shared" si="291"/>
        <v>0</v>
      </c>
      <c r="BYT68" s="956">
        <f t="shared" si="291"/>
        <v>0</v>
      </c>
      <c r="BYU68" s="956">
        <f t="shared" si="291"/>
        <v>0</v>
      </c>
      <c r="BYV68" s="956">
        <f t="shared" si="291"/>
        <v>0</v>
      </c>
      <c r="BYW68" s="956">
        <f t="shared" si="291"/>
        <v>0</v>
      </c>
      <c r="BYX68" s="956">
        <f t="shared" si="291"/>
        <v>0</v>
      </c>
      <c r="BYY68" s="956">
        <f t="shared" si="291"/>
        <v>0</v>
      </c>
      <c r="BYZ68" s="956">
        <f t="shared" si="291"/>
        <v>0</v>
      </c>
      <c r="BZA68" s="956">
        <f t="shared" si="291"/>
        <v>0</v>
      </c>
      <c r="BZB68" s="956">
        <f t="shared" si="291"/>
        <v>0</v>
      </c>
      <c r="BZC68" s="956">
        <f t="shared" si="291"/>
        <v>0</v>
      </c>
      <c r="BZD68" s="956">
        <f t="shared" si="291"/>
        <v>0</v>
      </c>
      <c r="BZE68" s="956">
        <f t="shared" si="291"/>
        <v>0</v>
      </c>
      <c r="BZF68" s="956">
        <f t="shared" si="291"/>
        <v>0</v>
      </c>
      <c r="BZG68" s="956">
        <f t="shared" si="291"/>
        <v>0</v>
      </c>
      <c r="BZH68" s="956">
        <f t="shared" si="291"/>
        <v>0</v>
      </c>
      <c r="BZI68" s="956">
        <f t="shared" si="291"/>
        <v>0</v>
      </c>
      <c r="BZJ68" s="956">
        <f t="shared" si="291"/>
        <v>0</v>
      </c>
      <c r="BZK68" s="956">
        <f t="shared" si="291"/>
        <v>0</v>
      </c>
      <c r="BZL68" s="956">
        <f t="shared" si="291"/>
        <v>0</v>
      </c>
      <c r="BZM68" s="956">
        <f t="shared" si="291"/>
        <v>0</v>
      </c>
      <c r="BZN68" s="956">
        <f t="shared" si="291"/>
        <v>0</v>
      </c>
      <c r="BZO68" s="956">
        <f t="shared" si="291"/>
        <v>0</v>
      </c>
      <c r="BZP68" s="956">
        <f t="shared" si="291"/>
        <v>0</v>
      </c>
      <c r="BZQ68" s="956">
        <f t="shared" si="291"/>
        <v>0</v>
      </c>
      <c r="BZR68" s="956">
        <f t="shared" si="291"/>
        <v>0</v>
      </c>
      <c r="BZS68" s="956">
        <f t="shared" si="291"/>
        <v>0</v>
      </c>
      <c r="BZT68" s="956">
        <f t="shared" si="291"/>
        <v>0</v>
      </c>
      <c r="BZU68" s="956">
        <f t="shared" si="291"/>
        <v>0</v>
      </c>
      <c r="BZV68" s="956">
        <f t="shared" si="291"/>
        <v>0</v>
      </c>
      <c r="BZW68" s="956">
        <f t="shared" si="291"/>
        <v>0</v>
      </c>
      <c r="BZX68" s="956">
        <f t="shared" si="291"/>
        <v>0</v>
      </c>
      <c r="BZY68" s="956">
        <f t="shared" si="291"/>
        <v>0</v>
      </c>
      <c r="BZZ68" s="956">
        <f t="shared" si="291"/>
        <v>0</v>
      </c>
      <c r="CAA68" s="956">
        <f t="shared" si="291"/>
        <v>0</v>
      </c>
      <c r="CAB68" s="956">
        <f t="shared" si="291"/>
        <v>0</v>
      </c>
      <c r="CAC68" s="956">
        <f t="shared" si="291"/>
        <v>0</v>
      </c>
      <c r="CAD68" s="956">
        <f t="shared" si="291"/>
        <v>0</v>
      </c>
      <c r="CAE68" s="956">
        <f t="shared" si="291"/>
        <v>0</v>
      </c>
      <c r="CAF68" s="956">
        <f t="shared" ref="CAF68:CCQ68" si="292">CAF60*$C$68</f>
        <v>0</v>
      </c>
      <c r="CAG68" s="956">
        <f t="shared" si="292"/>
        <v>0</v>
      </c>
      <c r="CAH68" s="956">
        <f t="shared" si="292"/>
        <v>0</v>
      </c>
      <c r="CAI68" s="956">
        <f t="shared" si="292"/>
        <v>0</v>
      </c>
      <c r="CAJ68" s="956">
        <f t="shared" si="292"/>
        <v>0</v>
      </c>
      <c r="CAK68" s="956">
        <f t="shared" si="292"/>
        <v>0</v>
      </c>
      <c r="CAL68" s="956">
        <f t="shared" si="292"/>
        <v>0</v>
      </c>
      <c r="CAM68" s="956">
        <f t="shared" si="292"/>
        <v>0</v>
      </c>
      <c r="CAN68" s="956">
        <f t="shared" si="292"/>
        <v>0</v>
      </c>
      <c r="CAO68" s="956">
        <f t="shared" si="292"/>
        <v>0</v>
      </c>
      <c r="CAP68" s="956">
        <f t="shared" si="292"/>
        <v>0</v>
      </c>
      <c r="CAQ68" s="956">
        <f t="shared" si="292"/>
        <v>0</v>
      </c>
      <c r="CAR68" s="956">
        <f t="shared" si="292"/>
        <v>0</v>
      </c>
      <c r="CAS68" s="956">
        <f t="shared" si="292"/>
        <v>0</v>
      </c>
      <c r="CAT68" s="956">
        <f t="shared" si="292"/>
        <v>0</v>
      </c>
      <c r="CAU68" s="956">
        <f t="shared" si="292"/>
        <v>0</v>
      </c>
      <c r="CAV68" s="956">
        <f t="shared" si="292"/>
        <v>0</v>
      </c>
      <c r="CAW68" s="956">
        <f t="shared" si="292"/>
        <v>0</v>
      </c>
      <c r="CAX68" s="956">
        <f t="shared" si="292"/>
        <v>0</v>
      </c>
      <c r="CAY68" s="956">
        <f t="shared" si="292"/>
        <v>0</v>
      </c>
      <c r="CAZ68" s="956">
        <f t="shared" si="292"/>
        <v>0</v>
      </c>
      <c r="CBA68" s="956">
        <f t="shared" si="292"/>
        <v>0</v>
      </c>
      <c r="CBB68" s="956">
        <f t="shared" si="292"/>
        <v>0</v>
      </c>
      <c r="CBC68" s="956">
        <f t="shared" si="292"/>
        <v>0</v>
      </c>
      <c r="CBD68" s="956">
        <f t="shared" si="292"/>
        <v>0</v>
      </c>
      <c r="CBE68" s="956">
        <f t="shared" si="292"/>
        <v>0</v>
      </c>
      <c r="CBF68" s="956">
        <f t="shared" si="292"/>
        <v>0</v>
      </c>
      <c r="CBG68" s="956">
        <f t="shared" si="292"/>
        <v>0</v>
      </c>
      <c r="CBH68" s="956">
        <f t="shared" si="292"/>
        <v>0</v>
      </c>
      <c r="CBI68" s="956">
        <f t="shared" si="292"/>
        <v>0</v>
      </c>
      <c r="CBJ68" s="956">
        <f t="shared" si="292"/>
        <v>0</v>
      </c>
      <c r="CBK68" s="956">
        <f t="shared" si="292"/>
        <v>0</v>
      </c>
      <c r="CBL68" s="956">
        <f t="shared" si="292"/>
        <v>0</v>
      </c>
      <c r="CBM68" s="956">
        <f t="shared" si="292"/>
        <v>0</v>
      </c>
      <c r="CBN68" s="956">
        <f t="shared" si="292"/>
        <v>0</v>
      </c>
      <c r="CBO68" s="956">
        <f t="shared" si="292"/>
        <v>0</v>
      </c>
      <c r="CBP68" s="956">
        <f t="shared" si="292"/>
        <v>0</v>
      </c>
      <c r="CBQ68" s="956">
        <f t="shared" si="292"/>
        <v>0</v>
      </c>
      <c r="CBR68" s="956">
        <f t="shared" si="292"/>
        <v>0</v>
      </c>
      <c r="CBS68" s="956">
        <f t="shared" si="292"/>
        <v>0</v>
      </c>
      <c r="CBT68" s="956">
        <f t="shared" si="292"/>
        <v>0</v>
      </c>
      <c r="CBU68" s="956">
        <f t="shared" si="292"/>
        <v>0</v>
      </c>
      <c r="CBV68" s="956">
        <f t="shared" si="292"/>
        <v>0</v>
      </c>
      <c r="CBW68" s="956">
        <f t="shared" si="292"/>
        <v>0</v>
      </c>
      <c r="CBX68" s="956">
        <f t="shared" si="292"/>
        <v>0</v>
      </c>
      <c r="CBY68" s="956">
        <f t="shared" si="292"/>
        <v>0</v>
      </c>
      <c r="CBZ68" s="956">
        <f t="shared" si="292"/>
        <v>0</v>
      </c>
      <c r="CCA68" s="956">
        <f t="shared" si="292"/>
        <v>0</v>
      </c>
      <c r="CCB68" s="956">
        <f t="shared" si="292"/>
        <v>0</v>
      </c>
      <c r="CCC68" s="956">
        <f t="shared" si="292"/>
        <v>0</v>
      </c>
      <c r="CCD68" s="956">
        <f t="shared" si="292"/>
        <v>0</v>
      </c>
      <c r="CCE68" s="956">
        <f t="shared" si="292"/>
        <v>0</v>
      </c>
      <c r="CCF68" s="956">
        <f t="shared" si="292"/>
        <v>0</v>
      </c>
      <c r="CCG68" s="956">
        <f t="shared" si="292"/>
        <v>0</v>
      </c>
      <c r="CCH68" s="956">
        <f t="shared" si="292"/>
        <v>0</v>
      </c>
      <c r="CCI68" s="956">
        <f t="shared" si="292"/>
        <v>0</v>
      </c>
      <c r="CCJ68" s="956">
        <f t="shared" si="292"/>
        <v>0</v>
      </c>
      <c r="CCK68" s="956">
        <f t="shared" si="292"/>
        <v>0</v>
      </c>
      <c r="CCL68" s="956">
        <f t="shared" si="292"/>
        <v>0</v>
      </c>
      <c r="CCM68" s="956">
        <f t="shared" si="292"/>
        <v>0</v>
      </c>
      <c r="CCN68" s="956">
        <f t="shared" si="292"/>
        <v>0</v>
      </c>
      <c r="CCO68" s="956">
        <f t="shared" si="292"/>
        <v>0</v>
      </c>
      <c r="CCP68" s="956">
        <f t="shared" si="292"/>
        <v>0</v>
      </c>
      <c r="CCQ68" s="956">
        <f t="shared" si="292"/>
        <v>0</v>
      </c>
      <c r="CCR68" s="956">
        <f t="shared" ref="CCR68:CFC68" si="293">CCR60*$C$68</f>
        <v>0</v>
      </c>
      <c r="CCS68" s="956">
        <f t="shared" si="293"/>
        <v>0</v>
      </c>
      <c r="CCT68" s="956">
        <f t="shared" si="293"/>
        <v>0</v>
      </c>
      <c r="CCU68" s="956">
        <f t="shared" si="293"/>
        <v>0</v>
      </c>
      <c r="CCV68" s="956">
        <f t="shared" si="293"/>
        <v>0</v>
      </c>
      <c r="CCW68" s="956">
        <f t="shared" si="293"/>
        <v>0</v>
      </c>
      <c r="CCX68" s="956">
        <f t="shared" si="293"/>
        <v>0</v>
      </c>
      <c r="CCY68" s="956">
        <f t="shared" si="293"/>
        <v>0</v>
      </c>
      <c r="CCZ68" s="956">
        <f t="shared" si="293"/>
        <v>0</v>
      </c>
      <c r="CDA68" s="956">
        <f t="shared" si="293"/>
        <v>0</v>
      </c>
      <c r="CDB68" s="956">
        <f t="shared" si="293"/>
        <v>0</v>
      </c>
      <c r="CDC68" s="956">
        <f t="shared" si="293"/>
        <v>0</v>
      </c>
      <c r="CDD68" s="956">
        <f t="shared" si="293"/>
        <v>0</v>
      </c>
      <c r="CDE68" s="956">
        <f t="shared" si="293"/>
        <v>0</v>
      </c>
      <c r="CDF68" s="956">
        <f t="shared" si="293"/>
        <v>0</v>
      </c>
      <c r="CDG68" s="956">
        <f t="shared" si="293"/>
        <v>0</v>
      </c>
      <c r="CDH68" s="956">
        <f t="shared" si="293"/>
        <v>0</v>
      </c>
      <c r="CDI68" s="956">
        <f t="shared" si="293"/>
        <v>0</v>
      </c>
      <c r="CDJ68" s="956">
        <f t="shared" si="293"/>
        <v>0</v>
      </c>
      <c r="CDK68" s="956">
        <f t="shared" si="293"/>
        <v>0</v>
      </c>
      <c r="CDL68" s="956">
        <f t="shared" si="293"/>
        <v>0</v>
      </c>
      <c r="CDM68" s="956">
        <f t="shared" si="293"/>
        <v>0</v>
      </c>
      <c r="CDN68" s="956">
        <f t="shared" si="293"/>
        <v>0</v>
      </c>
      <c r="CDO68" s="956">
        <f t="shared" si="293"/>
        <v>0</v>
      </c>
      <c r="CDP68" s="956">
        <f t="shared" si="293"/>
        <v>0</v>
      </c>
      <c r="CDQ68" s="956">
        <f t="shared" si="293"/>
        <v>0</v>
      </c>
      <c r="CDR68" s="956">
        <f t="shared" si="293"/>
        <v>0</v>
      </c>
      <c r="CDS68" s="956">
        <f t="shared" si="293"/>
        <v>0</v>
      </c>
      <c r="CDT68" s="956">
        <f t="shared" si="293"/>
        <v>0</v>
      </c>
      <c r="CDU68" s="956">
        <f t="shared" si="293"/>
        <v>0</v>
      </c>
      <c r="CDV68" s="956">
        <f t="shared" si="293"/>
        <v>0</v>
      </c>
      <c r="CDW68" s="956">
        <f t="shared" si="293"/>
        <v>0</v>
      </c>
      <c r="CDX68" s="956">
        <f t="shared" si="293"/>
        <v>0</v>
      </c>
      <c r="CDY68" s="956">
        <f t="shared" si="293"/>
        <v>0</v>
      </c>
      <c r="CDZ68" s="956">
        <f t="shared" si="293"/>
        <v>0</v>
      </c>
      <c r="CEA68" s="956">
        <f t="shared" si="293"/>
        <v>0</v>
      </c>
      <c r="CEB68" s="956">
        <f t="shared" si="293"/>
        <v>0</v>
      </c>
      <c r="CEC68" s="956">
        <f t="shared" si="293"/>
        <v>0</v>
      </c>
      <c r="CED68" s="956">
        <f t="shared" si="293"/>
        <v>0</v>
      </c>
      <c r="CEE68" s="956">
        <f t="shared" si="293"/>
        <v>0</v>
      </c>
      <c r="CEF68" s="956">
        <f t="shared" si="293"/>
        <v>0</v>
      </c>
      <c r="CEG68" s="956">
        <f t="shared" si="293"/>
        <v>0</v>
      </c>
      <c r="CEH68" s="956">
        <f t="shared" si="293"/>
        <v>0</v>
      </c>
      <c r="CEI68" s="956">
        <f t="shared" si="293"/>
        <v>0</v>
      </c>
      <c r="CEJ68" s="956">
        <f t="shared" si="293"/>
        <v>0</v>
      </c>
      <c r="CEK68" s="956">
        <f t="shared" si="293"/>
        <v>0</v>
      </c>
      <c r="CEL68" s="956">
        <f t="shared" si="293"/>
        <v>0</v>
      </c>
      <c r="CEM68" s="956">
        <f t="shared" si="293"/>
        <v>0</v>
      </c>
      <c r="CEN68" s="956">
        <f t="shared" si="293"/>
        <v>0</v>
      </c>
      <c r="CEO68" s="956">
        <f t="shared" si="293"/>
        <v>0</v>
      </c>
      <c r="CEP68" s="956">
        <f t="shared" si="293"/>
        <v>0</v>
      </c>
      <c r="CEQ68" s="956">
        <f t="shared" si="293"/>
        <v>0</v>
      </c>
      <c r="CER68" s="956">
        <f t="shared" si="293"/>
        <v>0</v>
      </c>
      <c r="CES68" s="956">
        <f t="shared" si="293"/>
        <v>0</v>
      </c>
      <c r="CET68" s="956">
        <f t="shared" si="293"/>
        <v>0</v>
      </c>
      <c r="CEU68" s="956">
        <f t="shared" si="293"/>
        <v>0</v>
      </c>
      <c r="CEV68" s="956">
        <f t="shared" si="293"/>
        <v>0</v>
      </c>
      <c r="CEW68" s="956">
        <f t="shared" si="293"/>
        <v>0</v>
      </c>
      <c r="CEX68" s="956">
        <f t="shared" si="293"/>
        <v>0</v>
      </c>
      <c r="CEY68" s="956">
        <f t="shared" si="293"/>
        <v>0</v>
      </c>
      <c r="CEZ68" s="956">
        <f t="shared" si="293"/>
        <v>0</v>
      </c>
      <c r="CFA68" s="956">
        <f t="shared" si="293"/>
        <v>0</v>
      </c>
      <c r="CFB68" s="956">
        <f t="shared" si="293"/>
        <v>0</v>
      </c>
      <c r="CFC68" s="956">
        <f t="shared" si="293"/>
        <v>0</v>
      </c>
      <c r="CFD68" s="956">
        <f t="shared" ref="CFD68:CHO68" si="294">CFD60*$C$68</f>
        <v>0</v>
      </c>
      <c r="CFE68" s="956">
        <f t="shared" si="294"/>
        <v>0</v>
      </c>
      <c r="CFF68" s="956">
        <f t="shared" si="294"/>
        <v>0</v>
      </c>
      <c r="CFG68" s="956">
        <f t="shared" si="294"/>
        <v>0</v>
      </c>
      <c r="CFH68" s="956">
        <f t="shared" si="294"/>
        <v>0</v>
      </c>
      <c r="CFI68" s="956">
        <f t="shared" si="294"/>
        <v>0</v>
      </c>
      <c r="CFJ68" s="956">
        <f t="shared" si="294"/>
        <v>0</v>
      </c>
      <c r="CFK68" s="956">
        <f t="shared" si="294"/>
        <v>0</v>
      </c>
      <c r="CFL68" s="956">
        <f t="shared" si="294"/>
        <v>0</v>
      </c>
      <c r="CFM68" s="956">
        <f t="shared" si="294"/>
        <v>0</v>
      </c>
      <c r="CFN68" s="956">
        <f t="shared" si="294"/>
        <v>0</v>
      </c>
      <c r="CFO68" s="956">
        <f t="shared" si="294"/>
        <v>0</v>
      </c>
      <c r="CFP68" s="956">
        <f t="shared" si="294"/>
        <v>0</v>
      </c>
      <c r="CFQ68" s="956">
        <f t="shared" si="294"/>
        <v>0</v>
      </c>
      <c r="CFR68" s="956">
        <f t="shared" si="294"/>
        <v>0</v>
      </c>
      <c r="CFS68" s="956">
        <f t="shared" si="294"/>
        <v>0</v>
      </c>
      <c r="CFT68" s="956">
        <f t="shared" si="294"/>
        <v>0</v>
      </c>
      <c r="CFU68" s="956">
        <f t="shared" si="294"/>
        <v>0</v>
      </c>
      <c r="CFV68" s="956">
        <f t="shared" si="294"/>
        <v>0</v>
      </c>
      <c r="CFW68" s="956">
        <f t="shared" si="294"/>
        <v>0</v>
      </c>
      <c r="CFX68" s="956">
        <f t="shared" si="294"/>
        <v>0</v>
      </c>
      <c r="CFY68" s="956">
        <f t="shared" si="294"/>
        <v>0</v>
      </c>
      <c r="CFZ68" s="956">
        <f t="shared" si="294"/>
        <v>0</v>
      </c>
      <c r="CGA68" s="956">
        <f t="shared" si="294"/>
        <v>0</v>
      </c>
      <c r="CGB68" s="956">
        <f t="shared" si="294"/>
        <v>0</v>
      </c>
      <c r="CGC68" s="956">
        <f t="shared" si="294"/>
        <v>0</v>
      </c>
      <c r="CGD68" s="956">
        <f t="shared" si="294"/>
        <v>0</v>
      </c>
      <c r="CGE68" s="956">
        <f t="shared" si="294"/>
        <v>0</v>
      </c>
      <c r="CGF68" s="956">
        <f t="shared" si="294"/>
        <v>0</v>
      </c>
      <c r="CGG68" s="956">
        <f t="shared" si="294"/>
        <v>0</v>
      </c>
      <c r="CGH68" s="956">
        <f t="shared" si="294"/>
        <v>0</v>
      </c>
      <c r="CGI68" s="956">
        <f t="shared" si="294"/>
        <v>0</v>
      </c>
      <c r="CGJ68" s="956">
        <f t="shared" si="294"/>
        <v>0</v>
      </c>
      <c r="CGK68" s="956">
        <f t="shared" si="294"/>
        <v>0</v>
      </c>
      <c r="CGL68" s="956">
        <f t="shared" si="294"/>
        <v>0</v>
      </c>
      <c r="CGM68" s="956">
        <f t="shared" si="294"/>
        <v>0</v>
      </c>
      <c r="CGN68" s="956">
        <f t="shared" si="294"/>
        <v>0</v>
      </c>
      <c r="CGO68" s="956">
        <f t="shared" si="294"/>
        <v>0</v>
      </c>
      <c r="CGP68" s="956">
        <f t="shared" si="294"/>
        <v>0</v>
      </c>
      <c r="CGQ68" s="956">
        <f t="shared" si="294"/>
        <v>0</v>
      </c>
      <c r="CGR68" s="956">
        <f t="shared" si="294"/>
        <v>0</v>
      </c>
      <c r="CGS68" s="956">
        <f t="shared" si="294"/>
        <v>0</v>
      </c>
      <c r="CGT68" s="956">
        <f t="shared" si="294"/>
        <v>0</v>
      </c>
      <c r="CGU68" s="956">
        <f t="shared" si="294"/>
        <v>0</v>
      </c>
      <c r="CGV68" s="956">
        <f t="shared" si="294"/>
        <v>0</v>
      </c>
      <c r="CGW68" s="956">
        <f t="shared" si="294"/>
        <v>0</v>
      </c>
      <c r="CGX68" s="956">
        <f t="shared" si="294"/>
        <v>0</v>
      </c>
      <c r="CGY68" s="956">
        <f t="shared" si="294"/>
        <v>0</v>
      </c>
      <c r="CGZ68" s="956">
        <f t="shared" si="294"/>
        <v>0</v>
      </c>
      <c r="CHA68" s="956">
        <f t="shared" si="294"/>
        <v>0</v>
      </c>
      <c r="CHB68" s="956">
        <f t="shared" si="294"/>
        <v>0</v>
      </c>
      <c r="CHC68" s="956">
        <f t="shared" si="294"/>
        <v>0</v>
      </c>
      <c r="CHD68" s="956">
        <f t="shared" si="294"/>
        <v>0</v>
      </c>
      <c r="CHE68" s="956">
        <f t="shared" si="294"/>
        <v>0</v>
      </c>
      <c r="CHF68" s="956">
        <f t="shared" si="294"/>
        <v>0</v>
      </c>
      <c r="CHG68" s="956">
        <f t="shared" si="294"/>
        <v>0</v>
      </c>
      <c r="CHH68" s="956">
        <f t="shared" si="294"/>
        <v>0</v>
      </c>
      <c r="CHI68" s="956">
        <f t="shared" si="294"/>
        <v>0</v>
      </c>
      <c r="CHJ68" s="956">
        <f t="shared" si="294"/>
        <v>0</v>
      </c>
      <c r="CHK68" s="956">
        <f t="shared" si="294"/>
        <v>0</v>
      </c>
      <c r="CHL68" s="956">
        <f t="shared" si="294"/>
        <v>0</v>
      </c>
      <c r="CHM68" s="956">
        <f t="shared" si="294"/>
        <v>0</v>
      </c>
      <c r="CHN68" s="956">
        <f t="shared" si="294"/>
        <v>0</v>
      </c>
      <c r="CHO68" s="956">
        <f t="shared" si="294"/>
        <v>0</v>
      </c>
      <c r="CHP68" s="956">
        <f t="shared" ref="CHP68:CKA68" si="295">CHP60*$C$68</f>
        <v>0</v>
      </c>
      <c r="CHQ68" s="956">
        <f t="shared" si="295"/>
        <v>0</v>
      </c>
      <c r="CHR68" s="956">
        <f t="shared" si="295"/>
        <v>0</v>
      </c>
      <c r="CHS68" s="956">
        <f t="shared" si="295"/>
        <v>0</v>
      </c>
      <c r="CHT68" s="956">
        <f t="shared" si="295"/>
        <v>0</v>
      </c>
      <c r="CHU68" s="956">
        <f t="shared" si="295"/>
        <v>0</v>
      </c>
      <c r="CHV68" s="956">
        <f t="shared" si="295"/>
        <v>0</v>
      </c>
      <c r="CHW68" s="956">
        <f t="shared" si="295"/>
        <v>0</v>
      </c>
      <c r="CHX68" s="956">
        <f t="shared" si="295"/>
        <v>0</v>
      </c>
      <c r="CHY68" s="956">
        <f t="shared" si="295"/>
        <v>0</v>
      </c>
      <c r="CHZ68" s="956">
        <f t="shared" si="295"/>
        <v>0</v>
      </c>
      <c r="CIA68" s="956">
        <f t="shared" si="295"/>
        <v>0</v>
      </c>
      <c r="CIB68" s="956">
        <f t="shared" si="295"/>
        <v>0</v>
      </c>
      <c r="CIC68" s="956">
        <f t="shared" si="295"/>
        <v>0</v>
      </c>
      <c r="CID68" s="956">
        <f t="shared" si="295"/>
        <v>0</v>
      </c>
      <c r="CIE68" s="956">
        <f t="shared" si="295"/>
        <v>0</v>
      </c>
      <c r="CIF68" s="956">
        <f t="shared" si="295"/>
        <v>0</v>
      </c>
      <c r="CIG68" s="956">
        <f t="shared" si="295"/>
        <v>0</v>
      </c>
      <c r="CIH68" s="956">
        <f t="shared" si="295"/>
        <v>0</v>
      </c>
      <c r="CII68" s="956">
        <f t="shared" si="295"/>
        <v>0</v>
      </c>
      <c r="CIJ68" s="956">
        <f t="shared" si="295"/>
        <v>0</v>
      </c>
      <c r="CIK68" s="956">
        <f t="shared" si="295"/>
        <v>0</v>
      </c>
      <c r="CIL68" s="956">
        <f t="shared" si="295"/>
        <v>0</v>
      </c>
      <c r="CIM68" s="956">
        <f t="shared" si="295"/>
        <v>0</v>
      </c>
      <c r="CIN68" s="956">
        <f t="shared" si="295"/>
        <v>0</v>
      </c>
      <c r="CIO68" s="956">
        <f t="shared" si="295"/>
        <v>0</v>
      </c>
      <c r="CIP68" s="956">
        <f t="shared" si="295"/>
        <v>0</v>
      </c>
      <c r="CIQ68" s="956">
        <f t="shared" si="295"/>
        <v>0</v>
      </c>
      <c r="CIR68" s="956">
        <f t="shared" si="295"/>
        <v>0</v>
      </c>
      <c r="CIS68" s="956">
        <f t="shared" si="295"/>
        <v>0</v>
      </c>
      <c r="CIT68" s="956">
        <f t="shared" si="295"/>
        <v>0</v>
      </c>
      <c r="CIU68" s="956">
        <f t="shared" si="295"/>
        <v>0</v>
      </c>
      <c r="CIV68" s="956">
        <f t="shared" si="295"/>
        <v>0</v>
      </c>
      <c r="CIW68" s="956">
        <f t="shared" si="295"/>
        <v>0</v>
      </c>
      <c r="CIX68" s="956">
        <f t="shared" si="295"/>
        <v>0</v>
      </c>
      <c r="CIY68" s="956">
        <f t="shared" si="295"/>
        <v>0</v>
      </c>
      <c r="CIZ68" s="956">
        <f t="shared" si="295"/>
        <v>0</v>
      </c>
      <c r="CJA68" s="956">
        <f t="shared" si="295"/>
        <v>0</v>
      </c>
      <c r="CJB68" s="956">
        <f t="shared" si="295"/>
        <v>0</v>
      </c>
      <c r="CJC68" s="956">
        <f t="shared" si="295"/>
        <v>0</v>
      </c>
      <c r="CJD68" s="956">
        <f t="shared" si="295"/>
        <v>0</v>
      </c>
      <c r="CJE68" s="956">
        <f t="shared" si="295"/>
        <v>0</v>
      </c>
      <c r="CJF68" s="956">
        <f t="shared" si="295"/>
        <v>0</v>
      </c>
      <c r="CJG68" s="956">
        <f t="shared" si="295"/>
        <v>0</v>
      </c>
      <c r="CJH68" s="956">
        <f t="shared" si="295"/>
        <v>0</v>
      </c>
      <c r="CJI68" s="956">
        <f t="shared" si="295"/>
        <v>0</v>
      </c>
      <c r="CJJ68" s="956">
        <f t="shared" si="295"/>
        <v>0</v>
      </c>
      <c r="CJK68" s="956">
        <f t="shared" si="295"/>
        <v>0</v>
      </c>
      <c r="CJL68" s="956">
        <f t="shared" si="295"/>
        <v>0</v>
      </c>
      <c r="CJM68" s="956">
        <f t="shared" si="295"/>
        <v>0</v>
      </c>
      <c r="CJN68" s="956">
        <f t="shared" si="295"/>
        <v>0</v>
      </c>
      <c r="CJO68" s="956">
        <f t="shared" si="295"/>
        <v>0</v>
      </c>
      <c r="CJP68" s="956">
        <f t="shared" si="295"/>
        <v>0</v>
      </c>
      <c r="CJQ68" s="956">
        <f t="shared" si="295"/>
        <v>0</v>
      </c>
      <c r="CJR68" s="956">
        <f t="shared" si="295"/>
        <v>0</v>
      </c>
      <c r="CJS68" s="956">
        <f t="shared" si="295"/>
        <v>0</v>
      </c>
      <c r="CJT68" s="956">
        <f t="shared" si="295"/>
        <v>0</v>
      </c>
      <c r="CJU68" s="956">
        <f t="shared" si="295"/>
        <v>0</v>
      </c>
      <c r="CJV68" s="956">
        <f t="shared" si="295"/>
        <v>0</v>
      </c>
      <c r="CJW68" s="956">
        <f t="shared" si="295"/>
        <v>0</v>
      </c>
      <c r="CJX68" s="956">
        <f t="shared" si="295"/>
        <v>0</v>
      </c>
      <c r="CJY68" s="956">
        <f t="shared" si="295"/>
        <v>0</v>
      </c>
      <c r="CJZ68" s="956">
        <f t="shared" si="295"/>
        <v>0</v>
      </c>
      <c r="CKA68" s="956">
        <f t="shared" si="295"/>
        <v>0</v>
      </c>
      <c r="CKB68" s="956">
        <f t="shared" ref="CKB68:CMM68" si="296">CKB60*$C$68</f>
        <v>0</v>
      </c>
      <c r="CKC68" s="956">
        <f t="shared" si="296"/>
        <v>0</v>
      </c>
      <c r="CKD68" s="956">
        <f t="shared" si="296"/>
        <v>0</v>
      </c>
      <c r="CKE68" s="956">
        <f t="shared" si="296"/>
        <v>0</v>
      </c>
      <c r="CKF68" s="956">
        <f t="shared" si="296"/>
        <v>0</v>
      </c>
      <c r="CKG68" s="956">
        <f t="shared" si="296"/>
        <v>0</v>
      </c>
      <c r="CKH68" s="956">
        <f t="shared" si="296"/>
        <v>0</v>
      </c>
      <c r="CKI68" s="956">
        <f t="shared" si="296"/>
        <v>0</v>
      </c>
      <c r="CKJ68" s="956">
        <f t="shared" si="296"/>
        <v>0</v>
      </c>
      <c r="CKK68" s="956">
        <f t="shared" si="296"/>
        <v>0</v>
      </c>
      <c r="CKL68" s="956">
        <f t="shared" si="296"/>
        <v>0</v>
      </c>
      <c r="CKM68" s="956">
        <f t="shared" si="296"/>
        <v>0</v>
      </c>
      <c r="CKN68" s="956">
        <f t="shared" si="296"/>
        <v>0</v>
      </c>
      <c r="CKO68" s="956">
        <f t="shared" si="296"/>
        <v>0</v>
      </c>
      <c r="CKP68" s="956">
        <f t="shared" si="296"/>
        <v>0</v>
      </c>
      <c r="CKQ68" s="956">
        <f t="shared" si="296"/>
        <v>0</v>
      </c>
      <c r="CKR68" s="956">
        <f t="shared" si="296"/>
        <v>0</v>
      </c>
      <c r="CKS68" s="956">
        <f t="shared" si="296"/>
        <v>0</v>
      </c>
      <c r="CKT68" s="956">
        <f t="shared" si="296"/>
        <v>0</v>
      </c>
      <c r="CKU68" s="956">
        <f t="shared" si="296"/>
        <v>0</v>
      </c>
      <c r="CKV68" s="956">
        <f t="shared" si="296"/>
        <v>0</v>
      </c>
      <c r="CKW68" s="956">
        <f t="shared" si="296"/>
        <v>0</v>
      </c>
      <c r="CKX68" s="956">
        <f t="shared" si="296"/>
        <v>0</v>
      </c>
      <c r="CKY68" s="956">
        <f t="shared" si="296"/>
        <v>0</v>
      </c>
      <c r="CKZ68" s="956">
        <f t="shared" si="296"/>
        <v>0</v>
      </c>
      <c r="CLA68" s="956">
        <f t="shared" si="296"/>
        <v>0</v>
      </c>
      <c r="CLB68" s="956">
        <f t="shared" si="296"/>
        <v>0</v>
      </c>
      <c r="CLC68" s="956">
        <f t="shared" si="296"/>
        <v>0</v>
      </c>
      <c r="CLD68" s="956">
        <f t="shared" si="296"/>
        <v>0</v>
      </c>
      <c r="CLE68" s="956">
        <f t="shared" si="296"/>
        <v>0</v>
      </c>
      <c r="CLF68" s="956">
        <f t="shared" si="296"/>
        <v>0</v>
      </c>
      <c r="CLG68" s="956">
        <f t="shared" si="296"/>
        <v>0</v>
      </c>
      <c r="CLH68" s="956">
        <f t="shared" si="296"/>
        <v>0</v>
      </c>
      <c r="CLI68" s="956">
        <f t="shared" si="296"/>
        <v>0</v>
      </c>
      <c r="CLJ68" s="956">
        <f t="shared" si="296"/>
        <v>0</v>
      </c>
      <c r="CLK68" s="956">
        <f t="shared" si="296"/>
        <v>0</v>
      </c>
      <c r="CLL68" s="956">
        <f t="shared" si="296"/>
        <v>0</v>
      </c>
      <c r="CLM68" s="956">
        <f t="shared" si="296"/>
        <v>0</v>
      </c>
      <c r="CLN68" s="956">
        <f t="shared" si="296"/>
        <v>0</v>
      </c>
      <c r="CLO68" s="956">
        <f t="shared" si="296"/>
        <v>0</v>
      </c>
      <c r="CLP68" s="956">
        <f t="shared" si="296"/>
        <v>0</v>
      </c>
      <c r="CLQ68" s="956">
        <f t="shared" si="296"/>
        <v>0</v>
      </c>
      <c r="CLR68" s="956">
        <f t="shared" si="296"/>
        <v>0</v>
      </c>
      <c r="CLS68" s="956">
        <f t="shared" si="296"/>
        <v>0</v>
      </c>
      <c r="CLT68" s="956">
        <f t="shared" si="296"/>
        <v>0</v>
      </c>
      <c r="CLU68" s="956">
        <f t="shared" si="296"/>
        <v>0</v>
      </c>
      <c r="CLV68" s="956">
        <f t="shared" si="296"/>
        <v>0</v>
      </c>
      <c r="CLW68" s="956">
        <f t="shared" si="296"/>
        <v>0</v>
      </c>
      <c r="CLX68" s="956">
        <f t="shared" si="296"/>
        <v>0</v>
      </c>
      <c r="CLY68" s="956">
        <f t="shared" si="296"/>
        <v>0</v>
      </c>
      <c r="CLZ68" s="956">
        <f t="shared" si="296"/>
        <v>0</v>
      </c>
      <c r="CMA68" s="956">
        <f t="shared" si="296"/>
        <v>0</v>
      </c>
      <c r="CMB68" s="956">
        <f t="shared" si="296"/>
        <v>0</v>
      </c>
      <c r="CMC68" s="956">
        <f t="shared" si="296"/>
        <v>0</v>
      </c>
      <c r="CMD68" s="956">
        <f t="shared" si="296"/>
        <v>0</v>
      </c>
      <c r="CME68" s="956">
        <f t="shared" si="296"/>
        <v>0</v>
      </c>
      <c r="CMF68" s="956">
        <f t="shared" si="296"/>
        <v>0</v>
      </c>
      <c r="CMG68" s="956">
        <f t="shared" si="296"/>
        <v>0</v>
      </c>
      <c r="CMH68" s="956">
        <f t="shared" si="296"/>
        <v>0</v>
      </c>
      <c r="CMI68" s="956">
        <f t="shared" si="296"/>
        <v>0</v>
      </c>
      <c r="CMJ68" s="956">
        <f t="shared" si="296"/>
        <v>0</v>
      </c>
      <c r="CMK68" s="956">
        <f t="shared" si="296"/>
        <v>0</v>
      </c>
      <c r="CML68" s="956">
        <f t="shared" si="296"/>
        <v>0</v>
      </c>
      <c r="CMM68" s="956">
        <f t="shared" si="296"/>
        <v>0</v>
      </c>
      <c r="CMN68" s="956">
        <f t="shared" ref="CMN68:COY68" si="297">CMN60*$C$68</f>
        <v>0</v>
      </c>
      <c r="CMO68" s="956">
        <f t="shared" si="297"/>
        <v>0</v>
      </c>
      <c r="CMP68" s="956">
        <f t="shared" si="297"/>
        <v>0</v>
      </c>
      <c r="CMQ68" s="956">
        <f t="shared" si="297"/>
        <v>0</v>
      </c>
      <c r="CMR68" s="956">
        <f t="shared" si="297"/>
        <v>0</v>
      </c>
      <c r="CMS68" s="956">
        <f t="shared" si="297"/>
        <v>0</v>
      </c>
      <c r="CMT68" s="956">
        <f t="shared" si="297"/>
        <v>0</v>
      </c>
      <c r="CMU68" s="956">
        <f t="shared" si="297"/>
        <v>0</v>
      </c>
      <c r="CMV68" s="956">
        <f t="shared" si="297"/>
        <v>0</v>
      </c>
      <c r="CMW68" s="956">
        <f t="shared" si="297"/>
        <v>0</v>
      </c>
      <c r="CMX68" s="956">
        <f t="shared" si="297"/>
        <v>0</v>
      </c>
      <c r="CMY68" s="956">
        <f t="shared" si="297"/>
        <v>0</v>
      </c>
      <c r="CMZ68" s="956">
        <f t="shared" si="297"/>
        <v>0</v>
      </c>
      <c r="CNA68" s="956">
        <f t="shared" si="297"/>
        <v>0</v>
      </c>
      <c r="CNB68" s="956">
        <f t="shared" si="297"/>
        <v>0</v>
      </c>
      <c r="CNC68" s="956">
        <f t="shared" si="297"/>
        <v>0</v>
      </c>
      <c r="CND68" s="956">
        <f t="shared" si="297"/>
        <v>0</v>
      </c>
      <c r="CNE68" s="956">
        <f t="shared" si="297"/>
        <v>0</v>
      </c>
      <c r="CNF68" s="956">
        <f t="shared" si="297"/>
        <v>0</v>
      </c>
      <c r="CNG68" s="956">
        <f t="shared" si="297"/>
        <v>0</v>
      </c>
      <c r="CNH68" s="956">
        <f t="shared" si="297"/>
        <v>0</v>
      </c>
      <c r="CNI68" s="956">
        <f t="shared" si="297"/>
        <v>0</v>
      </c>
      <c r="CNJ68" s="956">
        <f t="shared" si="297"/>
        <v>0</v>
      </c>
      <c r="CNK68" s="956">
        <f t="shared" si="297"/>
        <v>0</v>
      </c>
      <c r="CNL68" s="956">
        <f t="shared" si="297"/>
        <v>0</v>
      </c>
      <c r="CNM68" s="956">
        <f t="shared" si="297"/>
        <v>0</v>
      </c>
      <c r="CNN68" s="956">
        <f t="shared" si="297"/>
        <v>0</v>
      </c>
      <c r="CNO68" s="956">
        <f t="shared" si="297"/>
        <v>0</v>
      </c>
      <c r="CNP68" s="956">
        <f t="shared" si="297"/>
        <v>0</v>
      </c>
      <c r="CNQ68" s="956">
        <f t="shared" si="297"/>
        <v>0</v>
      </c>
      <c r="CNR68" s="956">
        <f t="shared" si="297"/>
        <v>0</v>
      </c>
      <c r="CNS68" s="956">
        <f t="shared" si="297"/>
        <v>0</v>
      </c>
      <c r="CNT68" s="956">
        <f t="shared" si="297"/>
        <v>0</v>
      </c>
      <c r="CNU68" s="956">
        <f t="shared" si="297"/>
        <v>0</v>
      </c>
      <c r="CNV68" s="956">
        <f t="shared" si="297"/>
        <v>0</v>
      </c>
      <c r="CNW68" s="956">
        <f t="shared" si="297"/>
        <v>0</v>
      </c>
      <c r="CNX68" s="956">
        <f t="shared" si="297"/>
        <v>0</v>
      </c>
      <c r="CNY68" s="956">
        <f t="shared" si="297"/>
        <v>0</v>
      </c>
      <c r="CNZ68" s="956">
        <f t="shared" si="297"/>
        <v>0</v>
      </c>
      <c r="COA68" s="956">
        <f t="shared" si="297"/>
        <v>0</v>
      </c>
      <c r="COB68" s="956">
        <f t="shared" si="297"/>
        <v>0</v>
      </c>
      <c r="COC68" s="956">
        <f t="shared" si="297"/>
        <v>0</v>
      </c>
      <c r="COD68" s="956">
        <f t="shared" si="297"/>
        <v>0</v>
      </c>
      <c r="COE68" s="956">
        <f t="shared" si="297"/>
        <v>0</v>
      </c>
      <c r="COF68" s="956">
        <f t="shared" si="297"/>
        <v>0</v>
      </c>
      <c r="COG68" s="956">
        <f t="shared" si="297"/>
        <v>0</v>
      </c>
      <c r="COH68" s="956">
        <f t="shared" si="297"/>
        <v>0</v>
      </c>
      <c r="COI68" s="956">
        <f t="shared" si="297"/>
        <v>0</v>
      </c>
      <c r="COJ68" s="956">
        <f t="shared" si="297"/>
        <v>0</v>
      </c>
      <c r="COK68" s="956">
        <f t="shared" si="297"/>
        <v>0</v>
      </c>
      <c r="COL68" s="956">
        <f t="shared" si="297"/>
        <v>0</v>
      </c>
      <c r="COM68" s="956">
        <f t="shared" si="297"/>
        <v>0</v>
      </c>
      <c r="CON68" s="956">
        <f t="shared" si="297"/>
        <v>0</v>
      </c>
      <c r="COO68" s="956">
        <f t="shared" si="297"/>
        <v>0</v>
      </c>
      <c r="COP68" s="956">
        <f t="shared" si="297"/>
        <v>0</v>
      </c>
      <c r="COQ68" s="956">
        <f t="shared" si="297"/>
        <v>0</v>
      </c>
      <c r="COR68" s="956">
        <f t="shared" si="297"/>
        <v>0</v>
      </c>
      <c r="COS68" s="956">
        <f t="shared" si="297"/>
        <v>0</v>
      </c>
      <c r="COT68" s="956">
        <f t="shared" si="297"/>
        <v>0</v>
      </c>
      <c r="COU68" s="956">
        <f t="shared" si="297"/>
        <v>0</v>
      </c>
      <c r="COV68" s="956">
        <f t="shared" si="297"/>
        <v>0</v>
      </c>
      <c r="COW68" s="956">
        <f t="shared" si="297"/>
        <v>0</v>
      </c>
      <c r="COX68" s="956">
        <f t="shared" si="297"/>
        <v>0</v>
      </c>
      <c r="COY68" s="956">
        <f t="shared" si="297"/>
        <v>0</v>
      </c>
      <c r="COZ68" s="956">
        <f t="shared" ref="COZ68:CRK68" si="298">COZ60*$C$68</f>
        <v>0</v>
      </c>
      <c r="CPA68" s="956">
        <f t="shared" si="298"/>
        <v>0</v>
      </c>
      <c r="CPB68" s="956">
        <f t="shared" si="298"/>
        <v>0</v>
      </c>
      <c r="CPC68" s="956">
        <f t="shared" si="298"/>
        <v>0</v>
      </c>
      <c r="CPD68" s="956">
        <f t="shared" si="298"/>
        <v>0</v>
      </c>
      <c r="CPE68" s="956">
        <f t="shared" si="298"/>
        <v>0</v>
      </c>
      <c r="CPF68" s="956">
        <f t="shared" si="298"/>
        <v>0</v>
      </c>
      <c r="CPG68" s="956">
        <f t="shared" si="298"/>
        <v>0</v>
      </c>
      <c r="CPH68" s="956">
        <f t="shared" si="298"/>
        <v>0</v>
      </c>
      <c r="CPI68" s="956">
        <f t="shared" si="298"/>
        <v>0</v>
      </c>
      <c r="CPJ68" s="956">
        <f t="shared" si="298"/>
        <v>0</v>
      </c>
      <c r="CPK68" s="956">
        <f t="shared" si="298"/>
        <v>0</v>
      </c>
      <c r="CPL68" s="956">
        <f t="shared" si="298"/>
        <v>0</v>
      </c>
      <c r="CPM68" s="956">
        <f t="shared" si="298"/>
        <v>0</v>
      </c>
      <c r="CPN68" s="956">
        <f t="shared" si="298"/>
        <v>0</v>
      </c>
      <c r="CPO68" s="956">
        <f t="shared" si="298"/>
        <v>0</v>
      </c>
      <c r="CPP68" s="956">
        <f t="shared" si="298"/>
        <v>0</v>
      </c>
      <c r="CPQ68" s="956">
        <f t="shared" si="298"/>
        <v>0</v>
      </c>
      <c r="CPR68" s="956">
        <f t="shared" si="298"/>
        <v>0</v>
      </c>
      <c r="CPS68" s="956">
        <f t="shared" si="298"/>
        <v>0</v>
      </c>
      <c r="CPT68" s="956">
        <f t="shared" si="298"/>
        <v>0</v>
      </c>
      <c r="CPU68" s="956">
        <f t="shared" si="298"/>
        <v>0</v>
      </c>
      <c r="CPV68" s="956">
        <f t="shared" si="298"/>
        <v>0</v>
      </c>
      <c r="CPW68" s="956">
        <f t="shared" si="298"/>
        <v>0</v>
      </c>
      <c r="CPX68" s="956">
        <f t="shared" si="298"/>
        <v>0</v>
      </c>
      <c r="CPY68" s="956">
        <f t="shared" si="298"/>
        <v>0</v>
      </c>
      <c r="CPZ68" s="956">
        <f t="shared" si="298"/>
        <v>0</v>
      </c>
      <c r="CQA68" s="956">
        <f t="shared" si="298"/>
        <v>0</v>
      </c>
      <c r="CQB68" s="956">
        <f t="shared" si="298"/>
        <v>0</v>
      </c>
      <c r="CQC68" s="956">
        <f t="shared" si="298"/>
        <v>0</v>
      </c>
      <c r="CQD68" s="956">
        <f t="shared" si="298"/>
        <v>0</v>
      </c>
      <c r="CQE68" s="956">
        <f t="shared" si="298"/>
        <v>0</v>
      </c>
      <c r="CQF68" s="956">
        <f t="shared" si="298"/>
        <v>0</v>
      </c>
      <c r="CQG68" s="956">
        <f t="shared" si="298"/>
        <v>0</v>
      </c>
      <c r="CQH68" s="956">
        <f t="shared" si="298"/>
        <v>0</v>
      </c>
      <c r="CQI68" s="956">
        <f t="shared" si="298"/>
        <v>0</v>
      </c>
      <c r="CQJ68" s="956">
        <f t="shared" si="298"/>
        <v>0</v>
      </c>
      <c r="CQK68" s="956">
        <f t="shared" si="298"/>
        <v>0</v>
      </c>
      <c r="CQL68" s="956">
        <f t="shared" si="298"/>
        <v>0</v>
      </c>
      <c r="CQM68" s="956">
        <f t="shared" si="298"/>
        <v>0</v>
      </c>
      <c r="CQN68" s="956">
        <f t="shared" si="298"/>
        <v>0</v>
      </c>
      <c r="CQO68" s="956">
        <f t="shared" si="298"/>
        <v>0</v>
      </c>
      <c r="CQP68" s="956">
        <f t="shared" si="298"/>
        <v>0</v>
      </c>
      <c r="CQQ68" s="956">
        <f t="shared" si="298"/>
        <v>0</v>
      </c>
      <c r="CQR68" s="956">
        <f t="shared" si="298"/>
        <v>0</v>
      </c>
      <c r="CQS68" s="956">
        <f t="shared" si="298"/>
        <v>0</v>
      </c>
      <c r="CQT68" s="956">
        <f t="shared" si="298"/>
        <v>0</v>
      </c>
      <c r="CQU68" s="956">
        <f t="shared" si="298"/>
        <v>0</v>
      </c>
      <c r="CQV68" s="956">
        <f t="shared" si="298"/>
        <v>0</v>
      </c>
      <c r="CQW68" s="956">
        <f t="shared" si="298"/>
        <v>0</v>
      </c>
      <c r="CQX68" s="956">
        <f t="shared" si="298"/>
        <v>0</v>
      </c>
      <c r="CQY68" s="956">
        <f t="shared" si="298"/>
        <v>0</v>
      </c>
      <c r="CQZ68" s="956">
        <f t="shared" si="298"/>
        <v>0</v>
      </c>
      <c r="CRA68" s="956">
        <f t="shared" si="298"/>
        <v>0</v>
      </c>
      <c r="CRB68" s="956">
        <f t="shared" si="298"/>
        <v>0</v>
      </c>
      <c r="CRC68" s="956">
        <f t="shared" si="298"/>
        <v>0</v>
      </c>
      <c r="CRD68" s="956">
        <f t="shared" si="298"/>
        <v>0</v>
      </c>
      <c r="CRE68" s="956">
        <f t="shared" si="298"/>
        <v>0</v>
      </c>
      <c r="CRF68" s="956">
        <f t="shared" si="298"/>
        <v>0</v>
      </c>
      <c r="CRG68" s="956">
        <f t="shared" si="298"/>
        <v>0</v>
      </c>
      <c r="CRH68" s="956">
        <f t="shared" si="298"/>
        <v>0</v>
      </c>
      <c r="CRI68" s="956">
        <f t="shared" si="298"/>
        <v>0</v>
      </c>
      <c r="CRJ68" s="956">
        <f t="shared" si="298"/>
        <v>0</v>
      </c>
      <c r="CRK68" s="956">
        <f t="shared" si="298"/>
        <v>0</v>
      </c>
      <c r="CRL68" s="956">
        <f t="shared" ref="CRL68:CTW68" si="299">CRL60*$C$68</f>
        <v>0</v>
      </c>
      <c r="CRM68" s="956">
        <f t="shared" si="299"/>
        <v>0</v>
      </c>
      <c r="CRN68" s="956">
        <f t="shared" si="299"/>
        <v>0</v>
      </c>
      <c r="CRO68" s="956">
        <f t="shared" si="299"/>
        <v>0</v>
      </c>
      <c r="CRP68" s="956">
        <f t="shared" si="299"/>
        <v>0</v>
      </c>
      <c r="CRQ68" s="956">
        <f t="shared" si="299"/>
        <v>0</v>
      </c>
      <c r="CRR68" s="956">
        <f t="shared" si="299"/>
        <v>0</v>
      </c>
      <c r="CRS68" s="956">
        <f t="shared" si="299"/>
        <v>0</v>
      </c>
      <c r="CRT68" s="956">
        <f t="shared" si="299"/>
        <v>0</v>
      </c>
      <c r="CRU68" s="956">
        <f t="shared" si="299"/>
        <v>0</v>
      </c>
      <c r="CRV68" s="956">
        <f t="shared" si="299"/>
        <v>0</v>
      </c>
      <c r="CRW68" s="956">
        <f t="shared" si="299"/>
        <v>0</v>
      </c>
      <c r="CRX68" s="956">
        <f t="shared" si="299"/>
        <v>0</v>
      </c>
      <c r="CRY68" s="956">
        <f t="shared" si="299"/>
        <v>0</v>
      </c>
      <c r="CRZ68" s="956">
        <f t="shared" si="299"/>
        <v>0</v>
      </c>
      <c r="CSA68" s="956">
        <f t="shared" si="299"/>
        <v>0</v>
      </c>
      <c r="CSB68" s="956">
        <f t="shared" si="299"/>
        <v>0</v>
      </c>
      <c r="CSC68" s="956">
        <f t="shared" si="299"/>
        <v>0</v>
      </c>
      <c r="CSD68" s="956">
        <f t="shared" si="299"/>
        <v>0</v>
      </c>
      <c r="CSE68" s="956">
        <f t="shared" si="299"/>
        <v>0</v>
      </c>
      <c r="CSF68" s="956">
        <f t="shared" si="299"/>
        <v>0</v>
      </c>
      <c r="CSG68" s="956">
        <f t="shared" si="299"/>
        <v>0</v>
      </c>
      <c r="CSH68" s="956">
        <f t="shared" si="299"/>
        <v>0</v>
      </c>
      <c r="CSI68" s="956">
        <f t="shared" si="299"/>
        <v>0</v>
      </c>
      <c r="CSJ68" s="956">
        <f t="shared" si="299"/>
        <v>0</v>
      </c>
      <c r="CSK68" s="956">
        <f t="shared" si="299"/>
        <v>0</v>
      </c>
      <c r="CSL68" s="956">
        <f t="shared" si="299"/>
        <v>0</v>
      </c>
      <c r="CSM68" s="956">
        <f t="shared" si="299"/>
        <v>0</v>
      </c>
      <c r="CSN68" s="956">
        <f t="shared" si="299"/>
        <v>0</v>
      </c>
      <c r="CSO68" s="956">
        <f t="shared" si="299"/>
        <v>0</v>
      </c>
      <c r="CSP68" s="956">
        <f t="shared" si="299"/>
        <v>0</v>
      </c>
      <c r="CSQ68" s="956">
        <f t="shared" si="299"/>
        <v>0</v>
      </c>
      <c r="CSR68" s="956">
        <f t="shared" si="299"/>
        <v>0</v>
      </c>
      <c r="CSS68" s="956">
        <f t="shared" si="299"/>
        <v>0</v>
      </c>
      <c r="CST68" s="956">
        <f t="shared" si="299"/>
        <v>0</v>
      </c>
      <c r="CSU68" s="956">
        <f t="shared" si="299"/>
        <v>0</v>
      </c>
      <c r="CSV68" s="956">
        <f t="shared" si="299"/>
        <v>0</v>
      </c>
      <c r="CSW68" s="956">
        <f t="shared" si="299"/>
        <v>0</v>
      </c>
      <c r="CSX68" s="956">
        <f t="shared" si="299"/>
        <v>0</v>
      </c>
      <c r="CSY68" s="956">
        <f t="shared" si="299"/>
        <v>0</v>
      </c>
      <c r="CSZ68" s="956">
        <f t="shared" si="299"/>
        <v>0</v>
      </c>
      <c r="CTA68" s="956">
        <f t="shared" si="299"/>
        <v>0</v>
      </c>
      <c r="CTB68" s="956">
        <f t="shared" si="299"/>
        <v>0</v>
      </c>
      <c r="CTC68" s="956">
        <f t="shared" si="299"/>
        <v>0</v>
      </c>
      <c r="CTD68" s="956">
        <f t="shared" si="299"/>
        <v>0</v>
      </c>
      <c r="CTE68" s="956">
        <f t="shared" si="299"/>
        <v>0</v>
      </c>
      <c r="CTF68" s="956">
        <f t="shared" si="299"/>
        <v>0</v>
      </c>
      <c r="CTG68" s="956">
        <f t="shared" si="299"/>
        <v>0</v>
      </c>
      <c r="CTH68" s="956">
        <f t="shared" si="299"/>
        <v>0</v>
      </c>
      <c r="CTI68" s="956">
        <f t="shared" si="299"/>
        <v>0</v>
      </c>
      <c r="CTJ68" s="956">
        <f t="shared" si="299"/>
        <v>0</v>
      </c>
      <c r="CTK68" s="956">
        <f t="shared" si="299"/>
        <v>0</v>
      </c>
      <c r="CTL68" s="956">
        <f t="shared" si="299"/>
        <v>0</v>
      </c>
      <c r="CTM68" s="956">
        <f t="shared" si="299"/>
        <v>0</v>
      </c>
      <c r="CTN68" s="956">
        <f t="shared" si="299"/>
        <v>0</v>
      </c>
      <c r="CTO68" s="956">
        <f t="shared" si="299"/>
        <v>0</v>
      </c>
      <c r="CTP68" s="956">
        <f t="shared" si="299"/>
        <v>0</v>
      </c>
      <c r="CTQ68" s="956">
        <f t="shared" si="299"/>
        <v>0</v>
      </c>
      <c r="CTR68" s="956">
        <f t="shared" si="299"/>
        <v>0</v>
      </c>
      <c r="CTS68" s="956">
        <f t="shared" si="299"/>
        <v>0</v>
      </c>
      <c r="CTT68" s="956">
        <f t="shared" si="299"/>
        <v>0</v>
      </c>
      <c r="CTU68" s="956">
        <f t="shared" si="299"/>
        <v>0</v>
      </c>
      <c r="CTV68" s="956">
        <f t="shared" si="299"/>
        <v>0</v>
      </c>
      <c r="CTW68" s="956">
        <f t="shared" si="299"/>
        <v>0</v>
      </c>
      <c r="CTX68" s="956">
        <f t="shared" ref="CTX68:CWI68" si="300">CTX60*$C$68</f>
        <v>0</v>
      </c>
      <c r="CTY68" s="956">
        <f t="shared" si="300"/>
        <v>0</v>
      </c>
      <c r="CTZ68" s="956">
        <f t="shared" si="300"/>
        <v>0</v>
      </c>
      <c r="CUA68" s="956">
        <f t="shared" si="300"/>
        <v>0</v>
      </c>
      <c r="CUB68" s="956">
        <f t="shared" si="300"/>
        <v>0</v>
      </c>
      <c r="CUC68" s="956">
        <f t="shared" si="300"/>
        <v>0</v>
      </c>
      <c r="CUD68" s="956">
        <f t="shared" si="300"/>
        <v>0</v>
      </c>
      <c r="CUE68" s="956">
        <f t="shared" si="300"/>
        <v>0</v>
      </c>
      <c r="CUF68" s="956">
        <f t="shared" si="300"/>
        <v>0</v>
      </c>
      <c r="CUG68" s="956">
        <f t="shared" si="300"/>
        <v>0</v>
      </c>
      <c r="CUH68" s="956">
        <f t="shared" si="300"/>
        <v>0</v>
      </c>
      <c r="CUI68" s="956">
        <f t="shared" si="300"/>
        <v>0</v>
      </c>
      <c r="CUJ68" s="956">
        <f t="shared" si="300"/>
        <v>0</v>
      </c>
      <c r="CUK68" s="956">
        <f t="shared" si="300"/>
        <v>0</v>
      </c>
      <c r="CUL68" s="956">
        <f t="shared" si="300"/>
        <v>0</v>
      </c>
      <c r="CUM68" s="956">
        <f t="shared" si="300"/>
        <v>0</v>
      </c>
      <c r="CUN68" s="956">
        <f t="shared" si="300"/>
        <v>0</v>
      </c>
      <c r="CUO68" s="956">
        <f t="shared" si="300"/>
        <v>0</v>
      </c>
      <c r="CUP68" s="956">
        <f t="shared" si="300"/>
        <v>0</v>
      </c>
      <c r="CUQ68" s="956">
        <f t="shared" si="300"/>
        <v>0</v>
      </c>
      <c r="CUR68" s="956">
        <f t="shared" si="300"/>
        <v>0</v>
      </c>
      <c r="CUS68" s="956">
        <f t="shared" si="300"/>
        <v>0</v>
      </c>
      <c r="CUT68" s="956">
        <f t="shared" si="300"/>
        <v>0</v>
      </c>
      <c r="CUU68" s="956">
        <f t="shared" si="300"/>
        <v>0</v>
      </c>
      <c r="CUV68" s="956">
        <f t="shared" si="300"/>
        <v>0</v>
      </c>
      <c r="CUW68" s="956">
        <f t="shared" si="300"/>
        <v>0</v>
      </c>
      <c r="CUX68" s="956">
        <f t="shared" si="300"/>
        <v>0</v>
      </c>
      <c r="CUY68" s="956">
        <f t="shared" si="300"/>
        <v>0</v>
      </c>
      <c r="CUZ68" s="956">
        <f t="shared" si="300"/>
        <v>0</v>
      </c>
      <c r="CVA68" s="956">
        <f t="shared" si="300"/>
        <v>0</v>
      </c>
      <c r="CVB68" s="956">
        <f t="shared" si="300"/>
        <v>0</v>
      </c>
      <c r="CVC68" s="956">
        <f t="shared" si="300"/>
        <v>0</v>
      </c>
      <c r="CVD68" s="956">
        <f t="shared" si="300"/>
        <v>0</v>
      </c>
      <c r="CVE68" s="956">
        <f t="shared" si="300"/>
        <v>0</v>
      </c>
      <c r="CVF68" s="956">
        <f t="shared" si="300"/>
        <v>0</v>
      </c>
      <c r="CVG68" s="956">
        <f t="shared" si="300"/>
        <v>0</v>
      </c>
      <c r="CVH68" s="956">
        <f t="shared" si="300"/>
        <v>0</v>
      </c>
      <c r="CVI68" s="956">
        <f t="shared" si="300"/>
        <v>0</v>
      </c>
      <c r="CVJ68" s="956">
        <f t="shared" si="300"/>
        <v>0</v>
      </c>
      <c r="CVK68" s="956">
        <f t="shared" si="300"/>
        <v>0</v>
      </c>
      <c r="CVL68" s="956">
        <f t="shared" si="300"/>
        <v>0</v>
      </c>
      <c r="CVM68" s="956">
        <f t="shared" si="300"/>
        <v>0</v>
      </c>
      <c r="CVN68" s="956">
        <f t="shared" si="300"/>
        <v>0</v>
      </c>
      <c r="CVO68" s="956">
        <f t="shared" si="300"/>
        <v>0</v>
      </c>
      <c r="CVP68" s="956">
        <f t="shared" si="300"/>
        <v>0</v>
      </c>
      <c r="CVQ68" s="956">
        <f t="shared" si="300"/>
        <v>0</v>
      </c>
      <c r="CVR68" s="956">
        <f t="shared" si="300"/>
        <v>0</v>
      </c>
      <c r="CVS68" s="956">
        <f t="shared" si="300"/>
        <v>0</v>
      </c>
      <c r="CVT68" s="956">
        <f t="shared" si="300"/>
        <v>0</v>
      </c>
      <c r="CVU68" s="956">
        <f t="shared" si="300"/>
        <v>0</v>
      </c>
      <c r="CVV68" s="956">
        <f t="shared" si="300"/>
        <v>0</v>
      </c>
      <c r="CVW68" s="956">
        <f t="shared" si="300"/>
        <v>0</v>
      </c>
      <c r="CVX68" s="956">
        <f t="shared" si="300"/>
        <v>0</v>
      </c>
      <c r="CVY68" s="956">
        <f t="shared" si="300"/>
        <v>0</v>
      </c>
      <c r="CVZ68" s="956">
        <f t="shared" si="300"/>
        <v>0</v>
      </c>
      <c r="CWA68" s="956">
        <f t="shared" si="300"/>
        <v>0</v>
      </c>
      <c r="CWB68" s="956">
        <f t="shared" si="300"/>
        <v>0</v>
      </c>
      <c r="CWC68" s="956">
        <f t="shared" si="300"/>
        <v>0</v>
      </c>
      <c r="CWD68" s="956">
        <f t="shared" si="300"/>
        <v>0</v>
      </c>
      <c r="CWE68" s="956">
        <f t="shared" si="300"/>
        <v>0</v>
      </c>
      <c r="CWF68" s="956">
        <f t="shared" si="300"/>
        <v>0</v>
      </c>
      <c r="CWG68" s="956">
        <f t="shared" si="300"/>
        <v>0</v>
      </c>
      <c r="CWH68" s="956">
        <f t="shared" si="300"/>
        <v>0</v>
      </c>
      <c r="CWI68" s="956">
        <f t="shared" si="300"/>
        <v>0</v>
      </c>
      <c r="CWJ68" s="956">
        <f t="shared" ref="CWJ68:CYU68" si="301">CWJ60*$C$68</f>
        <v>0</v>
      </c>
      <c r="CWK68" s="956">
        <f t="shared" si="301"/>
        <v>0</v>
      </c>
      <c r="CWL68" s="956">
        <f t="shared" si="301"/>
        <v>0</v>
      </c>
      <c r="CWM68" s="956">
        <f t="shared" si="301"/>
        <v>0</v>
      </c>
      <c r="CWN68" s="956">
        <f t="shared" si="301"/>
        <v>0</v>
      </c>
      <c r="CWO68" s="956">
        <f t="shared" si="301"/>
        <v>0</v>
      </c>
      <c r="CWP68" s="956">
        <f t="shared" si="301"/>
        <v>0</v>
      </c>
      <c r="CWQ68" s="956">
        <f t="shared" si="301"/>
        <v>0</v>
      </c>
      <c r="CWR68" s="956">
        <f t="shared" si="301"/>
        <v>0</v>
      </c>
      <c r="CWS68" s="956">
        <f t="shared" si="301"/>
        <v>0</v>
      </c>
      <c r="CWT68" s="956">
        <f t="shared" si="301"/>
        <v>0</v>
      </c>
      <c r="CWU68" s="956">
        <f t="shared" si="301"/>
        <v>0</v>
      </c>
      <c r="CWV68" s="956">
        <f t="shared" si="301"/>
        <v>0</v>
      </c>
      <c r="CWW68" s="956">
        <f t="shared" si="301"/>
        <v>0</v>
      </c>
      <c r="CWX68" s="956">
        <f t="shared" si="301"/>
        <v>0</v>
      </c>
      <c r="CWY68" s="956">
        <f t="shared" si="301"/>
        <v>0</v>
      </c>
      <c r="CWZ68" s="956">
        <f t="shared" si="301"/>
        <v>0</v>
      </c>
      <c r="CXA68" s="956">
        <f t="shared" si="301"/>
        <v>0</v>
      </c>
      <c r="CXB68" s="956">
        <f t="shared" si="301"/>
        <v>0</v>
      </c>
      <c r="CXC68" s="956">
        <f t="shared" si="301"/>
        <v>0</v>
      </c>
      <c r="CXD68" s="956">
        <f t="shared" si="301"/>
        <v>0</v>
      </c>
      <c r="CXE68" s="956">
        <f t="shared" si="301"/>
        <v>0</v>
      </c>
      <c r="CXF68" s="956">
        <f t="shared" si="301"/>
        <v>0</v>
      </c>
      <c r="CXG68" s="956">
        <f t="shared" si="301"/>
        <v>0</v>
      </c>
      <c r="CXH68" s="956">
        <f t="shared" si="301"/>
        <v>0</v>
      </c>
      <c r="CXI68" s="956">
        <f t="shared" si="301"/>
        <v>0</v>
      </c>
      <c r="CXJ68" s="956">
        <f t="shared" si="301"/>
        <v>0</v>
      </c>
      <c r="CXK68" s="956">
        <f t="shared" si="301"/>
        <v>0</v>
      </c>
      <c r="CXL68" s="956">
        <f t="shared" si="301"/>
        <v>0</v>
      </c>
      <c r="CXM68" s="956">
        <f t="shared" si="301"/>
        <v>0</v>
      </c>
      <c r="CXN68" s="956">
        <f t="shared" si="301"/>
        <v>0</v>
      </c>
      <c r="CXO68" s="956">
        <f t="shared" si="301"/>
        <v>0</v>
      </c>
      <c r="CXP68" s="956">
        <f t="shared" si="301"/>
        <v>0</v>
      </c>
      <c r="CXQ68" s="956">
        <f t="shared" si="301"/>
        <v>0</v>
      </c>
      <c r="CXR68" s="956">
        <f t="shared" si="301"/>
        <v>0</v>
      </c>
      <c r="CXS68" s="956">
        <f t="shared" si="301"/>
        <v>0</v>
      </c>
      <c r="CXT68" s="956">
        <f t="shared" si="301"/>
        <v>0</v>
      </c>
      <c r="CXU68" s="956">
        <f t="shared" si="301"/>
        <v>0</v>
      </c>
      <c r="CXV68" s="956">
        <f t="shared" si="301"/>
        <v>0</v>
      </c>
      <c r="CXW68" s="956">
        <f t="shared" si="301"/>
        <v>0</v>
      </c>
      <c r="CXX68" s="956">
        <f t="shared" si="301"/>
        <v>0</v>
      </c>
      <c r="CXY68" s="956">
        <f t="shared" si="301"/>
        <v>0</v>
      </c>
      <c r="CXZ68" s="956">
        <f t="shared" si="301"/>
        <v>0</v>
      </c>
      <c r="CYA68" s="956">
        <f t="shared" si="301"/>
        <v>0</v>
      </c>
      <c r="CYB68" s="956">
        <f t="shared" si="301"/>
        <v>0</v>
      </c>
      <c r="CYC68" s="956">
        <f t="shared" si="301"/>
        <v>0</v>
      </c>
      <c r="CYD68" s="956">
        <f t="shared" si="301"/>
        <v>0</v>
      </c>
      <c r="CYE68" s="956">
        <f t="shared" si="301"/>
        <v>0</v>
      </c>
      <c r="CYF68" s="956">
        <f t="shared" si="301"/>
        <v>0</v>
      </c>
      <c r="CYG68" s="956">
        <f t="shared" si="301"/>
        <v>0</v>
      </c>
      <c r="CYH68" s="956">
        <f t="shared" si="301"/>
        <v>0</v>
      </c>
      <c r="CYI68" s="956">
        <f t="shared" si="301"/>
        <v>0</v>
      </c>
      <c r="CYJ68" s="956">
        <f t="shared" si="301"/>
        <v>0</v>
      </c>
      <c r="CYK68" s="956">
        <f t="shared" si="301"/>
        <v>0</v>
      </c>
      <c r="CYL68" s="956">
        <f t="shared" si="301"/>
        <v>0</v>
      </c>
      <c r="CYM68" s="956">
        <f t="shared" si="301"/>
        <v>0</v>
      </c>
      <c r="CYN68" s="956">
        <f t="shared" si="301"/>
        <v>0</v>
      </c>
      <c r="CYO68" s="956">
        <f t="shared" si="301"/>
        <v>0</v>
      </c>
      <c r="CYP68" s="956">
        <f t="shared" si="301"/>
        <v>0</v>
      </c>
      <c r="CYQ68" s="956">
        <f t="shared" si="301"/>
        <v>0</v>
      </c>
      <c r="CYR68" s="956">
        <f t="shared" si="301"/>
        <v>0</v>
      </c>
      <c r="CYS68" s="956">
        <f t="shared" si="301"/>
        <v>0</v>
      </c>
      <c r="CYT68" s="956">
        <f t="shared" si="301"/>
        <v>0</v>
      </c>
      <c r="CYU68" s="956">
        <f t="shared" si="301"/>
        <v>0</v>
      </c>
      <c r="CYV68" s="956">
        <f t="shared" ref="CYV68:DBG68" si="302">CYV60*$C$68</f>
        <v>0</v>
      </c>
      <c r="CYW68" s="956">
        <f t="shared" si="302"/>
        <v>0</v>
      </c>
      <c r="CYX68" s="956">
        <f t="shared" si="302"/>
        <v>0</v>
      </c>
      <c r="CYY68" s="956">
        <f t="shared" si="302"/>
        <v>0</v>
      </c>
      <c r="CYZ68" s="956">
        <f t="shared" si="302"/>
        <v>0</v>
      </c>
      <c r="CZA68" s="956">
        <f t="shared" si="302"/>
        <v>0</v>
      </c>
      <c r="CZB68" s="956">
        <f t="shared" si="302"/>
        <v>0</v>
      </c>
      <c r="CZC68" s="956">
        <f t="shared" si="302"/>
        <v>0</v>
      </c>
      <c r="CZD68" s="956">
        <f t="shared" si="302"/>
        <v>0</v>
      </c>
      <c r="CZE68" s="956">
        <f t="shared" si="302"/>
        <v>0</v>
      </c>
      <c r="CZF68" s="956">
        <f t="shared" si="302"/>
        <v>0</v>
      </c>
      <c r="CZG68" s="956">
        <f t="shared" si="302"/>
        <v>0</v>
      </c>
      <c r="CZH68" s="956">
        <f t="shared" si="302"/>
        <v>0</v>
      </c>
      <c r="CZI68" s="956">
        <f t="shared" si="302"/>
        <v>0</v>
      </c>
      <c r="CZJ68" s="956">
        <f t="shared" si="302"/>
        <v>0</v>
      </c>
      <c r="CZK68" s="956">
        <f t="shared" si="302"/>
        <v>0</v>
      </c>
      <c r="CZL68" s="956">
        <f t="shared" si="302"/>
        <v>0</v>
      </c>
      <c r="CZM68" s="956">
        <f t="shared" si="302"/>
        <v>0</v>
      </c>
      <c r="CZN68" s="956">
        <f t="shared" si="302"/>
        <v>0</v>
      </c>
      <c r="CZO68" s="956">
        <f t="shared" si="302"/>
        <v>0</v>
      </c>
      <c r="CZP68" s="956">
        <f t="shared" si="302"/>
        <v>0</v>
      </c>
      <c r="CZQ68" s="956">
        <f t="shared" si="302"/>
        <v>0</v>
      </c>
      <c r="CZR68" s="956">
        <f t="shared" si="302"/>
        <v>0</v>
      </c>
      <c r="CZS68" s="956">
        <f t="shared" si="302"/>
        <v>0</v>
      </c>
      <c r="CZT68" s="956">
        <f t="shared" si="302"/>
        <v>0</v>
      </c>
      <c r="CZU68" s="956">
        <f t="shared" si="302"/>
        <v>0</v>
      </c>
      <c r="CZV68" s="956">
        <f t="shared" si="302"/>
        <v>0</v>
      </c>
      <c r="CZW68" s="956">
        <f t="shared" si="302"/>
        <v>0</v>
      </c>
      <c r="CZX68" s="956">
        <f t="shared" si="302"/>
        <v>0</v>
      </c>
      <c r="CZY68" s="956">
        <f t="shared" si="302"/>
        <v>0</v>
      </c>
      <c r="CZZ68" s="956">
        <f t="shared" si="302"/>
        <v>0</v>
      </c>
      <c r="DAA68" s="956">
        <f t="shared" si="302"/>
        <v>0</v>
      </c>
      <c r="DAB68" s="956">
        <f t="shared" si="302"/>
        <v>0</v>
      </c>
      <c r="DAC68" s="956">
        <f t="shared" si="302"/>
        <v>0</v>
      </c>
      <c r="DAD68" s="956">
        <f t="shared" si="302"/>
        <v>0</v>
      </c>
      <c r="DAE68" s="956">
        <f t="shared" si="302"/>
        <v>0</v>
      </c>
      <c r="DAF68" s="956">
        <f t="shared" si="302"/>
        <v>0</v>
      </c>
      <c r="DAG68" s="956">
        <f t="shared" si="302"/>
        <v>0</v>
      </c>
      <c r="DAH68" s="956">
        <f t="shared" si="302"/>
        <v>0</v>
      </c>
      <c r="DAI68" s="956">
        <f t="shared" si="302"/>
        <v>0</v>
      </c>
      <c r="DAJ68" s="956">
        <f t="shared" si="302"/>
        <v>0</v>
      </c>
      <c r="DAK68" s="956">
        <f t="shared" si="302"/>
        <v>0</v>
      </c>
      <c r="DAL68" s="956">
        <f t="shared" si="302"/>
        <v>0</v>
      </c>
      <c r="DAM68" s="956">
        <f t="shared" si="302"/>
        <v>0</v>
      </c>
      <c r="DAN68" s="956">
        <f t="shared" si="302"/>
        <v>0</v>
      </c>
      <c r="DAO68" s="956">
        <f t="shared" si="302"/>
        <v>0</v>
      </c>
      <c r="DAP68" s="956">
        <f t="shared" si="302"/>
        <v>0</v>
      </c>
      <c r="DAQ68" s="956">
        <f t="shared" si="302"/>
        <v>0</v>
      </c>
      <c r="DAR68" s="956">
        <f t="shared" si="302"/>
        <v>0</v>
      </c>
      <c r="DAS68" s="956">
        <f t="shared" si="302"/>
        <v>0</v>
      </c>
      <c r="DAT68" s="956">
        <f t="shared" si="302"/>
        <v>0</v>
      </c>
      <c r="DAU68" s="956">
        <f t="shared" si="302"/>
        <v>0</v>
      </c>
      <c r="DAV68" s="956">
        <f t="shared" si="302"/>
        <v>0</v>
      </c>
      <c r="DAW68" s="956">
        <f t="shared" si="302"/>
        <v>0</v>
      </c>
      <c r="DAX68" s="956">
        <f t="shared" si="302"/>
        <v>0</v>
      </c>
      <c r="DAY68" s="956">
        <f t="shared" si="302"/>
        <v>0</v>
      </c>
      <c r="DAZ68" s="956">
        <f t="shared" si="302"/>
        <v>0</v>
      </c>
      <c r="DBA68" s="956">
        <f t="shared" si="302"/>
        <v>0</v>
      </c>
      <c r="DBB68" s="956">
        <f t="shared" si="302"/>
        <v>0</v>
      </c>
      <c r="DBC68" s="956">
        <f t="shared" si="302"/>
        <v>0</v>
      </c>
      <c r="DBD68" s="956">
        <f t="shared" si="302"/>
        <v>0</v>
      </c>
      <c r="DBE68" s="956">
        <f t="shared" si="302"/>
        <v>0</v>
      </c>
      <c r="DBF68" s="956">
        <f t="shared" si="302"/>
        <v>0</v>
      </c>
      <c r="DBG68" s="956">
        <f t="shared" si="302"/>
        <v>0</v>
      </c>
      <c r="DBH68" s="956">
        <f t="shared" ref="DBH68:DDS68" si="303">DBH60*$C$68</f>
        <v>0</v>
      </c>
      <c r="DBI68" s="956">
        <f t="shared" si="303"/>
        <v>0</v>
      </c>
      <c r="DBJ68" s="956">
        <f t="shared" si="303"/>
        <v>0</v>
      </c>
      <c r="DBK68" s="956">
        <f t="shared" si="303"/>
        <v>0</v>
      </c>
      <c r="DBL68" s="956">
        <f t="shared" si="303"/>
        <v>0</v>
      </c>
      <c r="DBM68" s="956">
        <f t="shared" si="303"/>
        <v>0</v>
      </c>
      <c r="DBN68" s="956">
        <f t="shared" si="303"/>
        <v>0</v>
      </c>
      <c r="DBO68" s="956">
        <f t="shared" si="303"/>
        <v>0</v>
      </c>
      <c r="DBP68" s="956">
        <f t="shared" si="303"/>
        <v>0</v>
      </c>
      <c r="DBQ68" s="956">
        <f t="shared" si="303"/>
        <v>0</v>
      </c>
      <c r="DBR68" s="956">
        <f t="shared" si="303"/>
        <v>0</v>
      </c>
      <c r="DBS68" s="956">
        <f t="shared" si="303"/>
        <v>0</v>
      </c>
      <c r="DBT68" s="956">
        <f t="shared" si="303"/>
        <v>0</v>
      </c>
      <c r="DBU68" s="956">
        <f t="shared" si="303"/>
        <v>0</v>
      </c>
      <c r="DBV68" s="956">
        <f t="shared" si="303"/>
        <v>0</v>
      </c>
      <c r="DBW68" s="956">
        <f t="shared" si="303"/>
        <v>0</v>
      </c>
      <c r="DBX68" s="956">
        <f t="shared" si="303"/>
        <v>0</v>
      </c>
      <c r="DBY68" s="956">
        <f t="shared" si="303"/>
        <v>0</v>
      </c>
      <c r="DBZ68" s="956">
        <f t="shared" si="303"/>
        <v>0</v>
      </c>
      <c r="DCA68" s="956">
        <f t="shared" si="303"/>
        <v>0</v>
      </c>
      <c r="DCB68" s="956">
        <f t="shared" si="303"/>
        <v>0</v>
      </c>
      <c r="DCC68" s="956">
        <f t="shared" si="303"/>
        <v>0</v>
      </c>
      <c r="DCD68" s="956">
        <f t="shared" si="303"/>
        <v>0</v>
      </c>
      <c r="DCE68" s="956">
        <f t="shared" si="303"/>
        <v>0</v>
      </c>
      <c r="DCF68" s="956">
        <f t="shared" si="303"/>
        <v>0</v>
      </c>
      <c r="DCG68" s="956">
        <f t="shared" si="303"/>
        <v>0</v>
      </c>
      <c r="DCH68" s="956">
        <f t="shared" si="303"/>
        <v>0</v>
      </c>
      <c r="DCI68" s="956">
        <f t="shared" si="303"/>
        <v>0</v>
      </c>
      <c r="DCJ68" s="956">
        <f t="shared" si="303"/>
        <v>0</v>
      </c>
      <c r="DCK68" s="956">
        <f t="shared" si="303"/>
        <v>0</v>
      </c>
      <c r="DCL68" s="956">
        <f t="shared" si="303"/>
        <v>0</v>
      </c>
      <c r="DCM68" s="956">
        <f t="shared" si="303"/>
        <v>0</v>
      </c>
      <c r="DCN68" s="956">
        <f t="shared" si="303"/>
        <v>0</v>
      </c>
      <c r="DCO68" s="956">
        <f t="shared" si="303"/>
        <v>0</v>
      </c>
      <c r="DCP68" s="956">
        <f t="shared" si="303"/>
        <v>0</v>
      </c>
      <c r="DCQ68" s="956">
        <f t="shared" si="303"/>
        <v>0</v>
      </c>
      <c r="DCR68" s="956">
        <f t="shared" si="303"/>
        <v>0</v>
      </c>
      <c r="DCS68" s="956">
        <f t="shared" si="303"/>
        <v>0</v>
      </c>
      <c r="DCT68" s="956">
        <f t="shared" si="303"/>
        <v>0</v>
      </c>
      <c r="DCU68" s="956">
        <f t="shared" si="303"/>
        <v>0</v>
      </c>
      <c r="DCV68" s="956">
        <f t="shared" si="303"/>
        <v>0</v>
      </c>
      <c r="DCW68" s="956">
        <f t="shared" si="303"/>
        <v>0</v>
      </c>
      <c r="DCX68" s="956">
        <f t="shared" si="303"/>
        <v>0</v>
      </c>
      <c r="DCY68" s="956">
        <f t="shared" si="303"/>
        <v>0</v>
      </c>
      <c r="DCZ68" s="956">
        <f t="shared" si="303"/>
        <v>0</v>
      </c>
      <c r="DDA68" s="956">
        <f t="shared" si="303"/>
        <v>0</v>
      </c>
      <c r="DDB68" s="956">
        <f t="shared" si="303"/>
        <v>0</v>
      </c>
      <c r="DDC68" s="956">
        <f t="shared" si="303"/>
        <v>0</v>
      </c>
      <c r="DDD68" s="956">
        <f t="shared" si="303"/>
        <v>0</v>
      </c>
      <c r="DDE68" s="956">
        <f t="shared" si="303"/>
        <v>0</v>
      </c>
      <c r="DDF68" s="956">
        <f t="shared" si="303"/>
        <v>0</v>
      </c>
      <c r="DDG68" s="956">
        <f t="shared" si="303"/>
        <v>0</v>
      </c>
      <c r="DDH68" s="956">
        <f t="shared" si="303"/>
        <v>0</v>
      </c>
      <c r="DDI68" s="956">
        <f t="shared" si="303"/>
        <v>0</v>
      </c>
      <c r="DDJ68" s="956">
        <f t="shared" si="303"/>
        <v>0</v>
      </c>
      <c r="DDK68" s="956">
        <f t="shared" si="303"/>
        <v>0</v>
      </c>
      <c r="DDL68" s="956">
        <f t="shared" si="303"/>
        <v>0</v>
      </c>
      <c r="DDM68" s="956">
        <f t="shared" si="303"/>
        <v>0</v>
      </c>
      <c r="DDN68" s="956">
        <f t="shared" si="303"/>
        <v>0</v>
      </c>
      <c r="DDO68" s="956">
        <f t="shared" si="303"/>
        <v>0</v>
      </c>
      <c r="DDP68" s="956">
        <f t="shared" si="303"/>
        <v>0</v>
      </c>
      <c r="DDQ68" s="956">
        <f t="shared" si="303"/>
        <v>0</v>
      </c>
      <c r="DDR68" s="956">
        <f t="shared" si="303"/>
        <v>0</v>
      </c>
      <c r="DDS68" s="956">
        <f t="shared" si="303"/>
        <v>0</v>
      </c>
      <c r="DDT68" s="956">
        <f t="shared" ref="DDT68:DGE68" si="304">DDT60*$C$68</f>
        <v>0</v>
      </c>
      <c r="DDU68" s="956">
        <f t="shared" si="304"/>
        <v>0</v>
      </c>
      <c r="DDV68" s="956">
        <f t="shared" si="304"/>
        <v>0</v>
      </c>
      <c r="DDW68" s="956">
        <f t="shared" si="304"/>
        <v>0</v>
      </c>
      <c r="DDX68" s="956">
        <f t="shared" si="304"/>
        <v>0</v>
      </c>
      <c r="DDY68" s="956">
        <f t="shared" si="304"/>
        <v>0</v>
      </c>
      <c r="DDZ68" s="956">
        <f t="shared" si="304"/>
        <v>0</v>
      </c>
      <c r="DEA68" s="956">
        <f t="shared" si="304"/>
        <v>0</v>
      </c>
      <c r="DEB68" s="956">
        <f t="shared" si="304"/>
        <v>0</v>
      </c>
      <c r="DEC68" s="956">
        <f t="shared" si="304"/>
        <v>0</v>
      </c>
      <c r="DED68" s="956">
        <f t="shared" si="304"/>
        <v>0</v>
      </c>
      <c r="DEE68" s="956">
        <f t="shared" si="304"/>
        <v>0</v>
      </c>
      <c r="DEF68" s="956">
        <f t="shared" si="304"/>
        <v>0</v>
      </c>
      <c r="DEG68" s="956">
        <f t="shared" si="304"/>
        <v>0</v>
      </c>
      <c r="DEH68" s="956">
        <f t="shared" si="304"/>
        <v>0</v>
      </c>
      <c r="DEI68" s="956">
        <f t="shared" si="304"/>
        <v>0</v>
      </c>
      <c r="DEJ68" s="956">
        <f t="shared" si="304"/>
        <v>0</v>
      </c>
      <c r="DEK68" s="956">
        <f t="shared" si="304"/>
        <v>0</v>
      </c>
      <c r="DEL68" s="956">
        <f t="shared" si="304"/>
        <v>0</v>
      </c>
      <c r="DEM68" s="956">
        <f t="shared" si="304"/>
        <v>0</v>
      </c>
      <c r="DEN68" s="956">
        <f t="shared" si="304"/>
        <v>0</v>
      </c>
      <c r="DEO68" s="956">
        <f t="shared" si="304"/>
        <v>0</v>
      </c>
      <c r="DEP68" s="956">
        <f t="shared" si="304"/>
        <v>0</v>
      </c>
      <c r="DEQ68" s="956">
        <f t="shared" si="304"/>
        <v>0</v>
      </c>
      <c r="DER68" s="956">
        <f t="shared" si="304"/>
        <v>0</v>
      </c>
      <c r="DES68" s="956">
        <f t="shared" si="304"/>
        <v>0</v>
      </c>
      <c r="DET68" s="956">
        <f t="shared" si="304"/>
        <v>0</v>
      </c>
      <c r="DEU68" s="956">
        <f t="shared" si="304"/>
        <v>0</v>
      </c>
      <c r="DEV68" s="956">
        <f t="shared" si="304"/>
        <v>0</v>
      </c>
      <c r="DEW68" s="956">
        <f t="shared" si="304"/>
        <v>0</v>
      </c>
      <c r="DEX68" s="956">
        <f t="shared" si="304"/>
        <v>0</v>
      </c>
      <c r="DEY68" s="956">
        <f t="shared" si="304"/>
        <v>0</v>
      </c>
      <c r="DEZ68" s="956">
        <f t="shared" si="304"/>
        <v>0</v>
      </c>
      <c r="DFA68" s="956">
        <f t="shared" si="304"/>
        <v>0</v>
      </c>
      <c r="DFB68" s="956">
        <f t="shared" si="304"/>
        <v>0</v>
      </c>
      <c r="DFC68" s="956">
        <f t="shared" si="304"/>
        <v>0</v>
      </c>
      <c r="DFD68" s="956">
        <f t="shared" si="304"/>
        <v>0</v>
      </c>
      <c r="DFE68" s="956">
        <f t="shared" si="304"/>
        <v>0</v>
      </c>
      <c r="DFF68" s="956">
        <f t="shared" si="304"/>
        <v>0</v>
      </c>
      <c r="DFG68" s="956">
        <f t="shared" si="304"/>
        <v>0</v>
      </c>
      <c r="DFH68" s="956">
        <f t="shared" si="304"/>
        <v>0</v>
      </c>
      <c r="DFI68" s="956">
        <f t="shared" si="304"/>
        <v>0</v>
      </c>
      <c r="DFJ68" s="956">
        <f t="shared" si="304"/>
        <v>0</v>
      </c>
      <c r="DFK68" s="956">
        <f t="shared" si="304"/>
        <v>0</v>
      </c>
      <c r="DFL68" s="956">
        <f t="shared" si="304"/>
        <v>0</v>
      </c>
      <c r="DFM68" s="956">
        <f t="shared" si="304"/>
        <v>0</v>
      </c>
      <c r="DFN68" s="956">
        <f t="shared" si="304"/>
        <v>0</v>
      </c>
      <c r="DFO68" s="956">
        <f t="shared" si="304"/>
        <v>0</v>
      </c>
      <c r="DFP68" s="956">
        <f t="shared" si="304"/>
        <v>0</v>
      </c>
      <c r="DFQ68" s="956">
        <f t="shared" si="304"/>
        <v>0</v>
      </c>
      <c r="DFR68" s="956">
        <f t="shared" si="304"/>
        <v>0</v>
      </c>
      <c r="DFS68" s="956">
        <f t="shared" si="304"/>
        <v>0</v>
      </c>
      <c r="DFT68" s="956">
        <f t="shared" si="304"/>
        <v>0</v>
      </c>
      <c r="DFU68" s="956">
        <f t="shared" si="304"/>
        <v>0</v>
      </c>
      <c r="DFV68" s="956">
        <f t="shared" si="304"/>
        <v>0</v>
      </c>
      <c r="DFW68" s="956">
        <f t="shared" si="304"/>
        <v>0</v>
      </c>
      <c r="DFX68" s="956">
        <f t="shared" si="304"/>
        <v>0</v>
      </c>
      <c r="DFY68" s="956">
        <f t="shared" si="304"/>
        <v>0</v>
      </c>
      <c r="DFZ68" s="956">
        <f t="shared" si="304"/>
        <v>0</v>
      </c>
      <c r="DGA68" s="956">
        <f t="shared" si="304"/>
        <v>0</v>
      </c>
      <c r="DGB68" s="956">
        <f t="shared" si="304"/>
        <v>0</v>
      </c>
      <c r="DGC68" s="956">
        <f t="shared" si="304"/>
        <v>0</v>
      </c>
      <c r="DGD68" s="956">
        <f t="shared" si="304"/>
        <v>0</v>
      </c>
      <c r="DGE68" s="956">
        <f t="shared" si="304"/>
        <v>0</v>
      </c>
      <c r="DGF68" s="956">
        <f t="shared" ref="DGF68:DIQ68" si="305">DGF60*$C$68</f>
        <v>0</v>
      </c>
      <c r="DGG68" s="956">
        <f t="shared" si="305"/>
        <v>0</v>
      </c>
      <c r="DGH68" s="956">
        <f t="shared" si="305"/>
        <v>0</v>
      </c>
      <c r="DGI68" s="956">
        <f t="shared" si="305"/>
        <v>0</v>
      </c>
      <c r="DGJ68" s="956">
        <f t="shared" si="305"/>
        <v>0</v>
      </c>
      <c r="DGK68" s="956">
        <f t="shared" si="305"/>
        <v>0</v>
      </c>
      <c r="DGL68" s="956">
        <f t="shared" si="305"/>
        <v>0</v>
      </c>
      <c r="DGM68" s="956">
        <f t="shared" si="305"/>
        <v>0</v>
      </c>
      <c r="DGN68" s="956">
        <f t="shared" si="305"/>
        <v>0</v>
      </c>
      <c r="DGO68" s="956">
        <f t="shared" si="305"/>
        <v>0</v>
      </c>
      <c r="DGP68" s="956">
        <f t="shared" si="305"/>
        <v>0</v>
      </c>
      <c r="DGQ68" s="956">
        <f t="shared" si="305"/>
        <v>0</v>
      </c>
      <c r="DGR68" s="956">
        <f t="shared" si="305"/>
        <v>0</v>
      </c>
      <c r="DGS68" s="956">
        <f t="shared" si="305"/>
        <v>0</v>
      </c>
      <c r="DGT68" s="956">
        <f t="shared" si="305"/>
        <v>0</v>
      </c>
      <c r="DGU68" s="956">
        <f t="shared" si="305"/>
        <v>0</v>
      </c>
      <c r="DGV68" s="956">
        <f t="shared" si="305"/>
        <v>0</v>
      </c>
      <c r="DGW68" s="956">
        <f t="shared" si="305"/>
        <v>0</v>
      </c>
      <c r="DGX68" s="956">
        <f t="shared" si="305"/>
        <v>0</v>
      </c>
      <c r="DGY68" s="956">
        <f t="shared" si="305"/>
        <v>0</v>
      </c>
      <c r="DGZ68" s="956">
        <f t="shared" si="305"/>
        <v>0</v>
      </c>
      <c r="DHA68" s="956">
        <f t="shared" si="305"/>
        <v>0</v>
      </c>
      <c r="DHB68" s="956">
        <f t="shared" si="305"/>
        <v>0</v>
      </c>
      <c r="DHC68" s="956">
        <f t="shared" si="305"/>
        <v>0</v>
      </c>
      <c r="DHD68" s="956">
        <f t="shared" si="305"/>
        <v>0</v>
      </c>
      <c r="DHE68" s="956">
        <f t="shared" si="305"/>
        <v>0</v>
      </c>
      <c r="DHF68" s="956">
        <f t="shared" si="305"/>
        <v>0</v>
      </c>
      <c r="DHG68" s="956">
        <f t="shared" si="305"/>
        <v>0</v>
      </c>
      <c r="DHH68" s="956">
        <f t="shared" si="305"/>
        <v>0</v>
      </c>
      <c r="DHI68" s="956">
        <f t="shared" si="305"/>
        <v>0</v>
      </c>
      <c r="DHJ68" s="956">
        <f t="shared" si="305"/>
        <v>0</v>
      </c>
      <c r="DHK68" s="956">
        <f t="shared" si="305"/>
        <v>0</v>
      </c>
      <c r="DHL68" s="956">
        <f t="shared" si="305"/>
        <v>0</v>
      </c>
      <c r="DHM68" s="956">
        <f t="shared" si="305"/>
        <v>0</v>
      </c>
      <c r="DHN68" s="956">
        <f t="shared" si="305"/>
        <v>0</v>
      </c>
      <c r="DHO68" s="956">
        <f t="shared" si="305"/>
        <v>0</v>
      </c>
      <c r="DHP68" s="956">
        <f t="shared" si="305"/>
        <v>0</v>
      </c>
      <c r="DHQ68" s="956">
        <f t="shared" si="305"/>
        <v>0</v>
      </c>
      <c r="DHR68" s="956">
        <f t="shared" si="305"/>
        <v>0</v>
      </c>
      <c r="DHS68" s="956">
        <f t="shared" si="305"/>
        <v>0</v>
      </c>
      <c r="DHT68" s="956">
        <f t="shared" si="305"/>
        <v>0</v>
      </c>
      <c r="DHU68" s="956">
        <f t="shared" si="305"/>
        <v>0</v>
      </c>
      <c r="DHV68" s="956">
        <f t="shared" si="305"/>
        <v>0</v>
      </c>
      <c r="DHW68" s="956">
        <f t="shared" si="305"/>
        <v>0</v>
      </c>
      <c r="DHX68" s="956">
        <f t="shared" si="305"/>
        <v>0</v>
      </c>
      <c r="DHY68" s="956">
        <f t="shared" si="305"/>
        <v>0</v>
      </c>
      <c r="DHZ68" s="956">
        <f t="shared" si="305"/>
        <v>0</v>
      </c>
      <c r="DIA68" s="956">
        <f t="shared" si="305"/>
        <v>0</v>
      </c>
      <c r="DIB68" s="956">
        <f t="shared" si="305"/>
        <v>0</v>
      </c>
      <c r="DIC68" s="956">
        <f t="shared" si="305"/>
        <v>0</v>
      </c>
      <c r="DID68" s="956">
        <f t="shared" si="305"/>
        <v>0</v>
      </c>
      <c r="DIE68" s="956">
        <f t="shared" si="305"/>
        <v>0</v>
      </c>
      <c r="DIF68" s="956">
        <f t="shared" si="305"/>
        <v>0</v>
      </c>
      <c r="DIG68" s="956">
        <f t="shared" si="305"/>
        <v>0</v>
      </c>
      <c r="DIH68" s="956">
        <f t="shared" si="305"/>
        <v>0</v>
      </c>
      <c r="DII68" s="956">
        <f t="shared" si="305"/>
        <v>0</v>
      </c>
      <c r="DIJ68" s="956">
        <f t="shared" si="305"/>
        <v>0</v>
      </c>
      <c r="DIK68" s="956">
        <f t="shared" si="305"/>
        <v>0</v>
      </c>
      <c r="DIL68" s="956">
        <f t="shared" si="305"/>
        <v>0</v>
      </c>
      <c r="DIM68" s="956">
        <f t="shared" si="305"/>
        <v>0</v>
      </c>
      <c r="DIN68" s="956">
        <f t="shared" si="305"/>
        <v>0</v>
      </c>
      <c r="DIO68" s="956">
        <f t="shared" si="305"/>
        <v>0</v>
      </c>
      <c r="DIP68" s="956">
        <f t="shared" si="305"/>
        <v>0</v>
      </c>
      <c r="DIQ68" s="956">
        <f t="shared" si="305"/>
        <v>0</v>
      </c>
      <c r="DIR68" s="956">
        <f t="shared" ref="DIR68:DLC68" si="306">DIR60*$C$68</f>
        <v>0</v>
      </c>
      <c r="DIS68" s="956">
        <f t="shared" si="306"/>
        <v>0</v>
      </c>
      <c r="DIT68" s="956">
        <f t="shared" si="306"/>
        <v>0</v>
      </c>
      <c r="DIU68" s="956">
        <f t="shared" si="306"/>
        <v>0</v>
      </c>
      <c r="DIV68" s="956">
        <f t="shared" si="306"/>
        <v>0</v>
      </c>
      <c r="DIW68" s="956">
        <f t="shared" si="306"/>
        <v>0</v>
      </c>
      <c r="DIX68" s="956">
        <f t="shared" si="306"/>
        <v>0</v>
      </c>
      <c r="DIY68" s="956">
        <f t="shared" si="306"/>
        <v>0</v>
      </c>
      <c r="DIZ68" s="956">
        <f t="shared" si="306"/>
        <v>0</v>
      </c>
      <c r="DJA68" s="956">
        <f t="shared" si="306"/>
        <v>0</v>
      </c>
      <c r="DJB68" s="956">
        <f t="shared" si="306"/>
        <v>0</v>
      </c>
      <c r="DJC68" s="956">
        <f t="shared" si="306"/>
        <v>0</v>
      </c>
      <c r="DJD68" s="956">
        <f t="shared" si="306"/>
        <v>0</v>
      </c>
      <c r="DJE68" s="956">
        <f t="shared" si="306"/>
        <v>0</v>
      </c>
      <c r="DJF68" s="956">
        <f t="shared" si="306"/>
        <v>0</v>
      </c>
      <c r="DJG68" s="956">
        <f t="shared" si="306"/>
        <v>0</v>
      </c>
      <c r="DJH68" s="956">
        <f t="shared" si="306"/>
        <v>0</v>
      </c>
      <c r="DJI68" s="956">
        <f t="shared" si="306"/>
        <v>0</v>
      </c>
      <c r="DJJ68" s="956">
        <f t="shared" si="306"/>
        <v>0</v>
      </c>
      <c r="DJK68" s="956">
        <f t="shared" si="306"/>
        <v>0</v>
      </c>
      <c r="DJL68" s="956">
        <f t="shared" si="306"/>
        <v>0</v>
      </c>
      <c r="DJM68" s="956">
        <f t="shared" si="306"/>
        <v>0</v>
      </c>
      <c r="DJN68" s="956">
        <f t="shared" si="306"/>
        <v>0</v>
      </c>
      <c r="DJO68" s="956">
        <f t="shared" si="306"/>
        <v>0</v>
      </c>
      <c r="DJP68" s="956">
        <f t="shared" si="306"/>
        <v>0</v>
      </c>
      <c r="DJQ68" s="956">
        <f t="shared" si="306"/>
        <v>0</v>
      </c>
      <c r="DJR68" s="956">
        <f t="shared" si="306"/>
        <v>0</v>
      </c>
      <c r="DJS68" s="956">
        <f t="shared" si="306"/>
        <v>0</v>
      </c>
      <c r="DJT68" s="956">
        <f t="shared" si="306"/>
        <v>0</v>
      </c>
      <c r="DJU68" s="956">
        <f t="shared" si="306"/>
        <v>0</v>
      </c>
      <c r="DJV68" s="956">
        <f t="shared" si="306"/>
        <v>0</v>
      </c>
      <c r="DJW68" s="956">
        <f t="shared" si="306"/>
        <v>0</v>
      </c>
      <c r="DJX68" s="956">
        <f t="shared" si="306"/>
        <v>0</v>
      </c>
      <c r="DJY68" s="956">
        <f t="shared" si="306"/>
        <v>0</v>
      </c>
      <c r="DJZ68" s="956">
        <f t="shared" si="306"/>
        <v>0</v>
      </c>
      <c r="DKA68" s="956">
        <f t="shared" si="306"/>
        <v>0</v>
      </c>
      <c r="DKB68" s="956">
        <f t="shared" si="306"/>
        <v>0</v>
      </c>
      <c r="DKC68" s="956">
        <f t="shared" si="306"/>
        <v>0</v>
      </c>
      <c r="DKD68" s="956">
        <f t="shared" si="306"/>
        <v>0</v>
      </c>
      <c r="DKE68" s="956">
        <f t="shared" si="306"/>
        <v>0</v>
      </c>
      <c r="DKF68" s="956">
        <f t="shared" si="306"/>
        <v>0</v>
      </c>
      <c r="DKG68" s="956">
        <f t="shared" si="306"/>
        <v>0</v>
      </c>
      <c r="DKH68" s="956">
        <f t="shared" si="306"/>
        <v>0</v>
      </c>
      <c r="DKI68" s="956">
        <f t="shared" si="306"/>
        <v>0</v>
      </c>
      <c r="DKJ68" s="956">
        <f t="shared" si="306"/>
        <v>0</v>
      </c>
      <c r="DKK68" s="956">
        <f t="shared" si="306"/>
        <v>0</v>
      </c>
      <c r="DKL68" s="956">
        <f t="shared" si="306"/>
        <v>0</v>
      </c>
      <c r="DKM68" s="956">
        <f t="shared" si="306"/>
        <v>0</v>
      </c>
      <c r="DKN68" s="956">
        <f t="shared" si="306"/>
        <v>0</v>
      </c>
      <c r="DKO68" s="956">
        <f t="shared" si="306"/>
        <v>0</v>
      </c>
      <c r="DKP68" s="956">
        <f t="shared" si="306"/>
        <v>0</v>
      </c>
      <c r="DKQ68" s="956">
        <f t="shared" si="306"/>
        <v>0</v>
      </c>
      <c r="DKR68" s="956">
        <f t="shared" si="306"/>
        <v>0</v>
      </c>
      <c r="DKS68" s="956">
        <f t="shared" si="306"/>
        <v>0</v>
      </c>
      <c r="DKT68" s="956">
        <f t="shared" si="306"/>
        <v>0</v>
      </c>
      <c r="DKU68" s="956">
        <f t="shared" si="306"/>
        <v>0</v>
      </c>
      <c r="DKV68" s="956">
        <f t="shared" si="306"/>
        <v>0</v>
      </c>
      <c r="DKW68" s="956">
        <f t="shared" si="306"/>
        <v>0</v>
      </c>
      <c r="DKX68" s="956">
        <f t="shared" si="306"/>
        <v>0</v>
      </c>
      <c r="DKY68" s="956">
        <f t="shared" si="306"/>
        <v>0</v>
      </c>
      <c r="DKZ68" s="956">
        <f t="shared" si="306"/>
        <v>0</v>
      </c>
      <c r="DLA68" s="956">
        <f t="shared" si="306"/>
        <v>0</v>
      </c>
      <c r="DLB68" s="956">
        <f t="shared" si="306"/>
        <v>0</v>
      </c>
      <c r="DLC68" s="956">
        <f t="shared" si="306"/>
        <v>0</v>
      </c>
      <c r="DLD68" s="956">
        <f t="shared" ref="DLD68:DNO68" si="307">DLD60*$C$68</f>
        <v>0</v>
      </c>
      <c r="DLE68" s="956">
        <f t="shared" si="307"/>
        <v>0</v>
      </c>
      <c r="DLF68" s="956">
        <f t="shared" si="307"/>
        <v>0</v>
      </c>
      <c r="DLG68" s="956">
        <f t="shared" si="307"/>
        <v>0</v>
      </c>
      <c r="DLH68" s="956">
        <f t="shared" si="307"/>
        <v>0</v>
      </c>
      <c r="DLI68" s="956">
        <f t="shared" si="307"/>
        <v>0</v>
      </c>
      <c r="DLJ68" s="956">
        <f t="shared" si="307"/>
        <v>0</v>
      </c>
      <c r="DLK68" s="956">
        <f t="shared" si="307"/>
        <v>0</v>
      </c>
      <c r="DLL68" s="956">
        <f t="shared" si="307"/>
        <v>0</v>
      </c>
      <c r="DLM68" s="956">
        <f t="shared" si="307"/>
        <v>0</v>
      </c>
      <c r="DLN68" s="956">
        <f t="shared" si="307"/>
        <v>0</v>
      </c>
      <c r="DLO68" s="956">
        <f t="shared" si="307"/>
        <v>0</v>
      </c>
      <c r="DLP68" s="956">
        <f t="shared" si="307"/>
        <v>0</v>
      </c>
      <c r="DLQ68" s="956">
        <f t="shared" si="307"/>
        <v>0</v>
      </c>
      <c r="DLR68" s="956">
        <f t="shared" si="307"/>
        <v>0</v>
      </c>
      <c r="DLS68" s="956">
        <f t="shared" si="307"/>
        <v>0</v>
      </c>
      <c r="DLT68" s="956">
        <f t="shared" si="307"/>
        <v>0</v>
      </c>
      <c r="DLU68" s="956">
        <f t="shared" si="307"/>
        <v>0</v>
      </c>
      <c r="DLV68" s="956">
        <f t="shared" si="307"/>
        <v>0</v>
      </c>
      <c r="DLW68" s="956">
        <f t="shared" si="307"/>
        <v>0</v>
      </c>
      <c r="DLX68" s="956">
        <f t="shared" si="307"/>
        <v>0</v>
      </c>
      <c r="DLY68" s="956">
        <f t="shared" si="307"/>
        <v>0</v>
      </c>
      <c r="DLZ68" s="956">
        <f t="shared" si="307"/>
        <v>0</v>
      </c>
      <c r="DMA68" s="956">
        <f t="shared" si="307"/>
        <v>0</v>
      </c>
      <c r="DMB68" s="956">
        <f t="shared" si="307"/>
        <v>0</v>
      </c>
      <c r="DMC68" s="956">
        <f t="shared" si="307"/>
        <v>0</v>
      </c>
      <c r="DMD68" s="956">
        <f t="shared" si="307"/>
        <v>0</v>
      </c>
      <c r="DME68" s="956">
        <f t="shared" si="307"/>
        <v>0</v>
      </c>
      <c r="DMF68" s="956">
        <f t="shared" si="307"/>
        <v>0</v>
      </c>
      <c r="DMG68" s="956">
        <f t="shared" si="307"/>
        <v>0</v>
      </c>
      <c r="DMH68" s="956">
        <f t="shared" si="307"/>
        <v>0</v>
      </c>
      <c r="DMI68" s="956">
        <f t="shared" si="307"/>
        <v>0</v>
      </c>
      <c r="DMJ68" s="956">
        <f t="shared" si="307"/>
        <v>0</v>
      </c>
      <c r="DMK68" s="956">
        <f t="shared" si="307"/>
        <v>0</v>
      </c>
      <c r="DML68" s="956">
        <f t="shared" si="307"/>
        <v>0</v>
      </c>
      <c r="DMM68" s="956">
        <f t="shared" si="307"/>
        <v>0</v>
      </c>
      <c r="DMN68" s="956">
        <f t="shared" si="307"/>
        <v>0</v>
      </c>
      <c r="DMO68" s="956">
        <f t="shared" si="307"/>
        <v>0</v>
      </c>
      <c r="DMP68" s="956">
        <f t="shared" si="307"/>
        <v>0</v>
      </c>
      <c r="DMQ68" s="956">
        <f t="shared" si="307"/>
        <v>0</v>
      </c>
      <c r="DMR68" s="956">
        <f t="shared" si="307"/>
        <v>0</v>
      </c>
      <c r="DMS68" s="956">
        <f t="shared" si="307"/>
        <v>0</v>
      </c>
      <c r="DMT68" s="956">
        <f t="shared" si="307"/>
        <v>0</v>
      </c>
      <c r="DMU68" s="956">
        <f t="shared" si="307"/>
        <v>0</v>
      </c>
      <c r="DMV68" s="956">
        <f t="shared" si="307"/>
        <v>0</v>
      </c>
      <c r="DMW68" s="956">
        <f t="shared" si="307"/>
        <v>0</v>
      </c>
      <c r="DMX68" s="956">
        <f t="shared" si="307"/>
        <v>0</v>
      </c>
      <c r="DMY68" s="956">
        <f t="shared" si="307"/>
        <v>0</v>
      </c>
      <c r="DMZ68" s="956">
        <f t="shared" si="307"/>
        <v>0</v>
      </c>
      <c r="DNA68" s="956">
        <f t="shared" si="307"/>
        <v>0</v>
      </c>
      <c r="DNB68" s="956">
        <f t="shared" si="307"/>
        <v>0</v>
      </c>
      <c r="DNC68" s="956">
        <f t="shared" si="307"/>
        <v>0</v>
      </c>
      <c r="DND68" s="956">
        <f t="shared" si="307"/>
        <v>0</v>
      </c>
      <c r="DNE68" s="956">
        <f t="shared" si="307"/>
        <v>0</v>
      </c>
      <c r="DNF68" s="956">
        <f t="shared" si="307"/>
        <v>0</v>
      </c>
      <c r="DNG68" s="956">
        <f t="shared" si="307"/>
        <v>0</v>
      </c>
      <c r="DNH68" s="956">
        <f t="shared" si="307"/>
        <v>0</v>
      </c>
      <c r="DNI68" s="956">
        <f t="shared" si="307"/>
        <v>0</v>
      </c>
      <c r="DNJ68" s="956">
        <f t="shared" si="307"/>
        <v>0</v>
      </c>
      <c r="DNK68" s="956">
        <f t="shared" si="307"/>
        <v>0</v>
      </c>
      <c r="DNL68" s="956">
        <f t="shared" si="307"/>
        <v>0</v>
      </c>
      <c r="DNM68" s="956">
        <f t="shared" si="307"/>
        <v>0</v>
      </c>
      <c r="DNN68" s="956">
        <f t="shared" si="307"/>
        <v>0</v>
      </c>
      <c r="DNO68" s="956">
        <f t="shared" si="307"/>
        <v>0</v>
      </c>
      <c r="DNP68" s="956">
        <f t="shared" ref="DNP68:DQA68" si="308">DNP60*$C$68</f>
        <v>0</v>
      </c>
      <c r="DNQ68" s="956">
        <f t="shared" si="308"/>
        <v>0</v>
      </c>
      <c r="DNR68" s="956">
        <f t="shared" si="308"/>
        <v>0</v>
      </c>
      <c r="DNS68" s="956">
        <f t="shared" si="308"/>
        <v>0</v>
      </c>
      <c r="DNT68" s="956">
        <f t="shared" si="308"/>
        <v>0</v>
      </c>
      <c r="DNU68" s="956">
        <f t="shared" si="308"/>
        <v>0</v>
      </c>
      <c r="DNV68" s="956">
        <f t="shared" si="308"/>
        <v>0</v>
      </c>
      <c r="DNW68" s="956">
        <f t="shared" si="308"/>
        <v>0</v>
      </c>
      <c r="DNX68" s="956">
        <f t="shared" si="308"/>
        <v>0</v>
      </c>
      <c r="DNY68" s="956">
        <f t="shared" si="308"/>
        <v>0</v>
      </c>
      <c r="DNZ68" s="956">
        <f t="shared" si="308"/>
        <v>0</v>
      </c>
      <c r="DOA68" s="956">
        <f t="shared" si="308"/>
        <v>0</v>
      </c>
      <c r="DOB68" s="956">
        <f t="shared" si="308"/>
        <v>0</v>
      </c>
      <c r="DOC68" s="956">
        <f t="shared" si="308"/>
        <v>0</v>
      </c>
      <c r="DOD68" s="956">
        <f t="shared" si="308"/>
        <v>0</v>
      </c>
      <c r="DOE68" s="956">
        <f t="shared" si="308"/>
        <v>0</v>
      </c>
      <c r="DOF68" s="956">
        <f t="shared" si="308"/>
        <v>0</v>
      </c>
      <c r="DOG68" s="956">
        <f t="shared" si="308"/>
        <v>0</v>
      </c>
      <c r="DOH68" s="956">
        <f t="shared" si="308"/>
        <v>0</v>
      </c>
      <c r="DOI68" s="956">
        <f t="shared" si="308"/>
        <v>0</v>
      </c>
      <c r="DOJ68" s="956">
        <f t="shared" si="308"/>
        <v>0</v>
      </c>
      <c r="DOK68" s="956">
        <f t="shared" si="308"/>
        <v>0</v>
      </c>
      <c r="DOL68" s="956">
        <f t="shared" si="308"/>
        <v>0</v>
      </c>
      <c r="DOM68" s="956">
        <f t="shared" si="308"/>
        <v>0</v>
      </c>
      <c r="DON68" s="956">
        <f t="shared" si="308"/>
        <v>0</v>
      </c>
      <c r="DOO68" s="956">
        <f t="shared" si="308"/>
        <v>0</v>
      </c>
      <c r="DOP68" s="956">
        <f t="shared" si="308"/>
        <v>0</v>
      </c>
      <c r="DOQ68" s="956">
        <f t="shared" si="308"/>
        <v>0</v>
      </c>
      <c r="DOR68" s="956">
        <f t="shared" si="308"/>
        <v>0</v>
      </c>
      <c r="DOS68" s="956">
        <f t="shared" si="308"/>
        <v>0</v>
      </c>
      <c r="DOT68" s="956">
        <f t="shared" si="308"/>
        <v>0</v>
      </c>
      <c r="DOU68" s="956">
        <f t="shared" si="308"/>
        <v>0</v>
      </c>
      <c r="DOV68" s="956">
        <f t="shared" si="308"/>
        <v>0</v>
      </c>
      <c r="DOW68" s="956">
        <f t="shared" si="308"/>
        <v>0</v>
      </c>
      <c r="DOX68" s="956">
        <f t="shared" si="308"/>
        <v>0</v>
      </c>
      <c r="DOY68" s="956">
        <f t="shared" si="308"/>
        <v>0</v>
      </c>
      <c r="DOZ68" s="956">
        <f t="shared" si="308"/>
        <v>0</v>
      </c>
      <c r="DPA68" s="956">
        <f t="shared" si="308"/>
        <v>0</v>
      </c>
      <c r="DPB68" s="956">
        <f t="shared" si="308"/>
        <v>0</v>
      </c>
      <c r="DPC68" s="956">
        <f t="shared" si="308"/>
        <v>0</v>
      </c>
      <c r="DPD68" s="956">
        <f t="shared" si="308"/>
        <v>0</v>
      </c>
      <c r="DPE68" s="956">
        <f t="shared" si="308"/>
        <v>0</v>
      </c>
      <c r="DPF68" s="956">
        <f t="shared" si="308"/>
        <v>0</v>
      </c>
      <c r="DPG68" s="956">
        <f t="shared" si="308"/>
        <v>0</v>
      </c>
      <c r="DPH68" s="956">
        <f t="shared" si="308"/>
        <v>0</v>
      </c>
      <c r="DPI68" s="956">
        <f t="shared" si="308"/>
        <v>0</v>
      </c>
      <c r="DPJ68" s="956">
        <f t="shared" si="308"/>
        <v>0</v>
      </c>
      <c r="DPK68" s="956">
        <f t="shared" si="308"/>
        <v>0</v>
      </c>
      <c r="DPL68" s="956">
        <f t="shared" si="308"/>
        <v>0</v>
      </c>
      <c r="DPM68" s="956">
        <f t="shared" si="308"/>
        <v>0</v>
      </c>
      <c r="DPN68" s="956">
        <f t="shared" si="308"/>
        <v>0</v>
      </c>
      <c r="DPO68" s="956">
        <f t="shared" si="308"/>
        <v>0</v>
      </c>
      <c r="DPP68" s="956">
        <f t="shared" si="308"/>
        <v>0</v>
      </c>
      <c r="DPQ68" s="956">
        <f t="shared" si="308"/>
        <v>0</v>
      </c>
      <c r="DPR68" s="956">
        <f t="shared" si="308"/>
        <v>0</v>
      </c>
      <c r="DPS68" s="956">
        <f t="shared" si="308"/>
        <v>0</v>
      </c>
      <c r="DPT68" s="956">
        <f t="shared" si="308"/>
        <v>0</v>
      </c>
      <c r="DPU68" s="956">
        <f t="shared" si="308"/>
        <v>0</v>
      </c>
      <c r="DPV68" s="956">
        <f t="shared" si="308"/>
        <v>0</v>
      </c>
      <c r="DPW68" s="956">
        <f t="shared" si="308"/>
        <v>0</v>
      </c>
      <c r="DPX68" s="956">
        <f t="shared" si="308"/>
        <v>0</v>
      </c>
      <c r="DPY68" s="956">
        <f t="shared" si="308"/>
        <v>0</v>
      </c>
      <c r="DPZ68" s="956">
        <f t="shared" si="308"/>
        <v>0</v>
      </c>
      <c r="DQA68" s="956">
        <f t="shared" si="308"/>
        <v>0</v>
      </c>
      <c r="DQB68" s="956">
        <f t="shared" ref="DQB68:DSM68" si="309">DQB60*$C$68</f>
        <v>0</v>
      </c>
      <c r="DQC68" s="956">
        <f t="shared" si="309"/>
        <v>0</v>
      </c>
      <c r="DQD68" s="956">
        <f t="shared" si="309"/>
        <v>0</v>
      </c>
      <c r="DQE68" s="956">
        <f t="shared" si="309"/>
        <v>0</v>
      </c>
      <c r="DQF68" s="956">
        <f t="shared" si="309"/>
        <v>0</v>
      </c>
      <c r="DQG68" s="956">
        <f t="shared" si="309"/>
        <v>0</v>
      </c>
      <c r="DQH68" s="956">
        <f t="shared" si="309"/>
        <v>0</v>
      </c>
      <c r="DQI68" s="956">
        <f t="shared" si="309"/>
        <v>0</v>
      </c>
      <c r="DQJ68" s="956">
        <f t="shared" si="309"/>
        <v>0</v>
      </c>
      <c r="DQK68" s="956">
        <f t="shared" si="309"/>
        <v>0</v>
      </c>
      <c r="DQL68" s="956">
        <f t="shared" si="309"/>
        <v>0</v>
      </c>
      <c r="DQM68" s="956">
        <f t="shared" si="309"/>
        <v>0</v>
      </c>
      <c r="DQN68" s="956">
        <f t="shared" si="309"/>
        <v>0</v>
      </c>
      <c r="DQO68" s="956">
        <f t="shared" si="309"/>
        <v>0</v>
      </c>
      <c r="DQP68" s="956">
        <f t="shared" si="309"/>
        <v>0</v>
      </c>
      <c r="DQQ68" s="956">
        <f t="shared" si="309"/>
        <v>0</v>
      </c>
      <c r="DQR68" s="956">
        <f t="shared" si="309"/>
        <v>0</v>
      </c>
      <c r="DQS68" s="956">
        <f t="shared" si="309"/>
        <v>0</v>
      </c>
      <c r="DQT68" s="956">
        <f t="shared" si="309"/>
        <v>0</v>
      </c>
      <c r="DQU68" s="956">
        <f t="shared" si="309"/>
        <v>0</v>
      </c>
      <c r="DQV68" s="956">
        <f t="shared" si="309"/>
        <v>0</v>
      </c>
      <c r="DQW68" s="956">
        <f t="shared" si="309"/>
        <v>0</v>
      </c>
      <c r="DQX68" s="956">
        <f t="shared" si="309"/>
        <v>0</v>
      </c>
      <c r="DQY68" s="956">
        <f t="shared" si="309"/>
        <v>0</v>
      </c>
      <c r="DQZ68" s="956">
        <f t="shared" si="309"/>
        <v>0</v>
      </c>
      <c r="DRA68" s="956">
        <f t="shared" si="309"/>
        <v>0</v>
      </c>
      <c r="DRB68" s="956">
        <f t="shared" si="309"/>
        <v>0</v>
      </c>
      <c r="DRC68" s="956">
        <f t="shared" si="309"/>
        <v>0</v>
      </c>
      <c r="DRD68" s="956">
        <f t="shared" si="309"/>
        <v>0</v>
      </c>
      <c r="DRE68" s="956">
        <f t="shared" si="309"/>
        <v>0</v>
      </c>
      <c r="DRF68" s="956">
        <f t="shared" si="309"/>
        <v>0</v>
      </c>
      <c r="DRG68" s="956">
        <f t="shared" si="309"/>
        <v>0</v>
      </c>
      <c r="DRH68" s="956">
        <f t="shared" si="309"/>
        <v>0</v>
      </c>
      <c r="DRI68" s="956">
        <f t="shared" si="309"/>
        <v>0</v>
      </c>
      <c r="DRJ68" s="956">
        <f t="shared" si="309"/>
        <v>0</v>
      </c>
      <c r="DRK68" s="956">
        <f t="shared" si="309"/>
        <v>0</v>
      </c>
      <c r="DRL68" s="956">
        <f t="shared" si="309"/>
        <v>0</v>
      </c>
      <c r="DRM68" s="956">
        <f t="shared" si="309"/>
        <v>0</v>
      </c>
      <c r="DRN68" s="956">
        <f t="shared" si="309"/>
        <v>0</v>
      </c>
      <c r="DRO68" s="956">
        <f t="shared" si="309"/>
        <v>0</v>
      </c>
      <c r="DRP68" s="956">
        <f t="shared" si="309"/>
        <v>0</v>
      </c>
      <c r="DRQ68" s="956">
        <f t="shared" si="309"/>
        <v>0</v>
      </c>
      <c r="DRR68" s="956">
        <f t="shared" si="309"/>
        <v>0</v>
      </c>
      <c r="DRS68" s="956">
        <f t="shared" si="309"/>
        <v>0</v>
      </c>
      <c r="DRT68" s="956">
        <f t="shared" si="309"/>
        <v>0</v>
      </c>
      <c r="DRU68" s="956">
        <f t="shared" si="309"/>
        <v>0</v>
      </c>
      <c r="DRV68" s="956">
        <f t="shared" si="309"/>
        <v>0</v>
      </c>
      <c r="DRW68" s="956">
        <f t="shared" si="309"/>
        <v>0</v>
      </c>
      <c r="DRX68" s="956">
        <f t="shared" si="309"/>
        <v>0</v>
      </c>
      <c r="DRY68" s="956">
        <f t="shared" si="309"/>
        <v>0</v>
      </c>
      <c r="DRZ68" s="956">
        <f t="shared" si="309"/>
        <v>0</v>
      </c>
      <c r="DSA68" s="956">
        <f t="shared" si="309"/>
        <v>0</v>
      </c>
      <c r="DSB68" s="956">
        <f t="shared" si="309"/>
        <v>0</v>
      </c>
      <c r="DSC68" s="956">
        <f t="shared" si="309"/>
        <v>0</v>
      </c>
      <c r="DSD68" s="956">
        <f t="shared" si="309"/>
        <v>0</v>
      </c>
      <c r="DSE68" s="956">
        <f t="shared" si="309"/>
        <v>0</v>
      </c>
      <c r="DSF68" s="956">
        <f t="shared" si="309"/>
        <v>0</v>
      </c>
      <c r="DSG68" s="956">
        <f t="shared" si="309"/>
        <v>0</v>
      </c>
      <c r="DSH68" s="956">
        <f t="shared" si="309"/>
        <v>0</v>
      </c>
      <c r="DSI68" s="956">
        <f t="shared" si="309"/>
        <v>0</v>
      </c>
      <c r="DSJ68" s="956">
        <f t="shared" si="309"/>
        <v>0</v>
      </c>
      <c r="DSK68" s="956">
        <f t="shared" si="309"/>
        <v>0</v>
      </c>
      <c r="DSL68" s="956">
        <f t="shared" si="309"/>
        <v>0</v>
      </c>
      <c r="DSM68" s="956">
        <f t="shared" si="309"/>
        <v>0</v>
      </c>
      <c r="DSN68" s="956">
        <f t="shared" ref="DSN68:DUY68" si="310">DSN60*$C$68</f>
        <v>0</v>
      </c>
      <c r="DSO68" s="956">
        <f t="shared" si="310"/>
        <v>0</v>
      </c>
      <c r="DSP68" s="956">
        <f t="shared" si="310"/>
        <v>0</v>
      </c>
      <c r="DSQ68" s="956">
        <f t="shared" si="310"/>
        <v>0</v>
      </c>
      <c r="DSR68" s="956">
        <f t="shared" si="310"/>
        <v>0</v>
      </c>
      <c r="DSS68" s="956">
        <f t="shared" si="310"/>
        <v>0</v>
      </c>
      <c r="DST68" s="956">
        <f t="shared" si="310"/>
        <v>0</v>
      </c>
      <c r="DSU68" s="956">
        <f t="shared" si="310"/>
        <v>0</v>
      </c>
      <c r="DSV68" s="956">
        <f t="shared" si="310"/>
        <v>0</v>
      </c>
      <c r="DSW68" s="956">
        <f t="shared" si="310"/>
        <v>0</v>
      </c>
      <c r="DSX68" s="956">
        <f t="shared" si="310"/>
        <v>0</v>
      </c>
      <c r="DSY68" s="956">
        <f t="shared" si="310"/>
        <v>0</v>
      </c>
      <c r="DSZ68" s="956">
        <f t="shared" si="310"/>
        <v>0</v>
      </c>
      <c r="DTA68" s="956">
        <f t="shared" si="310"/>
        <v>0</v>
      </c>
      <c r="DTB68" s="956">
        <f t="shared" si="310"/>
        <v>0</v>
      </c>
      <c r="DTC68" s="956">
        <f t="shared" si="310"/>
        <v>0</v>
      </c>
      <c r="DTD68" s="956">
        <f t="shared" si="310"/>
        <v>0</v>
      </c>
      <c r="DTE68" s="956">
        <f t="shared" si="310"/>
        <v>0</v>
      </c>
      <c r="DTF68" s="956">
        <f t="shared" si="310"/>
        <v>0</v>
      </c>
      <c r="DTG68" s="956">
        <f t="shared" si="310"/>
        <v>0</v>
      </c>
      <c r="DTH68" s="956">
        <f t="shared" si="310"/>
        <v>0</v>
      </c>
      <c r="DTI68" s="956">
        <f t="shared" si="310"/>
        <v>0</v>
      </c>
      <c r="DTJ68" s="956">
        <f t="shared" si="310"/>
        <v>0</v>
      </c>
      <c r="DTK68" s="956">
        <f t="shared" si="310"/>
        <v>0</v>
      </c>
      <c r="DTL68" s="956">
        <f t="shared" si="310"/>
        <v>0</v>
      </c>
      <c r="DTM68" s="956">
        <f t="shared" si="310"/>
        <v>0</v>
      </c>
      <c r="DTN68" s="956">
        <f t="shared" si="310"/>
        <v>0</v>
      </c>
      <c r="DTO68" s="956">
        <f t="shared" si="310"/>
        <v>0</v>
      </c>
      <c r="DTP68" s="956">
        <f t="shared" si="310"/>
        <v>0</v>
      </c>
      <c r="DTQ68" s="956">
        <f t="shared" si="310"/>
        <v>0</v>
      </c>
      <c r="DTR68" s="956">
        <f t="shared" si="310"/>
        <v>0</v>
      </c>
      <c r="DTS68" s="956">
        <f t="shared" si="310"/>
        <v>0</v>
      </c>
      <c r="DTT68" s="956">
        <f t="shared" si="310"/>
        <v>0</v>
      </c>
      <c r="DTU68" s="956">
        <f t="shared" si="310"/>
        <v>0</v>
      </c>
      <c r="DTV68" s="956">
        <f t="shared" si="310"/>
        <v>0</v>
      </c>
      <c r="DTW68" s="956">
        <f t="shared" si="310"/>
        <v>0</v>
      </c>
      <c r="DTX68" s="956">
        <f t="shared" si="310"/>
        <v>0</v>
      </c>
      <c r="DTY68" s="956">
        <f t="shared" si="310"/>
        <v>0</v>
      </c>
      <c r="DTZ68" s="956">
        <f t="shared" si="310"/>
        <v>0</v>
      </c>
      <c r="DUA68" s="956">
        <f t="shared" si="310"/>
        <v>0</v>
      </c>
      <c r="DUB68" s="956">
        <f t="shared" si="310"/>
        <v>0</v>
      </c>
      <c r="DUC68" s="956">
        <f t="shared" si="310"/>
        <v>0</v>
      </c>
      <c r="DUD68" s="956">
        <f t="shared" si="310"/>
        <v>0</v>
      </c>
      <c r="DUE68" s="956">
        <f t="shared" si="310"/>
        <v>0</v>
      </c>
      <c r="DUF68" s="956">
        <f t="shared" si="310"/>
        <v>0</v>
      </c>
      <c r="DUG68" s="956">
        <f t="shared" si="310"/>
        <v>0</v>
      </c>
      <c r="DUH68" s="956">
        <f t="shared" si="310"/>
        <v>0</v>
      </c>
      <c r="DUI68" s="956">
        <f t="shared" si="310"/>
        <v>0</v>
      </c>
      <c r="DUJ68" s="956">
        <f t="shared" si="310"/>
        <v>0</v>
      </c>
      <c r="DUK68" s="956">
        <f t="shared" si="310"/>
        <v>0</v>
      </c>
      <c r="DUL68" s="956">
        <f t="shared" si="310"/>
        <v>0</v>
      </c>
      <c r="DUM68" s="956">
        <f t="shared" si="310"/>
        <v>0</v>
      </c>
      <c r="DUN68" s="956">
        <f t="shared" si="310"/>
        <v>0</v>
      </c>
      <c r="DUO68" s="956">
        <f t="shared" si="310"/>
        <v>0</v>
      </c>
      <c r="DUP68" s="956">
        <f t="shared" si="310"/>
        <v>0</v>
      </c>
      <c r="DUQ68" s="956">
        <f t="shared" si="310"/>
        <v>0</v>
      </c>
      <c r="DUR68" s="956">
        <f t="shared" si="310"/>
        <v>0</v>
      </c>
      <c r="DUS68" s="956">
        <f t="shared" si="310"/>
        <v>0</v>
      </c>
      <c r="DUT68" s="956">
        <f t="shared" si="310"/>
        <v>0</v>
      </c>
      <c r="DUU68" s="956">
        <f t="shared" si="310"/>
        <v>0</v>
      </c>
      <c r="DUV68" s="956">
        <f t="shared" si="310"/>
        <v>0</v>
      </c>
      <c r="DUW68" s="956">
        <f t="shared" si="310"/>
        <v>0</v>
      </c>
      <c r="DUX68" s="956">
        <f t="shared" si="310"/>
        <v>0</v>
      </c>
      <c r="DUY68" s="956">
        <f t="shared" si="310"/>
        <v>0</v>
      </c>
      <c r="DUZ68" s="956">
        <f t="shared" ref="DUZ68:DXK68" si="311">DUZ60*$C$68</f>
        <v>0</v>
      </c>
      <c r="DVA68" s="956">
        <f t="shared" si="311"/>
        <v>0</v>
      </c>
      <c r="DVB68" s="956">
        <f t="shared" si="311"/>
        <v>0</v>
      </c>
      <c r="DVC68" s="956">
        <f t="shared" si="311"/>
        <v>0</v>
      </c>
      <c r="DVD68" s="956">
        <f t="shared" si="311"/>
        <v>0</v>
      </c>
      <c r="DVE68" s="956">
        <f t="shared" si="311"/>
        <v>0</v>
      </c>
      <c r="DVF68" s="956">
        <f t="shared" si="311"/>
        <v>0</v>
      </c>
      <c r="DVG68" s="956">
        <f t="shared" si="311"/>
        <v>0</v>
      </c>
      <c r="DVH68" s="956">
        <f t="shared" si="311"/>
        <v>0</v>
      </c>
      <c r="DVI68" s="956">
        <f t="shared" si="311"/>
        <v>0</v>
      </c>
      <c r="DVJ68" s="956">
        <f t="shared" si="311"/>
        <v>0</v>
      </c>
      <c r="DVK68" s="956">
        <f t="shared" si="311"/>
        <v>0</v>
      </c>
      <c r="DVL68" s="956">
        <f t="shared" si="311"/>
        <v>0</v>
      </c>
      <c r="DVM68" s="956">
        <f t="shared" si="311"/>
        <v>0</v>
      </c>
      <c r="DVN68" s="956">
        <f t="shared" si="311"/>
        <v>0</v>
      </c>
      <c r="DVO68" s="956">
        <f t="shared" si="311"/>
        <v>0</v>
      </c>
      <c r="DVP68" s="956">
        <f t="shared" si="311"/>
        <v>0</v>
      </c>
      <c r="DVQ68" s="956">
        <f t="shared" si="311"/>
        <v>0</v>
      </c>
      <c r="DVR68" s="956">
        <f t="shared" si="311"/>
        <v>0</v>
      </c>
      <c r="DVS68" s="956">
        <f t="shared" si="311"/>
        <v>0</v>
      </c>
      <c r="DVT68" s="956">
        <f t="shared" si="311"/>
        <v>0</v>
      </c>
      <c r="DVU68" s="956">
        <f t="shared" si="311"/>
        <v>0</v>
      </c>
      <c r="DVV68" s="956">
        <f t="shared" si="311"/>
        <v>0</v>
      </c>
      <c r="DVW68" s="956">
        <f t="shared" si="311"/>
        <v>0</v>
      </c>
      <c r="DVX68" s="956">
        <f t="shared" si="311"/>
        <v>0</v>
      </c>
      <c r="DVY68" s="956">
        <f t="shared" si="311"/>
        <v>0</v>
      </c>
      <c r="DVZ68" s="956">
        <f t="shared" si="311"/>
        <v>0</v>
      </c>
      <c r="DWA68" s="956">
        <f t="shared" si="311"/>
        <v>0</v>
      </c>
      <c r="DWB68" s="956">
        <f t="shared" si="311"/>
        <v>0</v>
      </c>
      <c r="DWC68" s="956">
        <f t="shared" si="311"/>
        <v>0</v>
      </c>
      <c r="DWD68" s="956">
        <f t="shared" si="311"/>
        <v>0</v>
      </c>
      <c r="DWE68" s="956">
        <f t="shared" si="311"/>
        <v>0</v>
      </c>
      <c r="DWF68" s="956">
        <f t="shared" si="311"/>
        <v>0</v>
      </c>
      <c r="DWG68" s="956">
        <f t="shared" si="311"/>
        <v>0</v>
      </c>
      <c r="DWH68" s="956">
        <f t="shared" si="311"/>
        <v>0</v>
      </c>
      <c r="DWI68" s="956">
        <f t="shared" si="311"/>
        <v>0</v>
      </c>
      <c r="DWJ68" s="956">
        <f t="shared" si="311"/>
        <v>0</v>
      </c>
      <c r="DWK68" s="956">
        <f t="shared" si="311"/>
        <v>0</v>
      </c>
      <c r="DWL68" s="956">
        <f t="shared" si="311"/>
        <v>0</v>
      </c>
      <c r="DWM68" s="956">
        <f t="shared" si="311"/>
        <v>0</v>
      </c>
      <c r="DWN68" s="956">
        <f t="shared" si="311"/>
        <v>0</v>
      </c>
      <c r="DWO68" s="956">
        <f t="shared" si="311"/>
        <v>0</v>
      </c>
      <c r="DWP68" s="956">
        <f t="shared" si="311"/>
        <v>0</v>
      </c>
      <c r="DWQ68" s="956">
        <f t="shared" si="311"/>
        <v>0</v>
      </c>
      <c r="DWR68" s="956">
        <f t="shared" si="311"/>
        <v>0</v>
      </c>
      <c r="DWS68" s="956">
        <f t="shared" si="311"/>
        <v>0</v>
      </c>
      <c r="DWT68" s="956">
        <f t="shared" si="311"/>
        <v>0</v>
      </c>
      <c r="DWU68" s="956">
        <f t="shared" si="311"/>
        <v>0</v>
      </c>
      <c r="DWV68" s="956">
        <f t="shared" si="311"/>
        <v>0</v>
      </c>
      <c r="DWW68" s="956">
        <f t="shared" si="311"/>
        <v>0</v>
      </c>
      <c r="DWX68" s="956">
        <f t="shared" si="311"/>
        <v>0</v>
      </c>
      <c r="DWY68" s="956">
        <f t="shared" si="311"/>
        <v>0</v>
      </c>
      <c r="DWZ68" s="956">
        <f t="shared" si="311"/>
        <v>0</v>
      </c>
      <c r="DXA68" s="956">
        <f t="shared" si="311"/>
        <v>0</v>
      </c>
      <c r="DXB68" s="956">
        <f t="shared" si="311"/>
        <v>0</v>
      </c>
      <c r="DXC68" s="956">
        <f t="shared" si="311"/>
        <v>0</v>
      </c>
      <c r="DXD68" s="956">
        <f t="shared" si="311"/>
        <v>0</v>
      </c>
      <c r="DXE68" s="956">
        <f t="shared" si="311"/>
        <v>0</v>
      </c>
      <c r="DXF68" s="956">
        <f t="shared" si="311"/>
        <v>0</v>
      </c>
      <c r="DXG68" s="956">
        <f t="shared" si="311"/>
        <v>0</v>
      </c>
      <c r="DXH68" s="956">
        <f t="shared" si="311"/>
        <v>0</v>
      </c>
      <c r="DXI68" s="956">
        <f t="shared" si="311"/>
        <v>0</v>
      </c>
      <c r="DXJ68" s="956">
        <f t="shared" si="311"/>
        <v>0</v>
      </c>
      <c r="DXK68" s="956">
        <f t="shared" si="311"/>
        <v>0</v>
      </c>
      <c r="DXL68" s="956">
        <f t="shared" ref="DXL68:DZW68" si="312">DXL60*$C$68</f>
        <v>0</v>
      </c>
      <c r="DXM68" s="956">
        <f t="shared" si="312"/>
        <v>0</v>
      </c>
      <c r="DXN68" s="956">
        <f t="shared" si="312"/>
        <v>0</v>
      </c>
      <c r="DXO68" s="956">
        <f t="shared" si="312"/>
        <v>0</v>
      </c>
      <c r="DXP68" s="956">
        <f t="shared" si="312"/>
        <v>0</v>
      </c>
      <c r="DXQ68" s="956">
        <f t="shared" si="312"/>
        <v>0</v>
      </c>
      <c r="DXR68" s="956">
        <f t="shared" si="312"/>
        <v>0</v>
      </c>
      <c r="DXS68" s="956">
        <f t="shared" si="312"/>
        <v>0</v>
      </c>
      <c r="DXT68" s="956">
        <f t="shared" si="312"/>
        <v>0</v>
      </c>
      <c r="DXU68" s="956">
        <f t="shared" si="312"/>
        <v>0</v>
      </c>
      <c r="DXV68" s="956">
        <f t="shared" si="312"/>
        <v>0</v>
      </c>
      <c r="DXW68" s="956">
        <f t="shared" si="312"/>
        <v>0</v>
      </c>
      <c r="DXX68" s="956">
        <f t="shared" si="312"/>
        <v>0</v>
      </c>
      <c r="DXY68" s="956">
        <f t="shared" si="312"/>
        <v>0</v>
      </c>
      <c r="DXZ68" s="956">
        <f t="shared" si="312"/>
        <v>0</v>
      </c>
      <c r="DYA68" s="956">
        <f t="shared" si="312"/>
        <v>0</v>
      </c>
      <c r="DYB68" s="956">
        <f t="shared" si="312"/>
        <v>0</v>
      </c>
      <c r="DYC68" s="956">
        <f t="shared" si="312"/>
        <v>0</v>
      </c>
      <c r="DYD68" s="956">
        <f t="shared" si="312"/>
        <v>0</v>
      </c>
      <c r="DYE68" s="956">
        <f t="shared" si="312"/>
        <v>0</v>
      </c>
      <c r="DYF68" s="956">
        <f t="shared" si="312"/>
        <v>0</v>
      </c>
      <c r="DYG68" s="956">
        <f t="shared" si="312"/>
        <v>0</v>
      </c>
      <c r="DYH68" s="956">
        <f t="shared" si="312"/>
        <v>0</v>
      </c>
      <c r="DYI68" s="956">
        <f t="shared" si="312"/>
        <v>0</v>
      </c>
      <c r="DYJ68" s="956">
        <f t="shared" si="312"/>
        <v>0</v>
      </c>
      <c r="DYK68" s="956">
        <f t="shared" si="312"/>
        <v>0</v>
      </c>
      <c r="DYL68" s="956">
        <f t="shared" si="312"/>
        <v>0</v>
      </c>
      <c r="DYM68" s="956">
        <f t="shared" si="312"/>
        <v>0</v>
      </c>
      <c r="DYN68" s="956">
        <f t="shared" si="312"/>
        <v>0</v>
      </c>
      <c r="DYO68" s="956">
        <f t="shared" si="312"/>
        <v>0</v>
      </c>
      <c r="DYP68" s="956">
        <f t="shared" si="312"/>
        <v>0</v>
      </c>
      <c r="DYQ68" s="956">
        <f t="shared" si="312"/>
        <v>0</v>
      </c>
      <c r="DYR68" s="956">
        <f t="shared" si="312"/>
        <v>0</v>
      </c>
      <c r="DYS68" s="956">
        <f t="shared" si="312"/>
        <v>0</v>
      </c>
      <c r="DYT68" s="956">
        <f t="shared" si="312"/>
        <v>0</v>
      </c>
      <c r="DYU68" s="956">
        <f t="shared" si="312"/>
        <v>0</v>
      </c>
      <c r="DYV68" s="956">
        <f t="shared" si="312"/>
        <v>0</v>
      </c>
      <c r="DYW68" s="956">
        <f t="shared" si="312"/>
        <v>0</v>
      </c>
      <c r="DYX68" s="956">
        <f t="shared" si="312"/>
        <v>0</v>
      </c>
      <c r="DYY68" s="956">
        <f t="shared" si="312"/>
        <v>0</v>
      </c>
      <c r="DYZ68" s="956">
        <f t="shared" si="312"/>
        <v>0</v>
      </c>
      <c r="DZA68" s="956">
        <f t="shared" si="312"/>
        <v>0</v>
      </c>
      <c r="DZB68" s="956">
        <f t="shared" si="312"/>
        <v>0</v>
      </c>
      <c r="DZC68" s="956">
        <f t="shared" si="312"/>
        <v>0</v>
      </c>
      <c r="DZD68" s="956">
        <f t="shared" si="312"/>
        <v>0</v>
      </c>
      <c r="DZE68" s="956">
        <f t="shared" si="312"/>
        <v>0</v>
      </c>
      <c r="DZF68" s="956">
        <f t="shared" si="312"/>
        <v>0</v>
      </c>
      <c r="DZG68" s="956">
        <f t="shared" si="312"/>
        <v>0</v>
      </c>
      <c r="DZH68" s="956">
        <f t="shared" si="312"/>
        <v>0</v>
      </c>
      <c r="DZI68" s="956">
        <f t="shared" si="312"/>
        <v>0</v>
      </c>
      <c r="DZJ68" s="956">
        <f t="shared" si="312"/>
        <v>0</v>
      </c>
      <c r="DZK68" s="956">
        <f t="shared" si="312"/>
        <v>0</v>
      </c>
      <c r="DZL68" s="956">
        <f t="shared" si="312"/>
        <v>0</v>
      </c>
      <c r="DZM68" s="956">
        <f t="shared" si="312"/>
        <v>0</v>
      </c>
      <c r="DZN68" s="956">
        <f t="shared" si="312"/>
        <v>0</v>
      </c>
      <c r="DZO68" s="956">
        <f t="shared" si="312"/>
        <v>0</v>
      </c>
      <c r="DZP68" s="956">
        <f t="shared" si="312"/>
        <v>0</v>
      </c>
      <c r="DZQ68" s="956">
        <f t="shared" si="312"/>
        <v>0</v>
      </c>
      <c r="DZR68" s="956">
        <f t="shared" si="312"/>
        <v>0</v>
      </c>
      <c r="DZS68" s="956">
        <f t="shared" si="312"/>
        <v>0</v>
      </c>
      <c r="DZT68" s="956">
        <f t="shared" si="312"/>
        <v>0</v>
      </c>
      <c r="DZU68" s="956">
        <f t="shared" si="312"/>
        <v>0</v>
      </c>
      <c r="DZV68" s="956">
        <f t="shared" si="312"/>
        <v>0</v>
      </c>
      <c r="DZW68" s="956">
        <f t="shared" si="312"/>
        <v>0</v>
      </c>
      <c r="DZX68" s="956">
        <f t="shared" ref="DZX68:ECI68" si="313">DZX60*$C$68</f>
        <v>0</v>
      </c>
      <c r="DZY68" s="956">
        <f t="shared" si="313"/>
        <v>0</v>
      </c>
      <c r="DZZ68" s="956">
        <f t="shared" si="313"/>
        <v>0</v>
      </c>
      <c r="EAA68" s="956">
        <f t="shared" si="313"/>
        <v>0</v>
      </c>
      <c r="EAB68" s="956">
        <f t="shared" si="313"/>
        <v>0</v>
      </c>
      <c r="EAC68" s="956">
        <f t="shared" si="313"/>
        <v>0</v>
      </c>
      <c r="EAD68" s="956">
        <f t="shared" si="313"/>
        <v>0</v>
      </c>
      <c r="EAE68" s="956">
        <f t="shared" si="313"/>
        <v>0</v>
      </c>
      <c r="EAF68" s="956">
        <f t="shared" si="313"/>
        <v>0</v>
      </c>
      <c r="EAG68" s="956">
        <f t="shared" si="313"/>
        <v>0</v>
      </c>
      <c r="EAH68" s="956">
        <f t="shared" si="313"/>
        <v>0</v>
      </c>
      <c r="EAI68" s="956">
        <f t="shared" si="313"/>
        <v>0</v>
      </c>
      <c r="EAJ68" s="956">
        <f t="shared" si="313"/>
        <v>0</v>
      </c>
      <c r="EAK68" s="956">
        <f t="shared" si="313"/>
        <v>0</v>
      </c>
      <c r="EAL68" s="956">
        <f t="shared" si="313"/>
        <v>0</v>
      </c>
      <c r="EAM68" s="956">
        <f t="shared" si="313"/>
        <v>0</v>
      </c>
      <c r="EAN68" s="956">
        <f t="shared" si="313"/>
        <v>0</v>
      </c>
      <c r="EAO68" s="956">
        <f t="shared" si="313"/>
        <v>0</v>
      </c>
      <c r="EAP68" s="956">
        <f t="shared" si="313"/>
        <v>0</v>
      </c>
      <c r="EAQ68" s="956">
        <f t="shared" si="313"/>
        <v>0</v>
      </c>
      <c r="EAR68" s="956">
        <f t="shared" si="313"/>
        <v>0</v>
      </c>
      <c r="EAS68" s="956">
        <f t="shared" si="313"/>
        <v>0</v>
      </c>
      <c r="EAT68" s="956">
        <f t="shared" si="313"/>
        <v>0</v>
      </c>
      <c r="EAU68" s="956">
        <f t="shared" si="313"/>
        <v>0</v>
      </c>
      <c r="EAV68" s="956">
        <f t="shared" si="313"/>
        <v>0</v>
      </c>
      <c r="EAW68" s="956">
        <f t="shared" si="313"/>
        <v>0</v>
      </c>
      <c r="EAX68" s="956">
        <f t="shared" si="313"/>
        <v>0</v>
      </c>
      <c r="EAY68" s="956">
        <f t="shared" si="313"/>
        <v>0</v>
      </c>
      <c r="EAZ68" s="956">
        <f t="shared" si="313"/>
        <v>0</v>
      </c>
      <c r="EBA68" s="956">
        <f t="shared" si="313"/>
        <v>0</v>
      </c>
      <c r="EBB68" s="956">
        <f t="shared" si="313"/>
        <v>0</v>
      </c>
      <c r="EBC68" s="956">
        <f t="shared" si="313"/>
        <v>0</v>
      </c>
      <c r="EBD68" s="956">
        <f t="shared" si="313"/>
        <v>0</v>
      </c>
      <c r="EBE68" s="956">
        <f t="shared" si="313"/>
        <v>0</v>
      </c>
      <c r="EBF68" s="956">
        <f t="shared" si="313"/>
        <v>0</v>
      </c>
      <c r="EBG68" s="956">
        <f t="shared" si="313"/>
        <v>0</v>
      </c>
      <c r="EBH68" s="956">
        <f t="shared" si="313"/>
        <v>0</v>
      </c>
      <c r="EBI68" s="956">
        <f t="shared" si="313"/>
        <v>0</v>
      </c>
      <c r="EBJ68" s="956">
        <f t="shared" si="313"/>
        <v>0</v>
      </c>
      <c r="EBK68" s="956">
        <f t="shared" si="313"/>
        <v>0</v>
      </c>
      <c r="EBL68" s="956">
        <f t="shared" si="313"/>
        <v>0</v>
      </c>
      <c r="EBM68" s="956">
        <f t="shared" si="313"/>
        <v>0</v>
      </c>
      <c r="EBN68" s="956">
        <f t="shared" si="313"/>
        <v>0</v>
      </c>
      <c r="EBO68" s="956">
        <f t="shared" si="313"/>
        <v>0</v>
      </c>
      <c r="EBP68" s="956">
        <f t="shared" si="313"/>
        <v>0</v>
      </c>
      <c r="EBQ68" s="956">
        <f t="shared" si="313"/>
        <v>0</v>
      </c>
      <c r="EBR68" s="956">
        <f t="shared" si="313"/>
        <v>0</v>
      </c>
      <c r="EBS68" s="956">
        <f t="shared" si="313"/>
        <v>0</v>
      </c>
      <c r="EBT68" s="956">
        <f t="shared" si="313"/>
        <v>0</v>
      </c>
      <c r="EBU68" s="956">
        <f t="shared" si="313"/>
        <v>0</v>
      </c>
      <c r="EBV68" s="956">
        <f t="shared" si="313"/>
        <v>0</v>
      </c>
      <c r="EBW68" s="956">
        <f t="shared" si="313"/>
        <v>0</v>
      </c>
      <c r="EBX68" s="956">
        <f t="shared" si="313"/>
        <v>0</v>
      </c>
      <c r="EBY68" s="956">
        <f t="shared" si="313"/>
        <v>0</v>
      </c>
      <c r="EBZ68" s="956">
        <f t="shared" si="313"/>
        <v>0</v>
      </c>
      <c r="ECA68" s="956">
        <f t="shared" si="313"/>
        <v>0</v>
      </c>
      <c r="ECB68" s="956">
        <f t="shared" si="313"/>
        <v>0</v>
      </c>
      <c r="ECC68" s="956">
        <f t="shared" si="313"/>
        <v>0</v>
      </c>
      <c r="ECD68" s="956">
        <f t="shared" si="313"/>
        <v>0</v>
      </c>
      <c r="ECE68" s="956">
        <f t="shared" si="313"/>
        <v>0</v>
      </c>
      <c r="ECF68" s="956">
        <f t="shared" si="313"/>
        <v>0</v>
      </c>
      <c r="ECG68" s="956">
        <f t="shared" si="313"/>
        <v>0</v>
      </c>
      <c r="ECH68" s="956">
        <f t="shared" si="313"/>
        <v>0</v>
      </c>
      <c r="ECI68" s="956">
        <f t="shared" si="313"/>
        <v>0</v>
      </c>
      <c r="ECJ68" s="956">
        <f t="shared" ref="ECJ68:EEU68" si="314">ECJ60*$C$68</f>
        <v>0</v>
      </c>
      <c r="ECK68" s="956">
        <f t="shared" si="314"/>
        <v>0</v>
      </c>
      <c r="ECL68" s="956">
        <f t="shared" si="314"/>
        <v>0</v>
      </c>
      <c r="ECM68" s="956">
        <f t="shared" si="314"/>
        <v>0</v>
      </c>
      <c r="ECN68" s="956">
        <f t="shared" si="314"/>
        <v>0</v>
      </c>
      <c r="ECO68" s="956">
        <f t="shared" si="314"/>
        <v>0</v>
      </c>
      <c r="ECP68" s="956">
        <f t="shared" si="314"/>
        <v>0</v>
      </c>
      <c r="ECQ68" s="956">
        <f t="shared" si="314"/>
        <v>0</v>
      </c>
      <c r="ECR68" s="956">
        <f t="shared" si="314"/>
        <v>0</v>
      </c>
      <c r="ECS68" s="956">
        <f t="shared" si="314"/>
        <v>0</v>
      </c>
      <c r="ECT68" s="956">
        <f t="shared" si="314"/>
        <v>0</v>
      </c>
      <c r="ECU68" s="956">
        <f t="shared" si="314"/>
        <v>0</v>
      </c>
      <c r="ECV68" s="956">
        <f t="shared" si="314"/>
        <v>0</v>
      </c>
      <c r="ECW68" s="956">
        <f t="shared" si="314"/>
        <v>0</v>
      </c>
      <c r="ECX68" s="956">
        <f t="shared" si="314"/>
        <v>0</v>
      </c>
      <c r="ECY68" s="956">
        <f t="shared" si="314"/>
        <v>0</v>
      </c>
      <c r="ECZ68" s="956">
        <f t="shared" si="314"/>
        <v>0</v>
      </c>
      <c r="EDA68" s="956">
        <f t="shared" si="314"/>
        <v>0</v>
      </c>
      <c r="EDB68" s="956">
        <f t="shared" si="314"/>
        <v>0</v>
      </c>
      <c r="EDC68" s="956">
        <f t="shared" si="314"/>
        <v>0</v>
      </c>
      <c r="EDD68" s="956">
        <f t="shared" si="314"/>
        <v>0</v>
      </c>
      <c r="EDE68" s="956">
        <f t="shared" si="314"/>
        <v>0</v>
      </c>
      <c r="EDF68" s="956">
        <f t="shared" si="314"/>
        <v>0</v>
      </c>
      <c r="EDG68" s="956">
        <f t="shared" si="314"/>
        <v>0</v>
      </c>
      <c r="EDH68" s="956">
        <f t="shared" si="314"/>
        <v>0</v>
      </c>
      <c r="EDI68" s="956">
        <f t="shared" si="314"/>
        <v>0</v>
      </c>
      <c r="EDJ68" s="956">
        <f t="shared" si="314"/>
        <v>0</v>
      </c>
      <c r="EDK68" s="956">
        <f t="shared" si="314"/>
        <v>0</v>
      </c>
      <c r="EDL68" s="956">
        <f t="shared" si="314"/>
        <v>0</v>
      </c>
      <c r="EDM68" s="956">
        <f t="shared" si="314"/>
        <v>0</v>
      </c>
      <c r="EDN68" s="956">
        <f t="shared" si="314"/>
        <v>0</v>
      </c>
      <c r="EDO68" s="956">
        <f t="shared" si="314"/>
        <v>0</v>
      </c>
      <c r="EDP68" s="956">
        <f t="shared" si="314"/>
        <v>0</v>
      </c>
      <c r="EDQ68" s="956">
        <f t="shared" si="314"/>
        <v>0</v>
      </c>
      <c r="EDR68" s="956">
        <f t="shared" si="314"/>
        <v>0</v>
      </c>
      <c r="EDS68" s="956">
        <f t="shared" si="314"/>
        <v>0</v>
      </c>
      <c r="EDT68" s="956">
        <f t="shared" si="314"/>
        <v>0</v>
      </c>
      <c r="EDU68" s="956">
        <f t="shared" si="314"/>
        <v>0</v>
      </c>
      <c r="EDV68" s="956">
        <f t="shared" si="314"/>
        <v>0</v>
      </c>
      <c r="EDW68" s="956">
        <f t="shared" si="314"/>
        <v>0</v>
      </c>
      <c r="EDX68" s="956">
        <f t="shared" si="314"/>
        <v>0</v>
      </c>
      <c r="EDY68" s="956">
        <f t="shared" si="314"/>
        <v>0</v>
      </c>
      <c r="EDZ68" s="956">
        <f t="shared" si="314"/>
        <v>0</v>
      </c>
      <c r="EEA68" s="956">
        <f t="shared" si="314"/>
        <v>0</v>
      </c>
      <c r="EEB68" s="956">
        <f t="shared" si="314"/>
        <v>0</v>
      </c>
      <c r="EEC68" s="956">
        <f t="shared" si="314"/>
        <v>0</v>
      </c>
      <c r="EED68" s="956">
        <f t="shared" si="314"/>
        <v>0</v>
      </c>
      <c r="EEE68" s="956">
        <f t="shared" si="314"/>
        <v>0</v>
      </c>
      <c r="EEF68" s="956">
        <f t="shared" si="314"/>
        <v>0</v>
      </c>
      <c r="EEG68" s="956">
        <f t="shared" si="314"/>
        <v>0</v>
      </c>
      <c r="EEH68" s="956">
        <f t="shared" si="314"/>
        <v>0</v>
      </c>
      <c r="EEI68" s="956">
        <f t="shared" si="314"/>
        <v>0</v>
      </c>
      <c r="EEJ68" s="956">
        <f t="shared" si="314"/>
        <v>0</v>
      </c>
      <c r="EEK68" s="956">
        <f t="shared" si="314"/>
        <v>0</v>
      </c>
      <c r="EEL68" s="956">
        <f t="shared" si="314"/>
        <v>0</v>
      </c>
      <c r="EEM68" s="956">
        <f t="shared" si="314"/>
        <v>0</v>
      </c>
      <c r="EEN68" s="956">
        <f t="shared" si="314"/>
        <v>0</v>
      </c>
      <c r="EEO68" s="956">
        <f t="shared" si="314"/>
        <v>0</v>
      </c>
      <c r="EEP68" s="956">
        <f t="shared" si="314"/>
        <v>0</v>
      </c>
      <c r="EEQ68" s="956">
        <f t="shared" si="314"/>
        <v>0</v>
      </c>
      <c r="EER68" s="956">
        <f t="shared" si="314"/>
        <v>0</v>
      </c>
      <c r="EES68" s="956">
        <f t="shared" si="314"/>
        <v>0</v>
      </c>
      <c r="EET68" s="956">
        <f t="shared" si="314"/>
        <v>0</v>
      </c>
      <c r="EEU68" s="956">
        <f t="shared" si="314"/>
        <v>0</v>
      </c>
      <c r="EEV68" s="956">
        <f t="shared" ref="EEV68:EHG68" si="315">EEV60*$C$68</f>
        <v>0</v>
      </c>
      <c r="EEW68" s="956">
        <f t="shared" si="315"/>
        <v>0</v>
      </c>
      <c r="EEX68" s="956">
        <f t="shared" si="315"/>
        <v>0</v>
      </c>
      <c r="EEY68" s="956">
        <f t="shared" si="315"/>
        <v>0</v>
      </c>
      <c r="EEZ68" s="956">
        <f t="shared" si="315"/>
        <v>0</v>
      </c>
      <c r="EFA68" s="956">
        <f t="shared" si="315"/>
        <v>0</v>
      </c>
      <c r="EFB68" s="956">
        <f t="shared" si="315"/>
        <v>0</v>
      </c>
      <c r="EFC68" s="956">
        <f t="shared" si="315"/>
        <v>0</v>
      </c>
      <c r="EFD68" s="956">
        <f t="shared" si="315"/>
        <v>0</v>
      </c>
      <c r="EFE68" s="956">
        <f t="shared" si="315"/>
        <v>0</v>
      </c>
      <c r="EFF68" s="956">
        <f t="shared" si="315"/>
        <v>0</v>
      </c>
      <c r="EFG68" s="956">
        <f t="shared" si="315"/>
        <v>0</v>
      </c>
      <c r="EFH68" s="956">
        <f t="shared" si="315"/>
        <v>0</v>
      </c>
      <c r="EFI68" s="956">
        <f t="shared" si="315"/>
        <v>0</v>
      </c>
      <c r="EFJ68" s="956">
        <f t="shared" si="315"/>
        <v>0</v>
      </c>
      <c r="EFK68" s="956">
        <f t="shared" si="315"/>
        <v>0</v>
      </c>
      <c r="EFL68" s="956">
        <f t="shared" si="315"/>
        <v>0</v>
      </c>
      <c r="EFM68" s="956">
        <f t="shared" si="315"/>
        <v>0</v>
      </c>
      <c r="EFN68" s="956">
        <f t="shared" si="315"/>
        <v>0</v>
      </c>
      <c r="EFO68" s="956">
        <f t="shared" si="315"/>
        <v>0</v>
      </c>
      <c r="EFP68" s="956">
        <f t="shared" si="315"/>
        <v>0</v>
      </c>
      <c r="EFQ68" s="956">
        <f t="shared" si="315"/>
        <v>0</v>
      </c>
      <c r="EFR68" s="956">
        <f t="shared" si="315"/>
        <v>0</v>
      </c>
      <c r="EFS68" s="956">
        <f t="shared" si="315"/>
        <v>0</v>
      </c>
      <c r="EFT68" s="956">
        <f t="shared" si="315"/>
        <v>0</v>
      </c>
      <c r="EFU68" s="956">
        <f t="shared" si="315"/>
        <v>0</v>
      </c>
      <c r="EFV68" s="956">
        <f t="shared" si="315"/>
        <v>0</v>
      </c>
      <c r="EFW68" s="956">
        <f t="shared" si="315"/>
        <v>0</v>
      </c>
      <c r="EFX68" s="956">
        <f t="shared" si="315"/>
        <v>0</v>
      </c>
      <c r="EFY68" s="956">
        <f t="shared" si="315"/>
        <v>0</v>
      </c>
      <c r="EFZ68" s="956">
        <f t="shared" si="315"/>
        <v>0</v>
      </c>
      <c r="EGA68" s="956">
        <f t="shared" si="315"/>
        <v>0</v>
      </c>
      <c r="EGB68" s="956">
        <f t="shared" si="315"/>
        <v>0</v>
      </c>
      <c r="EGC68" s="956">
        <f t="shared" si="315"/>
        <v>0</v>
      </c>
      <c r="EGD68" s="956">
        <f t="shared" si="315"/>
        <v>0</v>
      </c>
      <c r="EGE68" s="956">
        <f t="shared" si="315"/>
        <v>0</v>
      </c>
      <c r="EGF68" s="956">
        <f t="shared" si="315"/>
        <v>0</v>
      </c>
      <c r="EGG68" s="956">
        <f t="shared" si="315"/>
        <v>0</v>
      </c>
      <c r="EGH68" s="956">
        <f t="shared" si="315"/>
        <v>0</v>
      </c>
      <c r="EGI68" s="956">
        <f t="shared" si="315"/>
        <v>0</v>
      </c>
      <c r="EGJ68" s="956">
        <f t="shared" si="315"/>
        <v>0</v>
      </c>
      <c r="EGK68" s="956">
        <f t="shared" si="315"/>
        <v>0</v>
      </c>
      <c r="EGL68" s="956">
        <f t="shared" si="315"/>
        <v>0</v>
      </c>
      <c r="EGM68" s="956">
        <f t="shared" si="315"/>
        <v>0</v>
      </c>
      <c r="EGN68" s="956">
        <f t="shared" si="315"/>
        <v>0</v>
      </c>
      <c r="EGO68" s="956">
        <f t="shared" si="315"/>
        <v>0</v>
      </c>
      <c r="EGP68" s="956">
        <f t="shared" si="315"/>
        <v>0</v>
      </c>
      <c r="EGQ68" s="956">
        <f t="shared" si="315"/>
        <v>0</v>
      </c>
      <c r="EGR68" s="956">
        <f t="shared" si="315"/>
        <v>0</v>
      </c>
      <c r="EGS68" s="956">
        <f t="shared" si="315"/>
        <v>0</v>
      </c>
      <c r="EGT68" s="956">
        <f t="shared" si="315"/>
        <v>0</v>
      </c>
      <c r="EGU68" s="956">
        <f t="shared" si="315"/>
        <v>0</v>
      </c>
      <c r="EGV68" s="956">
        <f t="shared" si="315"/>
        <v>0</v>
      </c>
      <c r="EGW68" s="956">
        <f t="shared" si="315"/>
        <v>0</v>
      </c>
      <c r="EGX68" s="956">
        <f t="shared" si="315"/>
        <v>0</v>
      </c>
      <c r="EGY68" s="956">
        <f t="shared" si="315"/>
        <v>0</v>
      </c>
      <c r="EGZ68" s="956">
        <f t="shared" si="315"/>
        <v>0</v>
      </c>
      <c r="EHA68" s="956">
        <f t="shared" si="315"/>
        <v>0</v>
      </c>
      <c r="EHB68" s="956">
        <f t="shared" si="315"/>
        <v>0</v>
      </c>
      <c r="EHC68" s="956">
        <f t="shared" si="315"/>
        <v>0</v>
      </c>
      <c r="EHD68" s="956">
        <f t="shared" si="315"/>
        <v>0</v>
      </c>
      <c r="EHE68" s="956">
        <f t="shared" si="315"/>
        <v>0</v>
      </c>
      <c r="EHF68" s="956">
        <f t="shared" si="315"/>
        <v>0</v>
      </c>
      <c r="EHG68" s="956">
        <f t="shared" si="315"/>
        <v>0</v>
      </c>
      <c r="EHH68" s="956">
        <f t="shared" ref="EHH68:EJS68" si="316">EHH60*$C$68</f>
        <v>0</v>
      </c>
      <c r="EHI68" s="956">
        <f t="shared" si="316"/>
        <v>0</v>
      </c>
      <c r="EHJ68" s="956">
        <f t="shared" si="316"/>
        <v>0</v>
      </c>
      <c r="EHK68" s="956">
        <f t="shared" si="316"/>
        <v>0</v>
      </c>
      <c r="EHL68" s="956">
        <f t="shared" si="316"/>
        <v>0</v>
      </c>
      <c r="EHM68" s="956">
        <f t="shared" si="316"/>
        <v>0</v>
      </c>
      <c r="EHN68" s="956">
        <f t="shared" si="316"/>
        <v>0</v>
      </c>
      <c r="EHO68" s="956">
        <f t="shared" si="316"/>
        <v>0</v>
      </c>
      <c r="EHP68" s="956">
        <f t="shared" si="316"/>
        <v>0</v>
      </c>
      <c r="EHQ68" s="956">
        <f t="shared" si="316"/>
        <v>0</v>
      </c>
      <c r="EHR68" s="956">
        <f t="shared" si="316"/>
        <v>0</v>
      </c>
      <c r="EHS68" s="956">
        <f t="shared" si="316"/>
        <v>0</v>
      </c>
      <c r="EHT68" s="956">
        <f t="shared" si="316"/>
        <v>0</v>
      </c>
      <c r="EHU68" s="956">
        <f t="shared" si="316"/>
        <v>0</v>
      </c>
      <c r="EHV68" s="956">
        <f t="shared" si="316"/>
        <v>0</v>
      </c>
      <c r="EHW68" s="956">
        <f t="shared" si="316"/>
        <v>0</v>
      </c>
      <c r="EHX68" s="956">
        <f t="shared" si="316"/>
        <v>0</v>
      </c>
      <c r="EHY68" s="956">
        <f t="shared" si="316"/>
        <v>0</v>
      </c>
      <c r="EHZ68" s="956">
        <f t="shared" si="316"/>
        <v>0</v>
      </c>
      <c r="EIA68" s="956">
        <f t="shared" si="316"/>
        <v>0</v>
      </c>
      <c r="EIB68" s="956">
        <f t="shared" si="316"/>
        <v>0</v>
      </c>
      <c r="EIC68" s="956">
        <f t="shared" si="316"/>
        <v>0</v>
      </c>
      <c r="EID68" s="956">
        <f t="shared" si="316"/>
        <v>0</v>
      </c>
      <c r="EIE68" s="956">
        <f t="shared" si="316"/>
        <v>0</v>
      </c>
      <c r="EIF68" s="956">
        <f t="shared" si="316"/>
        <v>0</v>
      </c>
      <c r="EIG68" s="956">
        <f t="shared" si="316"/>
        <v>0</v>
      </c>
      <c r="EIH68" s="956">
        <f t="shared" si="316"/>
        <v>0</v>
      </c>
      <c r="EII68" s="956">
        <f t="shared" si="316"/>
        <v>0</v>
      </c>
      <c r="EIJ68" s="956">
        <f t="shared" si="316"/>
        <v>0</v>
      </c>
      <c r="EIK68" s="956">
        <f t="shared" si="316"/>
        <v>0</v>
      </c>
      <c r="EIL68" s="956">
        <f t="shared" si="316"/>
        <v>0</v>
      </c>
      <c r="EIM68" s="956">
        <f t="shared" si="316"/>
        <v>0</v>
      </c>
      <c r="EIN68" s="956">
        <f t="shared" si="316"/>
        <v>0</v>
      </c>
      <c r="EIO68" s="956">
        <f t="shared" si="316"/>
        <v>0</v>
      </c>
      <c r="EIP68" s="956">
        <f t="shared" si="316"/>
        <v>0</v>
      </c>
      <c r="EIQ68" s="956">
        <f t="shared" si="316"/>
        <v>0</v>
      </c>
      <c r="EIR68" s="956">
        <f t="shared" si="316"/>
        <v>0</v>
      </c>
      <c r="EIS68" s="956">
        <f t="shared" si="316"/>
        <v>0</v>
      </c>
      <c r="EIT68" s="956">
        <f t="shared" si="316"/>
        <v>0</v>
      </c>
      <c r="EIU68" s="956">
        <f t="shared" si="316"/>
        <v>0</v>
      </c>
      <c r="EIV68" s="956">
        <f t="shared" si="316"/>
        <v>0</v>
      </c>
      <c r="EIW68" s="956">
        <f t="shared" si="316"/>
        <v>0</v>
      </c>
      <c r="EIX68" s="956">
        <f t="shared" si="316"/>
        <v>0</v>
      </c>
      <c r="EIY68" s="956">
        <f t="shared" si="316"/>
        <v>0</v>
      </c>
      <c r="EIZ68" s="956">
        <f t="shared" si="316"/>
        <v>0</v>
      </c>
      <c r="EJA68" s="956">
        <f t="shared" si="316"/>
        <v>0</v>
      </c>
      <c r="EJB68" s="956">
        <f t="shared" si="316"/>
        <v>0</v>
      </c>
      <c r="EJC68" s="956">
        <f t="shared" si="316"/>
        <v>0</v>
      </c>
      <c r="EJD68" s="956">
        <f t="shared" si="316"/>
        <v>0</v>
      </c>
      <c r="EJE68" s="956">
        <f t="shared" si="316"/>
        <v>0</v>
      </c>
      <c r="EJF68" s="956">
        <f t="shared" si="316"/>
        <v>0</v>
      </c>
      <c r="EJG68" s="956">
        <f t="shared" si="316"/>
        <v>0</v>
      </c>
      <c r="EJH68" s="956">
        <f t="shared" si="316"/>
        <v>0</v>
      </c>
      <c r="EJI68" s="956">
        <f t="shared" si="316"/>
        <v>0</v>
      </c>
      <c r="EJJ68" s="956">
        <f t="shared" si="316"/>
        <v>0</v>
      </c>
      <c r="EJK68" s="956">
        <f t="shared" si="316"/>
        <v>0</v>
      </c>
      <c r="EJL68" s="956">
        <f t="shared" si="316"/>
        <v>0</v>
      </c>
      <c r="EJM68" s="956">
        <f t="shared" si="316"/>
        <v>0</v>
      </c>
      <c r="EJN68" s="956">
        <f t="shared" si="316"/>
        <v>0</v>
      </c>
      <c r="EJO68" s="956">
        <f t="shared" si="316"/>
        <v>0</v>
      </c>
      <c r="EJP68" s="956">
        <f t="shared" si="316"/>
        <v>0</v>
      </c>
      <c r="EJQ68" s="956">
        <f t="shared" si="316"/>
        <v>0</v>
      </c>
      <c r="EJR68" s="956">
        <f t="shared" si="316"/>
        <v>0</v>
      </c>
      <c r="EJS68" s="956">
        <f t="shared" si="316"/>
        <v>0</v>
      </c>
      <c r="EJT68" s="956">
        <f t="shared" ref="EJT68:EME68" si="317">EJT60*$C$68</f>
        <v>0</v>
      </c>
      <c r="EJU68" s="956">
        <f t="shared" si="317"/>
        <v>0</v>
      </c>
      <c r="EJV68" s="956">
        <f t="shared" si="317"/>
        <v>0</v>
      </c>
      <c r="EJW68" s="956">
        <f t="shared" si="317"/>
        <v>0</v>
      </c>
      <c r="EJX68" s="956">
        <f t="shared" si="317"/>
        <v>0</v>
      </c>
      <c r="EJY68" s="956">
        <f t="shared" si="317"/>
        <v>0</v>
      </c>
      <c r="EJZ68" s="956">
        <f t="shared" si="317"/>
        <v>0</v>
      </c>
      <c r="EKA68" s="956">
        <f t="shared" si="317"/>
        <v>0</v>
      </c>
      <c r="EKB68" s="956">
        <f t="shared" si="317"/>
        <v>0</v>
      </c>
      <c r="EKC68" s="956">
        <f t="shared" si="317"/>
        <v>0</v>
      </c>
      <c r="EKD68" s="956">
        <f t="shared" si="317"/>
        <v>0</v>
      </c>
      <c r="EKE68" s="956">
        <f t="shared" si="317"/>
        <v>0</v>
      </c>
      <c r="EKF68" s="956">
        <f t="shared" si="317"/>
        <v>0</v>
      </c>
      <c r="EKG68" s="956">
        <f t="shared" si="317"/>
        <v>0</v>
      </c>
      <c r="EKH68" s="956">
        <f t="shared" si="317"/>
        <v>0</v>
      </c>
      <c r="EKI68" s="956">
        <f t="shared" si="317"/>
        <v>0</v>
      </c>
      <c r="EKJ68" s="956">
        <f t="shared" si="317"/>
        <v>0</v>
      </c>
      <c r="EKK68" s="956">
        <f t="shared" si="317"/>
        <v>0</v>
      </c>
      <c r="EKL68" s="956">
        <f t="shared" si="317"/>
        <v>0</v>
      </c>
      <c r="EKM68" s="956">
        <f t="shared" si="317"/>
        <v>0</v>
      </c>
      <c r="EKN68" s="956">
        <f t="shared" si="317"/>
        <v>0</v>
      </c>
      <c r="EKO68" s="956">
        <f t="shared" si="317"/>
        <v>0</v>
      </c>
      <c r="EKP68" s="956">
        <f t="shared" si="317"/>
        <v>0</v>
      </c>
      <c r="EKQ68" s="956">
        <f t="shared" si="317"/>
        <v>0</v>
      </c>
      <c r="EKR68" s="956">
        <f t="shared" si="317"/>
        <v>0</v>
      </c>
      <c r="EKS68" s="956">
        <f t="shared" si="317"/>
        <v>0</v>
      </c>
      <c r="EKT68" s="956">
        <f t="shared" si="317"/>
        <v>0</v>
      </c>
      <c r="EKU68" s="956">
        <f t="shared" si="317"/>
        <v>0</v>
      </c>
      <c r="EKV68" s="956">
        <f t="shared" si="317"/>
        <v>0</v>
      </c>
      <c r="EKW68" s="956">
        <f t="shared" si="317"/>
        <v>0</v>
      </c>
      <c r="EKX68" s="956">
        <f t="shared" si="317"/>
        <v>0</v>
      </c>
      <c r="EKY68" s="956">
        <f t="shared" si="317"/>
        <v>0</v>
      </c>
      <c r="EKZ68" s="956">
        <f t="shared" si="317"/>
        <v>0</v>
      </c>
      <c r="ELA68" s="956">
        <f t="shared" si="317"/>
        <v>0</v>
      </c>
      <c r="ELB68" s="956">
        <f t="shared" si="317"/>
        <v>0</v>
      </c>
      <c r="ELC68" s="956">
        <f t="shared" si="317"/>
        <v>0</v>
      </c>
      <c r="ELD68" s="956">
        <f t="shared" si="317"/>
        <v>0</v>
      </c>
      <c r="ELE68" s="956">
        <f t="shared" si="317"/>
        <v>0</v>
      </c>
      <c r="ELF68" s="956">
        <f t="shared" si="317"/>
        <v>0</v>
      </c>
      <c r="ELG68" s="956">
        <f t="shared" si="317"/>
        <v>0</v>
      </c>
      <c r="ELH68" s="956">
        <f t="shared" si="317"/>
        <v>0</v>
      </c>
      <c r="ELI68" s="956">
        <f t="shared" si="317"/>
        <v>0</v>
      </c>
      <c r="ELJ68" s="956">
        <f t="shared" si="317"/>
        <v>0</v>
      </c>
      <c r="ELK68" s="956">
        <f t="shared" si="317"/>
        <v>0</v>
      </c>
      <c r="ELL68" s="956">
        <f t="shared" si="317"/>
        <v>0</v>
      </c>
      <c r="ELM68" s="956">
        <f t="shared" si="317"/>
        <v>0</v>
      </c>
      <c r="ELN68" s="956">
        <f t="shared" si="317"/>
        <v>0</v>
      </c>
      <c r="ELO68" s="956">
        <f t="shared" si="317"/>
        <v>0</v>
      </c>
      <c r="ELP68" s="956">
        <f t="shared" si="317"/>
        <v>0</v>
      </c>
      <c r="ELQ68" s="956">
        <f t="shared" si="317"/>
        <v>0</v>
      </c>
      <c r="ELR68" s="956">
        <f t="shared" si="317"/>
        <v>0</v>
      </c>
      <c r="ELS68" s="956">
        <f t="shared" si="317"/>
        <v>0</v>
      </c>
      <c r="ELT68" s="956">
        <f t="shared" si="317"/>
        <v>0</v>
      </c>
      <c r="ELU68" s="956">
        <f t="shared" si="317"/>
        <v>0</v>
      </c>
      <c r="ELV68" s="956">
        <f t="shared" si="317"/>
        <v>0</v>
      </c>
      <c r="ELW68" s="956">
        <f t="shared" si="317"/>
        <v>0</v>
      </c>
      <c r="ELX68" s="956">
        <f t="shared" si="317"/>
        <v>0</v>
      </c>
      <c r="ELY68" s="956">
        <f t="shared" si="317"/>
        <v>0</v>
      </c>
      <c r="ELZ68" s="956">
        <f t="shared" si="317"/>
        <v>0</v>
      </c>
      <c r="EMA68" s="956">
        <f t="shared" si="317"/>
        <v>0</v>
      </c>
      <c r="EMB68" s="956">
        <f t="shared" si="317"/>
        <v>0</v>
      </c>
      <c r="EMC68" s="956">
        <f t="shared" si="317"/>
        <v>0</v>
      </c>
      <c r="EMD68" s="956">
        <f t="shared" si="317"/>
        <v>0</v>
      </c>
      <c r="EME68" s="956">
        <f t="shared" si="317"/>
        <v>0</v>
      </c>
      <c r="EMF68" s="956">
        <f t="shared" ref="EMF68:EOQ68" si="318">EMF60*$C$68</f>
        <v>0</v>
      </c>
      <c r="EMG68" s="956">
        <f t="shared" si="318"/>
        <v>0</v>
      </c>
      <c r="EMH68" s="956">
        <f t="shared" si="318"/>
        <v>0</v>
      </c>
      <c r="EMI68" s="956">
        <f t="shared" si="318"/>
        <v>0</v>
      </c>
      <c r="EMJ68" s="956">
        <f t="shared" si="318"/>
        <v>0</v>
      </c>
      <c r="EMK68" s="956">
        <f t="shared" si="318"/>
        <v>0</v>
      </c>
      <c r="EML68" s="956">
        <f t="shared" si="318"/>
        <v>0</v>
      </c>
      <c r="EMM68" s="956">
        <f t="shared" si="318"/>
        <v>0</v>
      </c>
      <c r="EMN68" s="956">
        <f t="shared" si="318"/>
        <v>0</v>
      </c>
      <c r="EMO68" s="956">
        <f t="shared" si="318"/>
        <v>0</v>
      </c>
      <c r="EMP68" s="956">
        <f t="shared" si="318"/>
        <v>0</v>
      </c>
      <c r="EMQ68" s="956">
        <f t="shared" si="318"/>
        <v>0</v>
      </c>
      <c r="EMR68" s="956">
        <f t="shared" si="318"/>
        <v>0</v>
      </c>
      <c r="EMS68" s="956">
        <f t="shared" si="318"/>
        <v>0</v>
      </c>
      <c r="EMT68" s="956">
        <f t="shared" si="318"/>
        <v>0</v>
      </c>
      <c r="EMU68" s="956">
        <f t="shared" si="318"/>
        <v>0</v>
      </c>
      <c r="EMV68" s="956">
        <f t="shared" si="318"/>
        <v>0</v>
      </c>
      <c r="EMW68" s="956">
        <f t="shared" si="318"/>
        <v>0</v>
      </c>
      <c r="EMX68" s="956">
        <f t="shared" si="318"/>
        <v>0</v>
      </c>
      <c r="EMY68" s="956">
        <f t="shared" si="318"/>
        <v>0</v>
      </c>
      <c r="EMZ68" s="956">
        <f t="shared" si="318"/>
        <v>0</v>
      </c>
      <c r="ENA68" s="956">
        <f t="shared" si="318"/>
        <v>0</v>
      </c>
      <c r="ENB68" s="956">
        <f t="shared" si="318"/>
        <v>0</v>
      </c>
      <c r="ENC68" s="956">
        <f t="shared" si="318"/>
        <v>0</v>
      </c>
      <c r="END68" s="956">
        <f t="shared" si="318"/>
        <v>0</v>
      </c>
      <c r="ENE68" s="956">
        <f t="shared" si="318"/>
        <v>0</v>
      </c>
      <c r="ENF68" s="956">
        <f t="shared" si="318"/>
        <v>0</v>
      </c>
      <c r="ENG68" s="956">
        <f t="shared" si="318"/>
        <v>0</v>
      </c>
      <c r="ENH68" s="956">
        <f t="shared" si="318"/>
        <v>0</v>
      </c>
      <c r="ENI68" s="956">
        <f t="shared" si="318"/>
        <v>0</v>
      </c>
      <c r="ENJ68" s="956">
        <f t="shared" si="318"/>
        <v>0</v>
      </c>
      <c r="ENK68" s="956">
        <f t="shared" si="318"/>
        <v>0</v>
      </c>
      <c r="ENL68" s="956">
        <f t="shared" si="318"/>
        <v>0</v>
      </c>
      <c r="ENM68" s="956">
        <f t="shared" si="318"/>
        <v>0</v>
      </c>
      <c r="ENN68" s="956">
        <f t="shared" si="318"/>
        <v>0</v>
      </c>
      <c r="ENO68" s="956">
        <f t="shared" si="318"/>
        <v>0</v>
      </c>
      <c r="ENP68" s="956">
        <f t="shared" si="318"/>
        <v>0</v>
      </c>
      <c r="ENQ68" s="956">
        <f t="shared" si="318"/>
        <v>0</v>
      </c>
      <c r="ENR68" s="956">
        <f t="shared" si="318"/>
        <v>0</v>
      </c>
      <c r="ENS68" s="956">
        <f t="shared" si="318"/>
        <v>0</v>
      </c>
      <c r="ENT68" s="956">
        <f t="shared" si="318"/>
        <v>0</v>
      </c>
      <c r="ENU68" s="956">
        <f t="shared" si="318"/>
        <v>0</v>
      </c>
      <c r="ENV68" s="956">
        <f t="shared" si="318"/>
        <v>0</v>
      </c>
      <c r="ENW68" s="956">
        <f t="shared" si="318"/>
        <v>0</v>
      </c>
      <c r="ENX68" s="956">
        <f t="shared" si="318"/>
        <v>0</v>
      </c>
      <c r="ENY68" s="956">
        <f t="shared" si="318"/>
        <v>0</v>
      </c>
      <c r="ENZ68" s="956">
        <f t="shared" si="318"/>
        <v>0</v>
      </c>
      <c r="EOA68" s="956">
        <f t="shared" si="318"/>
        <v>0</v>
      </c>
      <c r="EOB68" s="956">
        <f t="shared" si="318"/>
        <v>0</v>
      </c>
      <c r="EOC68" s="956">
        <f t="shared" si="318"/>
        <v>0</v>
      </c>
      <c r="EOD68" s="956">
        <f t="shared" si="318"/>
        <v>0</v>
      </c>
      <c r="EOE68" s="956">
        <f t="shared" si="318"/>
        <v>0</v>
      </c>
      <c r="EOF68" s="956">
        <f t="shared" si="318"/>
        <v>0</v>
      </c>
      <c r="EOG68" s="956">
        <f t="shared" si="318"/>
        <v>0</v>
      </c>
      <c r="EOH68" s="956">
        <f t="shared" si="318"/>
        <v>0</v>
      </c>
      <c r="EOI68" s="956">
        <f t="shared" si="318"/>
        <v>0</v>
      </c>
      <c r="EOJ68" s="956">
        <f t="shared" si="318"/>
        <v>0</v>
      </c>
      <c r="EOK68" s="956">
        <f t="shared" si="318"/>
        <v>0</v>
      </c>
      <c r="EOL68" s="956">
        <f t="shared" si="318"/>
        <v>0</v>
      </c>
      <c r="EOM68" s="956">
        <f t="shared" si="318"/>
        <v>0</v>
      </c>
      <c r="EON68" s="956">
        <f t="shared" si="318"/>
        <v>0</v>
      </c>
      <c r="EOO68" s="956">
        <f t="shared" si="318"/>
        <v>0</v>
      </c>
      <c r="EOP68" s="956">
        <f t="shared" si="318"/>
        <v>0</v>
      </c>
      <c r="EOQ68" s="956">
        <f t="shared" si="318"/>
        <v>0</v>
      </c>
      <c r="EOR68" s="956">
        <f t="shared" ref="EOR68:ERC68" si="319">EOR60*$C$68</f>
        <v>0</v>
      </c>
      <c r="EOS68" s="956">
        <f t="shared" si="319"/>
        <v>0</v>
      </c>
      <c r="EOT68" s="956">
        <f t="shared" si="319"/>
        <v>0</v>
      </c>
      <c r="EOU68" s="956">
        <f t="shared" si="319"/>
        <v>0</v>
      </c>
      <c r="EOV68" s="956">
        <f t="shared" si="319"/>
        <v>0</v>
      </c>
      <c r="EOW68" s="956">
        <f t="shared" si="319"/>
        <v>0</v>
      </c>
      <c r="EOX68" s="956">
        <f t="shared" si="319"/>
        <v>0</v>
      </c>
      <c r="EOY68" s="956">
        <f t="shared" si="319"/>
        <v>0</v>
      </c>
      <c r="EOZ68" s="956">
        <f t="shared" si="319"/>
        <v>0</v>
      </c>
      <c r="EPA68" s="956">
        <f t="shared" si="319"/>
        <v>0</v>
      </c>
      <c r="EPB68" s="956">
        <f t="shared" si="319"/>
        <v>0</v>
      </c>
      <c r="EPC68" s="956">
        <f t="shared" si="319"/>
        <v>0</v>
      </c>
      <c r="EPD68" s="956">
        <f t="shared" si="319"/>
        <v>0</v>
      </c>
      <c r="EPE68" s="956">
        <f t="shared" si="319"/>
        <v>0</v>
      </c>
      <c r="EPF68" s="956">
        <f t="shared" si="319"/>
        <v>0</v>
      </c>
      <c r="EPG68" s="956">
        <f t="shared" si="319"/>
        <v>0</v>
      </c>
      <c r="EPH68" s="956">
        <f t="shared" si="319"/>
        <v>0</v>
      </c>
      <c r="EPI68" s="956">
        <f t="shared" si="319"/>
        <v>0</v>
      </c>
      <c r="EPJ68" s="956">
        <f t="shared" si="319"/>
        <v>0</v>
      </c>
      <c r="EPK68" s="956">
        <f t="shared" si="319"/>
        <v>0</v>
      </c>
      <c r="EPL68" s="956">
        <f t="shared" si="319"/>
        <v>0</v>
      </c>
      <c r="EPM68" s="956">
        <f t="shared" si="319"/>
        <v>0</v>
      </c>
      <c r="EPN68" s="956">
        <f t="shared" si="319"/>
        <v>0</v>
      </c>
      <c r="EPO68" s="956">
        <f t="shared" si="319"/>
        <v>0</v>
      </c>
      <c r="EPP68" s="956">
        <f t="shared" si="319"/>
        <v>0</v>
      </c>
      <c r="EPQ68" s="956">
        <f t="shared" si="319"/>
        <v>0</v>
      </c>
      <c r="EPR68" s="956">
        <f t="shared" si="319"/>
        <v>0</v>
      </c>
      <c r="EPS68" s="956">
        <f t="shared" si="319"/>
        <v>0</v>
      </c>
      <c r="EPT68" s="956">
        <f t="shared" si="319"/>
        <v>0</v>
      </c>
      <c r="EPU68" s="956">
        <f t="shared" si="319"/>
        <v>0</v>
      </c>
      <c r="EPV68" s="956">
        <f t="shared" si="319"/>
        <v>0</v>
      </c>
      <c r="EPW68" s="956">
        <f t="shared" si="319"/>
        <v>0</v>
      </c>
      <c r="EPX68" s="956">
        <f t="shared" si="319"/>
        <v>0</v>
      </c>
      <c r="EPY68" s="956">
        <f t="shared" si="319"/>
        <v>0</v>
      </c>
      <c r="EPZ68" s="956">
        <f t="shared" si="319"/>
        <v>0</v>
      </c>
      <c r="EQA68" s="956">
        <f t="shared" si="319"/>
        <v>0</v>
      </c>
      <c r="EQB68" s="956">
        <f t="shared" si="319"/>
        <v>0</v>
      </c>
      <c r="EQC68" s="956">
        <f t="shared" si="319"/>
        <v>0</v>
      </c>
      <c r="EQD68" s="956">
        <f t="shared" si="319"/>
        <v>0</v>
      </c>
      <c r="EQE68" s="956">
        <f t="shared" si="319"/>
        <v>0</v>
      </c>
      <c r="EQF68" s="956">
        <f t="shared" si="319"/>
        <v>0</v>
      </c>
      <c r="EQG68" s="956">
        <f t="shared" si="319"/>
        <v>0</v>
      </c>
      <c r="EQH68" s="956">
        <f t="shared" si="319"/>
        <v>0</v>
      </c>
      <c r="EQI68" s="956">
        <f t="shared" si="319"/>
        <v>0</v>
      </c>
      <c r="EQJ68" s="956">
        <f t="shared" si="319"/>
        <v>0</v>
      </c>
      <c r="EQK68" s="956">
        <f t="shared" si="319"/>
        <v>0</v>
      </c>
      <c r="EQL68" s="956">
        <f t="shared" si="319"/>
        <v>0</v>
      </c>
      <c r="EQM68" s="956">
        <f t="shared" si="319"/>
        <v>0</v>
      </c>
      <c r="EQN68" s="956">
        <f t="shared" si="319"/>
        <v>0</v>
      </c>
      <c r="EQO68" s="956">
        <f t="shared" si="319"/>
        <v>0</v>
      </c>
      <c r="EQP68" s="956">
        <f t="shared" si="319"/>
        <v>0</v>
      </c>
      <c r="EQQ68" s="956">
        <f t="shared" si="319"/>
        <v>0</v>
      </c>
      <c r="EQR68" s="956">
        <f t="shared" si="319"/>
        <v>0</v>
      </c>
      <c r="EQS68" s="956">
        <f t="shared" si="319"/>
        <v>0</v>
      </c>
      <c r="EQT68" s="956">
        <f t="shared" si="319"/>
        <v>0</v>
      </c>
      <c r="EQU68" s="956">
        <f t="shared" si="319"/>
        <v>0</v>
      </c>
      <c r="EQV68" s="956">
        <f t="shared" si="319"/>
        <v>0</v>
      </c>
      <c r="EQW68" s="956">
        <f t="shared" si="319"/>
        <v>0</v>
      </c>
      <c r="EQX68" s="956">
        <f t="shared" si="319"/>
        <v>0</v>
      </c>
      <c r="EQY68" s="956">
        <f t="shared" si="319"/>
        <v>0</v>
      </c>
      <c r="EQZ68" s="956">
        <f t="shared" si="319"/>
        <v>0</v>
      </c>
      <c r="ERA68" s="956">
        <f t="shared" si="319"/>
        <v>0</v>
      </c>
      <c r="ERB68" s="956">
        <f t="shared" si="319"/>
        <v>0</v>
      </c>
      <c r="ERC68" s="956">
        <f t="shared" si="319"/>
        <v>0</v>
      </c>
      <c r="ERD68" s="956">
        <f t="shared" ref="ERD68:ETO68" si="320">ERD60*$C$68</f>
        <v>0</v>
      </c>
      <c r="ERE68" s="956">
        <f t="shared" si="320"/>
        <v>0</v>
      </c>
      <c r="ERF68" s="956">
        <f t="shared" si="320"/>
        <v>0</v>
      </c>
      <c r="ERG68" s="956">
        <f t="shared" si="320"/>
        <v>0</v>
      </c>
      <c r="ERH68" s="956">
        <f t="shared" si="320"/>
        <v>0</v>
      </c>
      <c r="ERI68" s="956">
        <f t="shared" si="320"/>
        <v>0</v>
      </c>
      <c r="ERJ68" s="956">
        <f t="shared" si="320"/>
        <v>0</v>
      </c>
      <c r="ERK68" s="956">
        <f t="shared" si="320"/>
        <v>0</v>
      </c>
      <c r="ERL68" s="956">
        <f t="shared" si="320"/>
        <v>0</v>
      </c>
      <c r="ERM68" s="956">
        <f t="shared" si="320"/>
        <v>0</v>
      </c>
      <c r="ERN68" s="956">
        <f t="shared" si="320"/>
        <v>0</v>
      </c>
      <c r="ERO68" s="956">
        <f t="shared" si="320"/>
        <v>0</v>
      </c>
      <c r="ERP68" s="956">
        <f t="shared" si="320"/>
        <v>0</v>
      </c>
      <c r="ERQ68" s="956">
        <f t="shared" si="320"/>
        <v>0</v>
      </c>
      <c r="ERR68" s="956">
        <f t="shared" si="320"/>
        <v>0</v>
      </c>
      <c r="ERS68" s="956">
        <f t="shared" si="320"/>
        <v>0</v>
      </c>
      <c r="ERT68" s="956">
        <f t="shared" si="320"/>
        <v>0</v>
      </c>
      <c r="ERU68" s="956">
        <f t="shared" si="320"/>
        <v>0</v>
      </c>
      <c r="ERV68" s="956">
        <f t="shared" si="320"/>
        <v>0</v>
      </c>
      <c r="ERW68" s="956">
        <f t="shared" si="320"/>
        <v>0</v>
      </c>
      <c r="ERX68" s="956">
        <f t="shared" si="320"/>
        <v>0</v>
      </c>
      <c r="ERY68" s="956">
        <f t="shared" si="320"/>
        <v>0</v>
      </c>
      <c r="ERZ68" s="956">
        <f t="shared" si="320"/>
        <v>0</v>
      </c>
      <c r="ESA68" s="956">
        <f t="shared" si="320"/>
        <v>0</v>
      </c>
      <c r="ESB68" s="956">
        <f t="shared" si="320"/>
        <v>0</v>
      </c>
      <c r="ESC68" s="956">
        <f t="shared" si="320"/>
        <v>0</v>
      </c>
      <c r="ESD68" s="956">
        <f t="shared" si="320"/>
        <v>0</v>
      </c>
      <c r="ESE68" s="956">
        <f t="shared" si="320"/>
        <v>0</v>
      </c>
      <c r="ESF68" s="956">
        <f t="shared" si="320"/>
        <v>0</v>
      </c>
      <c r="ESG68" s="956">
        <f t="shared" si="320"/>
        <v>0</v>
      </c>
      <c r="ESH68" s="956">
        <f t="shared" si="320"/>
        <v>0</v>
      </c>
      <c r="ESI68" s="956">
        <f t="shared" si="320"/>
        <v>0</v>
      </c>
      <c r="ESJ68" s="956">
        <f t="shared" si="320"/>
        <v>0</v>
      </c>
      <c r="ESK68" s="956">
        <f t="shared" si="320"/>
        <v>0</v>
      </c>
      <c r="ESL68" s="956">
        <f t="shared" si="320"/>
        <v>0</v>
      </c>
      <c r="ESM68" s="956">
        <f t="shared" si="320"/>
        <v>0</v>
      </c>
      <c r="ESN68" s="956">
        <f t="shared" si="320"/>
        <v>0</v>
      </c>
      <c r="ESO68" s="956">
        <f t="shared" si="320"/>
        <v>0</v>
      </c>
      <c r="ESP68" s="956">
        <f t="shared" si="320"/>
        <v>0</v>
      </c>
      <c r="ESQ68" s="956">
        <f t="shared" si="320"/>
        <v>0</v>
      </c>
      <c r="ESR68" s="956">
        <f t="shared" si="320"/>
        <v>0</v>
      </c>
      <c r="ESS68" s="956">
        <f t="shared" si="320"/>
        <v>0</v>
      </c>
      <c r="EST68" s="956">
        <f t="shared" si="320"/>
        <v>0</v>
      </c>
      <c r="ESU68" s="956">
        <f t="shared" si="320"/>
        <v>0</v>
      </c>
      <c r="ESV68" s="956">
        <f t="shared" si="320"/>
        <v>0</v>
      </c>
      <c r="ESW68" s="956">
        <f t="shared" si="320"/>
        <v>0</v>
      </c>
      <c r="ESX68" s="956">
        <f t="shared" si="320"/>
        <v>0</v>
      </c>
      <c r="ESY68" s="956">
        <f t="shared" si="320"/>
        <v>0</v>
      </c>
      <c r="ESZ68" s="956">
        <f t="shared" si="320"/>
        <v>0</v>
      </c>
      <c r="ETA68" s="956">
        <f t="shared" si="320"/>
        <v>0</v>
      </c>
      <c r="ETB68" s="956">
        <f t="shared" si="320"/>
        <v>0</v>
      </c>
      <c r="ETC68" s="956">
        <f t="shared" si="320"/>
        <v>0</v>
      </c>
      <c r="ETD68" s="956">
        <f t="shared" si="320"/>
        <v>0</v>
      </c>
      <c r="ETE68" s="956">
        <f t="shared" si="320"/>
        <v>0</v>
      </c>
      <c r="ETF68" s="956">
        <f t="shared" si="320"/>
        <v>0</v>
      </c>
      <c r="ETG68" s="956">
        <f t="shared" si="320"/>
        <v>0</v>
      </c>
      <c r="ETH68" s="956">
        <f t="shared" si="320"/>
        <v>0</v>
      </c>
      <c r="ETI68" s="956">
        <f t="shared" si="320"/>
        <v>0</v>
      </c>
      <c r="ETJ68" s="956">
        <f t="shared" si="320"/>
        <v>0</v>
      </c>
      <c r="ETK68" s="956">
        <f t="shared" si="320"/>
        <v>0</v>
      </c>
      <c r="ETL68" s="956">
        <f t="shared" si="320"/>
        <v>0</v>
      </c>
      <c r="ETM68" s="956">
        <f t="shared" si="320"/>
        <v>0</v>
      </c>
      <c r="ETN68" s="956">
        <f t="shared" si="320"/>
        <v>0</v>
      </c>
      <c r="ETO68" s="956">
        <f t="shared" si="320"/>
        <v>0</v>
      </c>
      <c r="ETP68" s="956">
        <f t="shared" ref="ETP68:EWA68" si="321">ETP60*$C$68</f>
        <v>0</v>
      </c>
      <c r="ETQ68" s="956">
        <f t="shared" si="321"/>
        <v>0</v>
      </c>
      <c r="ETR68" s="956">
        <f t="shared" si="321"/>
        <v>0</v>
      </c>
      <c r="ETS68" s="956">
        <f t="shared" si="321"/>
        <v>0</v>
      </c>
      <c r="ETT68" s="956">
        <f t="shared" si="321"/>
        <v>0</v>
      </c>
      <c r="ETU68" s="956">
        <f t="shared" si="321"/>
        <v>0</v>
      </c>
      <c r="ETV68" s="956">
        <f t="shared" si="321"/>
        <v>0</v>
      </c>
      <c r="ETW68" s="956">
        <f t="shared" si="321"/>
        <v>0</v>
      </c>
      <c r="ETX68" s="956">
        <f t="shared" si="321"/>
        <v>0</v>
      </c>
      <c r="ETY68" s="956">
        <f t="shared" si="321"/>
        <v>0</v>
      </c>
      <c r="ETZ68" s="956">
        <f t="shared" si="321"/>
        <v>0</v>
      </c>
      <c r="EUA68" s="956">
        <f t="shared" si="321"/>
        <v>0</v>
      </c>
      <c r="EUB68" s="956">
        <f t="shared" si="321"/>
        <v>0</v>
      </c>
      <c r="EUC68" s="956">
        <f t="shared" si="321"/>
        <v>0</v>
      </c>
      <c r="EUD68" s="956">
        <f t="shared" si="321"/>
        <v>0</v>
      </c>
      <c r="EUE68" s="956">
        <f t="shared" si="321"/>
        <v>0</v>
      </c>
      <c r="EUF68" s="956">
        <f t="shared" si="321"/>
        <v>0</v>
      </c>
      <c r="EUG68" s="956">
        <f t="shared" si="321"/>
        <v>0</v>
      </c>
      <c r="EUH68" s="956">
        <f t="shared" si="321"/>
        <v>0</v>
      </c>
      <c r="EUI68" s="956">
        <f t="shared" si="321"/>
        <v>0</v>
      </c>
      <c r="EUJ68" s="956">
        <f t="shared" si="321"/>
        <v>0</v>
      </c>
      <c r="EUK68" s="956">
        <f t="shared" si="321"/>
        <v>0</v>
      </c>
      <c r="EUL68" s="956">
        <f t="shared" si="321"/>
        <v>0</v>
      </c>
      <c r="EUM68" s="956">
        <f t="shared" si="321"/>
        <v>0</v>
      </c>
      <c r="EUN68" s="956">
        <f t="shared" si="321"/>
        <v>0</v>
      </c>
      <c r="EUO68" s="956">
        <f t="shared" si="321"/>
        <v>0</v>
      </c>
      <c r="EUP68" s="956">
        <f t="shared" si="321"/>
        <v>0</v>
      </c>
      <c r="EUQ68" s="956">
        <f t="shared" si="321"/>
        <v>0</v>
      </c>
      <c r="EUR68" s="956">
        <f t="shared" si="321"/>
        <v>0</v>
      </c>
      <c r="EUS68" s="956">
        <f t="shared" si="321"/>
        <v>0</v>
      </c>
      <c r="EUT68" s="956">
        <f t="shared" si="321"/>
        <v>0</v>
      </c>
      <c r="EUU68" s="956">
        <f t="shared" si="321"/>
        <v>0</v>
      </c>
      <c r="EUV68" s="956">
        <f t="shared" si="321"/>
        <v>0</v>
      </c>
      <c r="EUW68" s="956">
        <f t="shared" si="321"/>
        <v>0</v>
      </c>
      <c r="EUX68" s="956">
        <f t="shared" si="321"/>
        <v>0</v>
      </c>
      <c r="EUY68" s="956">
        <f t="shared" si="321"/>
        <v>0</v>
      </c>
      <c r="EUZ68" s="956">
        <f t="shared" si="321"/>
        <v>0</v>
      </c>
      <c r="EVA68" s="956">
        <f t="shared" si="321"/>
        <v>0</v>
      </c>
      <c r="EVB68" s="956">
        <f t="shared" si="321"/>
        <v>0</v>
      </c>
      <c r="EVC68" s="956">
        <f t="shared" si="321"/>
        <v>0</v>
      </c>
      <c r="EVD68" s="956">
        <f t="shared" si="321"/>
        <v>0</v>
      </c>
      <c r="EVE68" s="956">
        <f t="shared" si="321"/>
        <v>0</v>
      </c>
      <c r="EVF68" s="956">
        <f t="shared" si="321"/>
        <v>0</v>
      </c>
      <c r="EVG68" s="956">
        <f t="shared" si="321"/>
        <v>0</v>
      </c>
      <c r="EVH68" s="956">
        <f t="shared" si="321"/>
        <v>0</v>
      </c>
      <c r="EVI68" s="956">
        <f t="shared" si="321"/>
        <v>0</v>
      </c>
      <c r="EVJ68" s="956">
        <f t="shared" si="321"/>
        <v>0</v>
      </c>
      <c r="EVK68" s="956">
        <f t="shared" si="321"/>
        <v>0</v>
      </c>
      <c r="EVL68" s="956">
        <f t="shared" si="321"/>
        <v>0</v>
      </c>
      <c r="EVM68" s="956">
        <f t="shared" si="321"/>
        <v>0</v>
      </c>
      <c r="EVN68" s="956">
        <f t="shared" si="321"/>
        <v>0</v>
      </c>
      <c r="EVO68" s="956">
        <f t="shared" si="321"/>
        <v>0</v>
      </c>
      <c r="EVP68" s="956">
        <f t="shared" si="321"/>
        <v>0</v>
      </c>
      <c r="EVQ68" s="956">
        <f t="shared" si="321"/>
        <v>0</v>
      </c>
      <c r="EVR68" s="956">
        <f t="shared" si="321"/>
        <v>0</v>
      </c>
      <c r="EVS68" s="956">
        <f t="shared" si="321"/>
        <v>0</v>
      </c>
      <c r="EVT68" s="956">
        <f t="shared" si="321"/>
        <v>0</v>
      </c>
      <c r="EVU68" s="956">
        <f t="shared" si="321"/>
        <v>0</v>
      </c>
      <c r="EVV68" s="956">
        <f t="shared" si="321"/>
        <v>0</v>
      </c>
      <c r="EVW68" s="956">
        <f t="shared" si="321"/>
        <v>0</v>
      </c>
      <c r="EVX68" s="956">
        <f t="shared" si="321"/>
        <v>0</v>
      </c>
      <c r="EVY68" s="956">
        <f t="shared" si="321"/>
        <v>0</v>
      </c>
      <c r="EVZ68" s="956">
        <f t="shared" si="321"/>
        <v>0</v>
      </c>
      <c r="EWA68" s="956">
        <f t="shared" si="321"/>
        <v>0</v>
      </c>
      <c r="EWB68" s="956">
        <f t="shared" ref="EWB68:EYM68" si="322">EWB60*$C$68</f>
        <v>0</v>
      </c>
      <c r="EWC68" s="956">
        <f t="shared" si="322"/>
        <v>0</v>
      </c>
      <c r="EWD68" s="956">
        <f t="shared" si="322"/>
        <v>0</v>
      </c>
      <c r="EWE68" s="956">
        <f t="shared" si="322"/>
        <v>0</v>
      </c>
      <c r="EWF68" s="956">
        <f t="shared" si="322"/>
        <v>0</v>
      </c>
      <c r="EWG68" s="956">
        <f t="shared" si="322"/>
        <v>0</v>
      </c>
      <c r="EWH68" s="956">
        <f t="shared" si="322"/>
        <v>0</v>
      </c>
      <c r="EWI68" s="956">
        <f t="shared" si="322"/>
        <v>0</v>
      </c>
      <c r="EWJ68" s="956">
        <f t="shared" si="322"/>
        <v>0</v>
      </c>
      <c r="EWK68" s="956">
        <f t="shared" si="322"/>
        <v>0</v>
      </c>
      <c r="EWL68" s="956">
        <f t="shared" si="322"/>
        <v>0</v>
      </c>
      <c r="EWM68" s="956">
        <f t="shared" si="322"/>
        <v>0</v>
      </c>
      <c r="EWN68" s="956">
        <f t="shared" si="322"/>
        <v>0</v>
      </c>
      <c r="EWO68" s="956">
        <f t="shared" si="322"/>
        <v>0</v>
      </c>
      <c r="EWP68" s="956">
        <f t="shared" si="322"/>
        <v>0</v>
      </c>
      <c r="EWQ68" s="956">
        <f t="shared" si="322"/>
        <v>0</v>
      </c>
      <c r="EWR68" s="956">
        <f t="shared" si="322"/>
        <v>0</v>
      </c>
      <c r="EWS68" s="956">
        <f t="shared" si="322"/>
        <v>0</v>
      </c>
      <c r="EWT68" s="956">
        <f t="shared" si="322"/>
        <v>0</v>
      </c>
      <c r="EWU68" s="956">
        <f t="shared" si="322"/>
        <v>0</v>
      </c>
      <c r="EWV68" s="956">
        <f t="shared" si="322"/>
        <v>0</v>
      </c>
      <c r="EWW68" s="956">
        <f t="shared" si="322"/>
        <v>0</v>
      </c>
      <c r="EWX68" s="956">
        <f t="shared" si="322"/>
        <v>0</v>
      </c>
      <c r="EWY68" s="956">
        <f t="shared" si="322"/>
        <v>0</v>
      </c>
      <c r="EWZ68" s="956">
        <f t="shared" si="322"/>
        <v>0</v>
      </c>
      <c r="EXA68" s="956">
        <f t="shared" si="322"/>
        <v>0</v>
      </c>
      <c r="EXB68" s="956">
        <f t="shared" si="322"/>
        <v>0</v>
      </c>
      <c r="EXC68" s="956">
        <f t="shared" si="322"/>
        <v>0</v>
      </c>
      <c r="EXD68" s="956">
        <f t="shared" si="322"/>
        <v>0</v>
      </c>
      <c r="EXE68" s="956">
        <f t="shared" si="322"/>
        <v>0</v>
      </c>
      <c r="EXF68" s="956">
        <f t="shared" si="322"/>
        <v>0</v>
      </c>
      <c r="EXG68" s="956">
        <f t="shared" si="322"/>
        <v>0</v>
      </c>
      <c r="EXH68" s="956">
        <f t="shared" si="322"/>
        <v>0</v>
      </c>
      <c r="EXI68" s="956">
        <f t="shared" si="322"/>
        <v>0</v>
      </c>
      <c r="EXJ68" s="956">
        <f t="shared" si="322"/>
        <v>0</v>
      </c>
      <c r="EXK68" s="956">
        <f t="shared" si="322"/>
        <v>0</v>
      </c>
      <c r="EXL68" s="956">
        <f t="shared" si="322"/>
        <v>0</v>
      </c>
      <c r="EXM68" s="956">
        <f t="shared" si="322"/>
        <v>0</v>
      </c>
      <c r="EXN68" s="956">
        <f t="shared" si="322"/>
        <v>0</v>
      </c>
      <c r="EXO68" s="956">
        <f t="shared" si="322"/>
        <v>0</v>
      </c>
      <c r="EXP68" s="956">
        <f t="shared" si="322"/>
        <v>0</v>
      </c>
      <c r="EXQ68" s="956">
        <f t="shared" si="322"/>
        <v>0</v>
      </c>
      <c r="EXR68" s="956">
        <f t="shared" si="322"/>
        <v>0</v>
      </c>
      <c r="EXS68" s="956">
        <f t="shared" si="322"/>
        <v>0</v>
      </c>
      <c r="EXT68" s="956">
        <f t="shared" si="322"/>
        <v>0</v>
      </c>
      <c r="EXU68" s="956">
        <f t="shared" si="322"/>
        <v>0</v>
      </c>
      <c r="EXV68" s="956">
        <f t="shared" si="322"/>
        <v>0</v>
      </c>
      <c r="EXW68" s="956">
        <f t="shared" si="322"/>
        <v>0</v>
      </c>
      <c r="EXX68" s="956">
        <f t="shared" si="322"/>
        <v>0</v>
      </c>
      <c r="EXY68" s="956">
        <f t="shared" si="322"/>
        <v>0</v>
      </c>
      <c r="EXZ68" s="956">
        <f t="shared" si="322"/>
        <v>0</v>
      </c>
      <c r="EYA68" s="956">
        <f t="shared" si="322"/>
        <v>0</v>
      </c>
      <c r="EYB68" s="956">
        <f t="shared" si="322"/>
        <v>0</v>
      </c>
      <c r="EYC68" s="956">
        <f t="shared" si="322"/>
        <v>0</v>
      </c>
      <c r="EYD68" s="956">
        <f t="shared" si="322"/>
        <v>0</v>
      </c>
      <c r="EYE68" s="956">
        <f t="shared" si="322"/>
        <v>0</v>
      </c>
      <c r="EYF68" s="956">
        <f t="shared" si="322"/>
        <v>0</v>
      </c>
      <c r="EYG68" s="956">
        <f t="shared" si="322"/>
        <v>0</v>
      </c>
      <c r="EYH68" s="956">
        <f t="shared" si="322"/>
        <v>0</v>
      </c>
      <c r="EYI68" s="956">
        <f t="shared" si="322"/>
        <v>0</v>
      </c>
      <c r="EYJ68" s="956">
        <f t="shared" si="322"/>
        <v>0</v>
      </c>
      <c r="EYK68" s="956">
        <f t="shared" si="322"/>
        <v>0</v>
      </c>
      <c r="EYL68" s="956">
        <f t="shared" si="322"/>
        <v>0</v>
      </c>
      <c r="EYM68" s="956">
        <f t="shared" si="322"/>
        <v>0</v>
      </c>
      <c r="EYN68" s="956">
        <f t="shared" ref="EYN68:FAY68" si="323">EYN60*$C$68</f>
        <v>0</v>
      </c>
      <c r="EYO68" s="956">
        <f t="shared" si="323"/>
        <v>0</v>
      </c>
      <c r="EYP68" s="956">
        <f t="shared" si="323"/>
        <v>0</v>
      </c>
      <c r="EYQ68" s="956">
        <f t="shared" si="323"/>
        <v>0</v>
      </c>
      <c r="EYR68" s="956">
        <f t="shared" si="323"/>
        <v>0</v>
      </c>
      <c r="EYS68" s="956">
        <f t="shared" si="323"/>
        <v>0</v>
      </c>
      <c r="EYT68" s="956">
        <f t="shared" si="323"/>
        <v>0</v>
      </c>
      <c r="EYU68" s="956">
        <f t="shared" si="323"/>
        <v>0</v>
      </c>
      <c r="EYV68" s="956">
        <f t="shared" si="323"/>
        <v>0</v>
      </c>
      <c r="EYW68" s="956">
        <f t="shared" si="323"/>
        <v>0</v>
      </c>
      <c r="EYX68" s="956">
        <f t="shared" si="323"/>
        <v>0</v>
      </c>
      <c r="EYY68" s="956">
        <f t="shared" si="323"/>
        <v>0</v>
      </c>
      <c r="EYZ68" s="956">
        <f t="shared" si="323"/>
        <v>0</v>
      </c>
      <c r="EZA68" s="956">
        <f t="shared" si="323"/>
        <v>0</v>
      </c>
      <c r="EZB68" s="956">
        <f t="shared" si="323"/>
        <v>0</v>
      </c>
      <c r="EZC68" s="956">
        <f t="shared" si="323"/>
        <v>0</v>
      </c>
      <c r="EZD68" s="956">
        <f t="shared" si="323"/>
        <v>0</v>
      </c>
      <c r="EZE68" s="956">
        <f t="shared" si="323"/>
        <v>0</v>
      </c>
      <c r="EZF68" s="956">
        <f t="shared" si="323"/>
        <v>0</v>
      </c>
      <c r="EZG68" s="956">
        <f t="shared" si="323"/>
        <v>0</v>
      </c>
      <c r="EZH68" s="956">
        <f t="shared" si="323"/>
        <v>0</v>
      </c>
      <c r="EZI68" s="956">
        <f t="shared" si="323"/>
        <v>0</v>
      </c>
      <c r="EZJ68" s="956">
        <f t="shared" si="323"/>
        <v>0</v>
      </c>
      <c r="EZK68" s="956">
        <f t="shared" si="323"/>
        <v>0</v>
      </c>
      <c r="EZL68" s="956">
        <f t="shared" si="323"/>
        <v>0</v>
      </c>
      <c r="EZM68" s="956">
        <f t="shared" si="323"/>
        <v>0</v>
      </c>
      <c r="EZN68" s="956">
        <f t="shared" si="323"/>
        <v>0</v>
      </c>
      <c r="EZO68" s="956">
        <f t="shared" si="323"/>
        <v>0</v>
      </c>
      <c r="EZP68" s="956">
        <f t="shared" si="323"/>
        <v>0</v>
      </c>
      <c r="EZQ68" s="956">
        <f t="shared" si="323"/>
        <v>0</v>
      </c>
      <c r="EZR68" s="956">
        <f t="shared" si="323"/>
        <v>0</v>
      </c>
      <c r="EZS68" s="956">
        <f t="shared" si="323"/>
        <v>0</v>
      </c>
      <c r="EZT68" s="956">
        <f t="shared" si="323"/>
        <v>0</v>
      </c>
      <c r="EZU68" s="956">
        <f t="shared" si="323"/>
        <v>0</v>
      </c>
      <c r="EZV68" s="956">
        <f t="shared" si="323"/>
        <v>0</v>
      </c>
      <c r="EZW68" s="956">
        <f t="shared" si="323"/>
        <v>0</v>
      </c>
      <c r="EZX68" s="956">
        <f t="shared" si="323"/>
        <v>0</v>
      </c>
      <c r="EZY68" s="956">
        <f t="shared" si="323"/>
        <v>0</v>
      </c>
      <c r="EZZ68" s="956">
        <f t="shared" si="323"/>
        <v>0</v>
      </c>
      <c r="FAA68" s="956">
        <f t="shared" si="323"/>
        <v>0</v>
      </c>
      <c r="FAB68" s="956">
        <f t="shared" si="323"/>
        <v>0</v>
      </c>
      <c r="FAC68" s="956">
        <f t="shared" si="323"/>
        <v>0</v>
      </c>
      <c r="FAD68" s="956">
        <f t="shared" si="323"/>
        <v>0</v>
      </c>
      <c r="FAE68" s="956">
        <f t="shared" si="323"/>
        <v>0</v>
      </c>
      <c r="FAF68" s="956">
        <f t="shared" si="323"/>
        <v>0</v>
      </c>
      <c r="FAG68" s="956">
        <f t="shared" si="323"/>
        <v>0</v>
      </c>
      <c r="FAH68" s="956">
        <f t="shared" si="323"/>
        <v>0</v>
      </c>
      <c r="FAI68" s="956">
        <f t="shared" si="323"/>
        <v>0</v>
      </c>
      <c r="FAJ68" s="956">
        <f t="shared" si="323"/>
        <v>0</v>
      </c>
      <c r="FAK68" s="956">
        <f t="shared" si="323"/>
        <v>0</v>
      </c>
      <c r="FAL68" s="956">
        <f t="shared" si="323"/>
        <v>0</v>
      </c>
      <c r="FAM68" s="956">
        <f t="shared" si="323"/>
        <v>0</v>
      </c>
      <c r="FAN68" s="956">
        <f t="shared" si="323"/>
        <v>0</v>
      </c>
      <c r="FAO68" s="956">
        <f t="shared" si="323"/>
        <v>0</v>
      </c>
      <c r="FAP68" s="956">
        <f t="shared" si="323"/>
        <v>0</v>
      </c>
      <c r="FAQ68" s="956">
        <f t="shared" si="323"/>
        <v>0</v>
      </c>
      <c r="FAR68" s="956">
        <f t="shared" si="323"/>
        <v>0</v>
      </c>
      <c r="FAS68" s="956">
        <f t="shared" si="323"/>
        <v>0</v>
      </c>
      <c r="FAT68" s="956">
        <f t="shared" si="323"/>
        <v>0</v>
      </c>
      <c r="FAU68" s="956">
        <f t="shared" si="323"/>
        <v>0</v>
      </c>
      <c r="FAV68" s="956">
        <f t="shared" si="323"/>
        <v>0</v>
      </c>
      <c r="FAW68" s="956">
        <f t="shared" si="323"/>
        <v>0</v>
      </c>
      <c r="FAX68" s="956">
        <f t="shared" si="323"/>
        <v>0</v>
      </c>
      <c r="FAY68" s="956">
        <f t="shared" si="323"/>
        <v>0</v>
      </c>
      <c r="FAZ68" s="956">
        <f t="shared" ref="FAZ68:FDK68" si="324">FAZ60*$C$68</f>
        <v>0</v>
      </c>
      <c r="FBA68" s="956">
        <f t="shared" si="324"/>
        <v>0</v>
      </c>
      <c r="FBB68" s="956">
        <f t="shared" si="324"/>
        <v>0</v>
      </c>
      <c r="FBC68" s="956">
        <f t="shared" si="324"/>
        <v>0</v>
      </c>
      <c r="FBD68" s="956">
        <f t="shared" si="324"/>
        <v>0</v>
      </c>
      <c r="FBE68" s="956">
        <f t="shared" si="324"/>
        <v>0</v>
      </c>
      <c r="FBF68" s="956">
        <f t="shared" si="324"/>
        <v>0</v>
      </c>
      <c r="FBG68" s="956">
        <f t="shared" si="324"/>
        <v>0</v>
      </c>
      <c r="FBH68" s="956">
        <f t="shared" si="324"/>
        <v>0</v>
      </c>
      <c r="FBI68" s="956">
        <f t="shared" si="324"/>
        <v>0</v>
      </c>
      <c r="FBJ68" s="956">
        <f t="shared" si="324"/>
        <v>0</v>
      </c>
      <c r="FBK68" s="956">
        <f t="shared" si="324"/>
        <v>0</v>
      </c>
      <c r="FBL68" s="956">
        <f t="shared" si="324"/>
        <v>0</v>
      </c>
      <c r="FBM68" s="956">
        <f t="shared" si="324"/>
        <v>0</v>
      </c>
      <c r="FBN68" s="956">
        <f t="shared" si="324"/>
        <v>0</v>
      </c>
      <c r="FBO68" s="956">
        <f t="shared" si="324"/>
        <v>0</v>
      </c>
      <c r="FBP68" s="956">
        <f t="shared" si="324"/>
        <v>0</v>
      </c>
      <c r="FBQ68" s="956">
        <f t="shared" si="324"/>
        <v>0</v>
      </c>
      <c r="FBR68" s="956">
        <f t="shared" si="324"/>
        <v>0</v>
      </c>
      <c r="FBS68" s="956">
        <f t="shared" si="324"/>
        <v>0</v>
      </c>
      <c r="FBT68" s="956">
        <f t="shared" si="324"/>
        <v>0</v>
      </c>
      <c r="FBU68" s="956">
        <f t="shared" si="324"/>
        <v>0</v>
      </c>
      <c r="FBV68" s="956">
        <f t="shared" si="324"/>
        <v>0</v>
      </c>
      <c r="FBW68" s="956">
        <f t="shared" si="324"/>
        <v>0</v>
      </c>
      <c r="FBX68" s="956">
        <f t="shared" si="324"/>
        <v>0</v>
      </c>
      <c r="FBY68" s="956">
        <f t="shared" si="324"/>
        <v>0</v>
      </c>
      <c r="FBZ68" s="956">
        <f t="shared" si="324"/>
        <v>0</v>
      </c>
      <c r="FCA68" s="956">
        <f t="shared" si="324"/>
        <v>0</v>
      </c>
      <c r="FCB68" s="956">
        <f t="shared" si="324"/>
        <v>0</v>
      </c>
      <c r="FCC68" s="956">
        <f t="shared" si="324"/>
        <v>0</v>
      </c>
      <c r="FCD68" s="956">
        <f t="shared" si="324"/>
        <v>0</v>
      </c>
      <c r="FCE68" s="956">
        <f t="shared" si="324"/>
        <v>0</v>
      </c>
      <c r="FCF68" s="956">
        <f t="shared" si="324"/>
        <v>0</v>
      </c>
      <c r="FCG68" s="956">
        <f t="shared" si="324"/>
        <v>0</v>
      </c>
      <c r="FCH68" s="956">
        <f t="shared" si="324"/>
        <v>0</v>
      </c>
      <c r="FCI68" s="956">
        <f t="shared" si="324"/>
        <v>0</v>
      </c>
      <c r="FCJ68" s="956">
        <f t="shared" si="324"/>
        <v>0</v>
      </c>
      <c r="FCK68" s="956">
        <f t="shared" si="324"/>
        <v>0</v>
      </c>
      <c r="FCL68" s="956">
        <f t="shared" si="324"/>
        <v>0</v>
      </c>
      <c r="FCM68" s="956">
        <f t="shared" si="324"/>
        <v>0</v>
      </c>
      <c r="FCN68" s="956">
        <f t="shared" si="324"/>
        <v>0</v>
      </c>
      <c r="FCO68" s="956">
        <f t="shared" si="324"/>
        <v>0</v>
      </c>
      <c r="FCP68" s="956">
        <f t="shared" si="324"/>
        <v>0</v>
      </c>
      <c r="FCQ68" s="956">
        <f t="shared" si="324"/>
        <v>0</v>
      </c>
      <c r="FCR68" s="956">
        <f t="shared" si="324"/>
        <v>0</v>
      </c>
      <c r="FCS68" s="956">
        <f t="shared" si="324"/>
        <v>0</v>
      </c>
      <c r="FCT68" s="956">
        <f t="shared" si="324"/>
        <v>0</v>
      </c>
      <c r="FCU68" s="956">
        <f t="shared" si="324"/>
        <v>0</v>
      </c>
      <c r="FCV68" s="956">
        <f t="shared" si="324"/>
        <v>0</v>
      </c>
      <c r="FCW68" s="956">
        <f t="shared" si="324"/>
        <v>0</v>
      </c>
      <c r="FCX68" s="956">
        <f t="shared" si="324"/>
        <v>0</v>
      </c>
      <c r="FCY68" s="956">
        <f t="shared" si="324"/>
        <v>0</v>
      </c>
      <c r="FCZ68" s="956">
        <f t="shared" si="324"/>
        <v>0</v>
      </c>
      <c r="FDA68" s="956">
        <f t="shared" si="324"/>
        <v>0</v>
      </c>
      <c r="FDB68" s="956">
        <f t="shared" si="324"/>
        <v>0</v>
      </c>
      <c r="FDC68" s="956">
        <f t="shared" si="324"/>
        <v>0</v>
      </c>
      <c r="FDD68" s="956">
        <f t="shared" si="324"/>
        <v>0</v>
      </c>
      <c r="FDE68" s="956">
        <f t="shared" si="324"/>
        <v>0</v>
      </c>
      <c r="FDF68" s="956">
        <f t="shared" si="324"/>
        <v>0</v>
      </c>
      <c r="FDG68" s="956">
        <f t="shared" si="324"/>
        <v>0</v>
      </c>
      <c r="FDH68" s="956">
        <f t="shared" si="324"/>
        <v>0</v>
      </c>
      <c r="FDI68" s="956">
        <f t="shared" si="324"/>
        <v>0</v>
      </c>
      <c r="FDJ68" s="956">
        <f t="shared" si="324"/>
        <v>0</v>
      </c>
      <c r="FDK68" s="956">
        <f t="shared" si="324"/>
        <v>0</v>
      </c>
      <c r="FDL68" s="956">
        <f t="shared" ref="FDL68:FFW68" si="325">FDL60*$C$68</f>
        <v>0</v>
      </c>
      <c r="FDM68" s="956">
        <f t="shared" si="325"/>
        <v>0</v>
      </c>
      <c r="FDN68" s="956">
        <f t="shared" si="325"/>
        <v>0</v>
      </c>
      <c r="FDO68" s="956">
        <f t="shared" si="325"/>
        <v>0</v>
      </c>
      <c r="FDP68" s="956">
        <f t="shared" si="325"/>
        <v>0</v>
      </c>
      <c r="FDQ68" s="956">
        <f t="shared" si="325"/>
        <v>0</v>
      </c>
      <c r="FDR68" s="956">
        <f t="shared" si="325"/>
        <v>0</v>
      </c>
      <c r="FDS68" s="956">
        <f t="shared" si="325"/>
        <v>0</v>
      </c>
      <c r="FDT68" s="956">
        <f t="shared" si="325"/>
        <v>0</v>
      </c>
      <c r="FDU68" s="956">
        <f t="shared" si="325"/>
        <v>0</v>
      </c>
      <c r="FDV68" s="956">
        <f t="shared" si="325"/>
        <v>0</v>
      </c>
      <c r="FDW68" s="956">
        <f t="shared" si="325"/>
        <v>0</v>
      </c>
      <c r="FDX68" s="956">
        <f t="shared" si="325"/>
        <v>0</v>
      </c>
      <c r="FDY68" s="956">
        <f t="shared" si="325"/>
        <v>0</v>
      </c>
      <c r="FDZ68" s="956">
        <f t="shared" si="325"/>
        <v>0</v>
      </c>
      <c r="FEA68" s="956">
        <f t="shared" si="325"/>
        <v>0</v>
      </c>
      <c r="FEB68" s="956">
        <f t="shared" si="325"/>
        <v>0</v>
      </c>
      <c r="FEC68" s="956">
        <f t="shared" si="325"/>
        <v>0</v>
      </c>
      <c r="FED68" s="956">
        <f t="shared" si="325"/>
        <v>0</v>
      </c>
      <c r="FEE68" s="956">
        <f t="shared" si="325"/>
        <v>0</v>
      </c>
      <c r="FEF68" s="956">
        <f t="shared" si="325"/>
        <v>0</v>
      </c>
      <c r="FEG68" s="956">
        <f t="shared" si="325"/>
        <v>0</v>
      </c>
      <c r="FEH68" s="956">
        <f t="shared" si="325"/>
        <v>0</v>
      </c>
      <c r="FEI68" s="956">
        <f t="shared" si="325"/>
        <v>0</v>
      </c>
      <c r="FEJ68" s="956">
        <f t="shared" si="325"/>
        <v>0</v>
      </c>
      <c r="FEK68" s="956">
        <f t="shared" si="325"/>
        <v>0</v>
      </c>
      <c r="FEL68" s="956">
        <f t="shared" si="325"/>
        <v>0</v>
      </c>
      <c r="FEM68" s="956">
        <f t="shared" si="325"/>
        <v>0</v>
      </c>
      <c r="FEN68" s="956">
        <f t="shared" si="325"/>
        <v>0</v>
      </c>
      <c r="FEO68" s="956">
        <f t="shared" si="325"/>
        <v>0</v>
      </c>
      <c r="FEP68" s="956">
        <f t="shared" si="325"/>
        <v>0</v>
      </c>
      <c r="FEQ68" s="956">
        <f t="shared" si="325"/>
        <v>0</v>
      </c>
      <c r="FER68" s="956">
        <f t="shared" si="325"/>
        <v>0</v>
      </c>
      <c r="FES68" s="956">
        <f t="shared" si="325"/>
        <v>0</v>
      </c>
      <c r="FET68" s="956">
        <f t="shared" si="325"/>
        <v>0</v>
      </c>
      <c r="FEU68" s="956">
        <f t="shared" si="325"/>
        <v>0</v>
      </c>
      <c r="FEV68" s="956">
        <f t="shared" si="325"/>
        <v>0</v>
      </c>
      <c r="FEW68" s="956">
        <f t="shared" si="325"/>
        <v>0</v>
      </c>
      <c r="FEX68" s="956">
        <f t="shared" si="325"/>
        <v>0</v>
      </c>
      <c r="FEY68" s="956">
        <f t="shared" si="325"/>
        <v>0</v>
      </c>
      <c r="FEZ68" s="956">
        <f t="shared" si="325"/>
        <v>0</v>
      </c>
      <c r="FFA68" s="956">
        <f t="shared" si="325"/>
        <v>0</v>
      </c>
      <c r="FFB68" s="956">
        <f t="shared" si="325"/>
        <v>0</v>
      </c>
      <c r="FFC68" s="956">
        <f t="shared" si="325"/>
        <v>0</v>
      </c>
      <c r="FFD68" s="956">
        <f t="shared" si="325"/>
        <v>0</v>
      </c>
      <c r="FFE68" s="956">
        <f t="shared" si="325"/>
        <v>0</v>
      </c>
      <c r="FFF68" s="956">
        <f t="shared" si="325"/>
        <v>0</v>
      </c>
      <c r="FFG68" s="956">
        <f t="shared" si="325"/>
        <v>0</v>
      </c>
      <c r="FFH68" s="956">
        <f t="shared" si="325"/>
        <v>0</v>
      </c>
      <c r="FFI68" s="956">
        <f t="shared" si="325"/>
        <v>0</v>
      </c>
      <c r="FFJ68" s="956">
        <f t="shared" si="325"/>
        <v>0</v>
      </c>
      <c r="FFK68" s="956">
        <f t="shared" si="325"/>
        <v>0</v>
      </c>
      <c r="FFL68" s="956">
        <f t="shared" si="325"/>
        <v>0</v>
      </c>
      <c r="FFM68" s="956">
        <f t="shared" si="325"/>
        <v>0</v>
      </c>
      <c r="FFN68" s="956">
        <f t="shared" si="325"/>
        <v>0</v>
      </c>
      <c r="FFO68" s="956">
        <f t="shared" si="325"/>
        <v>0</v>
      </c>
      <c r="FFP68" s="956">
        <f t="shared" si="325"/>
        <v>0</v>
      </c>
      <c r="FFQ68" s="956">
        <f t="shared" si="325"/>
        <v>0</v>
      </c>
      <c r="FFR68" s="956">
        <f t="shared" si="325"/>
        <v>0</v>
      </c>
      <c r="FFS68" s="956">
        <f t="shared" si="325"/>
        <v>0</v>
      </c>
      <c r="FFT68" s="956">
        <f t="shared" si="325"/>
        <v>0</v>
      </c>
      <c r="FFU68" s="956">
        <f t="shared" si="325"/>
        <v>0</v>
      </c>
      <c r="FFV68" s="956">
        <f t="shared" si="325"/>
        <v>0</v>
      </c>
      <c r="FFW68" s="956">
        <f t="shared" si="325"/>
        <v>0</v>
      </c>
      <c r="FFX68" s="956">
        <f t="shared" ref="FFX68:FII68" si="326">FFX60*$C$68</f>
        <v>0</v>
      </c>
      <c r="FFY68" s="956">
        <f t="shared" si="326"/>
        <v>0</v>
      </c>
      <c r="FFZ68" s="956">
        <f t="shared" si="326"/>
        <v>0</v>
      </c>
      <c r="FGA68" s="956">
        <f t="shared" si="326"/>
        <v>0</v>
      </c>
      <c r="FGB68" s="956">
        <f t="shared" si="326"/>
        <v>0</v>
      </c>
      <c r="FGC68" s="956">
        <f t="shared" si="326"/>
        <v>0</v>
      </c>
      <c r="FGD68" s="956">
        <f t="shared" si="326"/>
        <v>0</v>
      </c>
      <c r="FGE68" s="956">
        <f t="shared" si="326"/>
        <v>0</v>
      </c>
      <c r="FGF68" s="956">
        <f t="shared" si="326"/>
        <v>0</v>
      </c>
      <c r="FGG68" s="956">
        <f t="shared" si="326"/>
        <v>0</v>
      </c>
      <c r="FGH68" s="956">
        <f t="shared" si="326"/>
        <v>0</v>
      </c>
      <c r="FGI68" s="956">
        <f t="shared" si="326"/>
        <v>0</v>
      </c>
      <c r="FGJ68" s="956">
        <f t="shared" si="326"/>
        <v>0</v>
      </c>
      <c r="FGK68" s="956">
        <f t="shared" si="326"/>
        <v>0</v>
      </c>
      <c r="FGL68" s="956">
        <f t="shared" si="326"/>
        <v>0</v>
      </c>
      <c r="FGM68" s="956">
        <f t="shared" si="326"/>
        <v>0</v>
      </c>
      <c r="FGN68" s="956">
        <f t="shared" si="326"/>
        <v>0</v>
      </c>
      <c r="FGO68" s="956">
        <f t="shared" si="326"/>
        <v>0</v>
      </c>
      <c r="FGP68" s="956">
        <f t="shared" si="326"/>
        <v>0</v>
      </c>
      <c r="FGQ68" s="956">
        <f t="shared" si="326"/>
        <v>0</v>
      </c>
      <c r="FGR68" s="956">
        <f t="shared" si="326"/>
        <v>0</v>
      </c>
      <c r="FGS68" s="956">
        <f t="shared" si="326"/>
        <v>0</v>
      </c>
      <c r="FGT68" s="956">
        <f t="shared" si="326"/>
        <v>0</v>
      </c>
      <c r="FGU68" s="956">
        <f t="shared" si="326"/>
        <v>0</v>
      </c>
      <c r="FGV68" s="956">
        <f t="shared" si="326"/>
        <v>0</v>
      </c>
      <c r="FGW68" s="956">
        <f t="shared" si="326"/>
        <v>0</v>
      </c>
      <c r="FGX68" s="956">
        <f t="shared" si="326"/>
        <v>0</v>
      </c>
      <c r="FGY68" s="956">
        <f t="shared" si="326"/>
        <v>0</v>
      </c>
      <c r="FGZ68" s="956">
        <f t="shared" si="326"/>
        <v>0</v>
      </c>
      <c r="FHA68" s="956">
        <f t="shared" si="326"/>
        <v>0</v>
      </c>
      <c r="FHB68" s="956">
        <f t="shared" si="326"/>
        <v>0</v>
      </c>
      <c r="FHC68" s="956">
        <f t="shared" si="326"/>
        <v>0</v>
      </c>
      <c r="FHD68" s="956">
        <f t="shared" si="326"/>
        <v>0</v>
      </c>
      <c r="FHE68" s="956">
        <f t="shared" si="326"/>
        <v>0</v>
      </c>
      <c r="FHF68" s="956">
        <f t="shared" si="326"/>
        <v>0</v>
      </c>
      <c r="FHG68" s="956">
        <f t="shared" si="326"/>
        <v>0</v>
      </c>
      <c r="FHH68" s="956">
        <f t="shared" si="326"/>
        <v>0</v>
      </c>
      <c r="FHI68" s="956">
        <f t="shared" si="326"/>
        <v>0</v>
      </c>
      <c r="FHJ68" s="956">
        <f t="shared" si="326"/>
        <v>0</v>
      </c>
      <c r="FHK68" s="956">
        <f t="shared" si="326"/>
        <v>0</v>
      </c>
      <c r="FHL68" s="956">
        <f t="shared" si="326"/>
        <v>0</v>
      </c>
      <c r="FHM68" s="956">
        <f t="shared" si="326"/>
        <v>0</v>
      </c>
      <c r="FHN68" s="956">
        <f t="shared" si="326"/>
        <v>0</v>
      </c>
      <c r="FHO68" s="956">
        <f t="shared" si="326"/>
        <v>0</v>
      </c>
      <c r="FHP68" s="956">
        <f t="shared" si="326"/>
        <v>0</v>
      </c>
      <c r="FHQ68" s="956">
        <f t="shared" si="326"/>
        <v>0</v>
      </c>
      <c r="FHR68" s="956">
        <f t="shared" si="326"/>
        <v>0</v>
      </c>
      <c r="FHS68" s="956">
        <f t="shared" si="326"/>
        <v>0</v>
      </c>
      <c r="FHT68" s="956">
        <f t="shared" si="326"/>
        <v>0</v>
      </c>
      <c r="FHU68" s="956">
        <f t="shared" si="326"/>
        <v>0</v>
      </c>
      <c r="FHV68" s="956">
        <f t="shared" si="326"/>
        <v>0</v>
      </c>
      <c r="FHW68" s="956">
        <f t="shared" si="326"/>
        <v>0</v>
      </c>
      <c r="FHX68" s="956">
        <f t="shared" si="326"/>
        <v>0</v>
      </c>
      <c r="FHY68" s="956">
        <f t="shared" si="326"/>
        <v>0</v>
      </c>
      <c r="FHZ68" s="956">
        <f t="shared" si="326"/>
        <v>0</v>
      </c>
      <c r="FIA68" s="956">
        <f t="shared" si="326"/>
        <v>0</v>
      </c>
      <c r="FIB68" s="956">
        <f t="shared" si="326"/>
        <v>0</v>
      </c>
      <c r="FIC68" s="956">
        <f t="shared" si="326"/>
        <v>0</v>
      </c>
      <c r="FID68" s="956">
        <f t="shared" si="326"/>
        <v>0</v>
      </c>
      <c r="FIE68" s="956">
        <f t="shared" si="326"/>
        <v>0</v>
      </c>
      <c r="FIF68" s="956">
        <f t="shared" si="326"/>
        <v>0</v>
      </c>
      <c r="FIG68" s="956">
        <f t="shared" si="326"/>
        <v>0</v>
      </c>
      <c r="FIH68" s="956">
        <f t="shared" si="326"/>
        <v>0</v>
      </c>
      <c r="FII68" s="956">
        <f t="shared" si="326"/>
        <v>0</v>
      </c>
      <c r="FIJ68" s="956">
        <f t="shared" ref="FIJ68:FKU68" si="327">FIJ60*$C$68</f>
        <v>0</v>
      </c>
      <c r="FIK68" s="956">
        <f t="shared" si="327"/>
        <v>0</v>
      </c>
      <c r="FIL68" s="956">
        <f t="shared" si="327"/>
        <v>0</v>
      </c>
      <c r="FIM68" s="956">
        <f t="shared" si="327"/>
        <v>0</v>
      </c>
      <c r="FIN68" s="956">
        <f t="shared" si="327"/>
        <v>0</v>
      </c>
      <c r="FIO68" s="956">
        <f t="shared" si="327"/>
        <v>0</v>
      </c>
      <c r="FIP68" s="956">
        <f t="shared" si="327"/>
        <v>0</v>
      </c>
      <c r="FIQ68" s="956">
        <f t="shared" si="327"/>
        <v>0</v>
      </c>
      <c r="FIR68" s="956">
        <f t="shared" si="327"/>
        <v>0</v>
      </c>
      <c r="FIS68" s="956">
        <f t="shared" si="327"/>
        <v>0</v>
      </c>
      <c r="FIT68" s="956">
        <f t="shared" si="327"/>
        <v>0</v>
      </c>
      <c r="FIU68" s="956">
        <f t="shared" si="327"/>
        <v>0</v>
      </c>
      <c r="FIV68" s="956">
        <f t="shared" si="327"/>
        <v>0</v>
      </c>
      <c r="FIW68" s="956">
        <f t="shared" si="327"/>
        <v>0</v>
      </c>
      <c r="FIX68" s="956">
        <f t="shared" si="327"/>
        <v>0</v>
      </c>
      <c r="FIY68" s="956">
        <f t="shared" si="327"/>
        <v>0</v>
      </c>
      <c r="FIZ68" s="956">
        <f t="shared" si="327"/>
        <v>0</v>
      </c>
      <c r="FJA68" s="956">
        <f t="shared" si="327"/>
        <v>0</v>
      </c>
      <c r="FJB68" s="956">
        <f t="shared" si="327"/>
        <v>0</v>
      </c>
      <c r="FJC68" s="956">
        <f t="shared" si="327"/>
        <v>0</v>
      </c>
      <c r="FJD68" s="956">
        <f t="shared" si="327"/>
        <v>0</v>
      </c>
      <c r="FJE68" s="956">
        <f t="shared" si="327"/>
        <v>0</v>
      </c>
      <c r="FJF68" s="956">
        <f t="shared" si="327"/>
        <v>0</v>
      </c>
      <c r="FJG68" s="956">
        <f t="shared" si="327"/>
        <v>0</v>
      </c>
      <c r="FJH68" s="956">
        <f t="shared" si="327"/>
        <v>0</v>
      </c>
      <c r="FJI68" s="956">
        <f t="shared" si="327"/>
        <v>0</v>
      </c>
      <c r="FJJ68" s="956">
        <f t="shared" si="327"/>
        <v>0</v>
      </c>
      <c r="FJK68" s="956">
        <f t="shared" si="327"/>
        <v>0</v>
      </c>
      <c r="FJL68" s="956">
        <f t="shared" si="327"/>
        <v>0</v>
      </c>
      <c r="FJM68" s="956">
        <f t="shared" si="327"/>
        <v>0</v>
      </c>
      <c r="FJN68" s="956">
        <f t="shared" si="327"/>
        <v>0</v>
      </c>
      <c r="FJO68" s="956">
        <f t="shared" si="327"/>
        <v>0</v>
      </c>
      <c r="FJP68" s="956">
        <f t="shared" si="327"/>
        <v>0</v>
      </c>
      <c r="FJQ68" s="956">
        <f t="shared" si="327"/>
        <v>0</v>
      </c>
      <c r="FJR68" s="956">
        <f t="shared" si="327"/>
        <v>0</v>
      </c>
      <c r="FJS68" s="956">
        <f t="shared" si="327"/>
        <v>0</v>
      </c>
      <c r="FJT68" s="956">
        <f t="shared" si="327"/>
        <v>0</v>
      </c>
      <c r="FJU68" s="956">
        <f t="shared" si="327"/>
        <v>0</v>
      </c>
      <c r="FJV68" s="956">
        <f t="shared" si="327"/>
        <v>0</v>
      </c>
      <c r="FJW68" s="956">
        <f t="shared" si="327"/>
        <v>0</v>
      </c>
      <c r="FJX68" s="956">
        <f t="shared" si="327"/>
        <v>0</v>
      </c>
      <c r="FJY68" s="956">
        <f t="shared" si="327"/>
        <v>0</v>
      </c>
      <c r="FJZ68" s="956">
        <f t="shared" si="327"/>
        <v>0</v>
      </c>
      <c r="FKA68" s="956">
        <f t="shared" si="327"/>
        <v>0</v>
      </c>
      <c r="FKB68" s="956">
        <f t="shared" si="327"/>
        <v>0</v>
      </c>
      <c r="FKC68" s="956">
        <f t="shared" si="327"/>
        <v>0</v>
      </c>
      <c r="FKD68" s="956">
        <f t="shared" si="327"/>
        <v>0</v>
      </c>
      <c r="FKE68" s="956">
        <f t="shared" si="327"/>
        <v>0</v>
      </c>
      <c r="FKF68" s="956">
        <f t="shared" si="327"/>
        <v>0</v>
      </c>
      <c r="FKG68" s="956">
        <f t="shared" si="327"/>
        <v>0</v>
      </c>
      <c r="FKH68" s="956">
        <f t="shared" si="327"/>
        <v>0</v>
      </c>
      <c r="FKI68" s="956">
        <f t="shared" si="327"/>
        <v>0</v>
      </c>
      <c r="FKJ68" s="956">
        <f t="shared" si="327"/>
        <v>0</v>
      </c>
      <c r="FKK68" s="956">
        <f t="shared" si="327"/>
        <v>0</v>
      </c>
      <c r="FKL68" s="956">
        <f t="shared" si="327"/>
        <v>0</v>
      </c>
      <c r="FKM68" s="956">
        <f t="shared" si="327"/>
        <v>0</v>
      </c>
      <c r="FKN68" s="956">
        <f t="shared" si="327"/>
        <v>0</v>
      </c>
      <c r="FKO68" s="956">
        <f t="shared" si="327"/>
        <v>0</v>
      </c>
      <c r="FKP68" s="956">
        <f t="shared" si="327"/>
        <v>0</v>
      </c>
      <c r="FKQ68" s="956">
        <f t="shared" si="327"/>
        <v>0</v>
      </c>
      <c r="FKR68" s="956">
        <f t="shared" si="327"/>
        <v>0</v>
      </c>
      <c r="FKS68" s="956">
        <f t="shared" si="327"/>
        <v>0</v>
      </c>
      <c r="FKT68" s="956">
        <f t="shared" si="327"/>
        <v>0</v>
      </c>
      <c r="FKU68" s="956">
        <f t="shared" si="327"/>
        <v>0</v>
      </c>
      <c r="FKV68" s="956">
        <f t="shared" ref="FKV68:FNG68" si="328">FKV60*$C$68</f>
        <v>0</v>
      </c>
      <c r="FKW68" s="956">
        <f t="shared" si="328"/>
        <v>0</v>
      </c>
      <c r="FKX68" s="956">
        <f t="shared" si="328"/>
        <v>0</v>
      </c>
      <c r="FKY68" s="956">
        <f t="shared" si="328"/>
        <v>0</v>
      </c>
      <c r="FKZ68" s="956">
        <f t="shared" si="328"/>
        <v>0</v>
      </c>
      <c r="FLA68" s="956">
        <f t="shared" si="328"/>
        <v>0</v>
      </c>
      <c r="FLB68" s="956">
        <f t="shared" si="328"/>
        <v>0</v>
      </c>
      <c r="FLC68" s="956">
        <f t="shared" si="328"/>
        <v>0</v>
      </c>
      <c r="FLD68" s="956">
        <f t="shared" si="328"/>
        <v>0</v>
      </c>
      <c r="FLE68" s="956">
        <f t="shared" si="328"/>
        <v>0</v>
      </c>
      <c r="FLF68" s="956">
        <f t="shared" si="328"/>
        <v>0</v>
      </c>
      <c r="FLG68" s="956">
        <f t="shared" si="328"/>
        <v>0</v>
      </c>
      <c r="FLH68" s="956">
        <f t="shared" si="328"/>
        <v>0</v>
      </c>
      <c r="FLI68" s="956">
        <f t="shared" si="328"/>
        <v>0</v>
      </c>
      <c r="FLJ68" s="956">
        <f t="shared" si="328"/>
        <v>0</v>
      </c>
      <c r="FLK68" s="956">
        <f t="shared" si="328"/>
        <v>0</v>
      </c>
      <c r="FLL68" s="956">
        <f t="shared" si="328"/>
        <v>0</v>
      </c>
      <c r="FLM68" s="956">
        <f t="shared" si="328"/>
        <v>0</v>
      </c>
      <c r="FLN68" s="956">
        <f t="shared" si="328"/>
        <v>0</v>
      </c>
      <c r="FLO68" s="956">
        <f t="shared" si="328"/>
        <v>0</v>
      </c>
      <c r="FLP68" s="956">
        <f t="shared" si="328"/>
        <v>0</v>
      </c>
      <c r="FLQ68" s="956">
        <f t="shared" si="328"/>
        <v>0</v>
      </c>
      <c r="FLR68" s="956">
        <f t="shared" si="328"/>
        <v>0</v>
      </c>
      <c r="FLS68" s="956">
        <f t="shared" si="328"/>
        <v>0</v>
      </c>
      <c r="FLT68" s="956">
        <f t="shared" si="328"/>
        <v>0</v>
      </c>
      <c r="FLU68" s="956">
        <f t="shared" si="328"/>
        <v>0</v>
      </c>
      <c r="FLV68" s="956">
        <f t="shared" si="328"/>
        <v>0</v>
      </c>
      <c r="FLW68" s="956">
        <f t="shared" si="328"/>
        <v>0</v>
      </c>
      <c r="FLX68" s="956">
        <f t="shared" si="328"/>
        <v>0</v>
      </c>
      <c r="FLY68" s="956">
        <f t="shared" si="328"/>
        <v>0</v>
      </c>
      <c r="FLZ68" s="956">
        <f t="shared" si="328"/>
        <v>0</v>
      </c>
      <c r="FMA68" s="956">
        <f t="shared" si="328"/>
        <v>0</v>
      </c>
      <c r="FMB68" s="956">
        <f t="shared" si="328"/>
        <v>0</v>
      </c>
      <c r="FMC68" s="956">
        <f t="shared" si="328"/>
        <v>0</v>
      </c>
      <c r="FMD68" s="956">
        <f t="shared" si="328"/>
        <v>0</v>
      </c>
      <c r="FME68" s="956">
        <f t="shared" si="328"/>
        <v>0</v>
      </c>
      <c r="FMF68" s="956">
        <f t="shared" si="328"/>
        <v>0</v>
      </c>
      <c r="FMG68" s="956">
        <f t="shared" si="328"/>
        <v>0</v>
      </c>
      <c r="FMH68" s="956">
        <f t="shared" si="328"/>
        <v>0</v>
      </c>
      <c r="FMI68" s="956">
        <f t="shared" si="328"/>
        <v>0</v>
      </c>
      <c r="FMJ68" s="956">
        <f t="shared" si="328"/>
        <v>0</v>
      </c>
      <c r="FMK68" s="956">
        <f t="shared" si="328"/>
        <v>0</v>
      </c>
      <c r="FML68" s="956">
        <f t="shared" si="328"/>
        <v>0</v>
      </c>
      <c r="FMM68" s="956">
        <f t="shared" si="328"/>
        <v>0</v>
      </c>
      <c r="FMN68" s="956">
        <f t="shared" si="328"/>
        <v>0</v>
      </c>
      <c r="FMO68" s="956">
        <f t="shared" si="328"/>
        <v>0</v>
      </c>
      <c r="FMP68" s="956">
        <f t="shared" si="328"/>
        <v>0</v>
      </c>
      <c r="FMQ68" s="956">
        <f t="shared" si="328"/>
        <v>0</v>
      </c>
      <c r="FMR68" s="956">
        <f t="shared" si="328"/>
        <v>0</v>
      </c>
      <c r="FMS68" s="956">
        <f t="shared" si="328"/>
        <v>0</v>
      </c>
      <c r="FMT68" s="956">
        <f t="shared" si="328"/>
        <v>0</v>
      </c>
      <c r="FMU68" s="956">
        <f t="shared" si="328"/>
        <v>0</v>
      </c>
      <c r="FMV68" s="956">
        <f t="shared" si="328"/>
        <v>0</v>
      </c>
      <c r="FMW68" s="956">
        <f t="shared" si="328"/>
        <v>0</v>
      </c>
      <c r="FMX68" s="956">
        <f t="shared" si="328"/>
        <v>0</v>
      </c>
      <c r="FMY68" s="956">
        <f t="shared" si="328"/>
        <v>0</v>
      </c>
      <c r="FMZ68" s="956">
        <f t="shared" si="328"/>
        <v>0</v>
      </c>
      <c r="FNA68" s="956">
        <f t="shared" si="328"/>
        <v>0</v>
      </c>
      <c r="FNB68" s="956">
        <f t="shared" si="328"/>
        <v>0</v>
      </c>
      <c r="FNC68" s="956">
        <f t="shared" si="328"/>
        <v>0</v>
      </c>
      <c r="FND68" s="956">
        <f t="shared" si="328"/>
        <v>0</v>
      </c>
      <c r="FNE68" s="956">
        <f t="shared" si="328"/>
        <v>0</v>
      </c>
      <c r="FNF68" s="956">
        <f t="shared" si="328"/>
        <v>0</v>
      </c>
      <c r="FNG68" s="956">
        <f t="shared" si="328"/>
        <v>0</v>
      </c>
      <c r="FNH68" s="956">
        <f t="shared" ref="FNH68:FPS68" si="329">FNH60*$C$68</f>
        <v>0</v>
      </c>
      <c r="FNI68" s="956">
        <f t="shared" si="329"/>
        <v>0</v>
      </c>
      <c r="FNJ68" s="956">
        <f t="shared" si="329"/>
        <v>0</v>
      </c>
      <c r="FNK68" s="956">
        <f t="shared" si="329"/>
        <v>0</v>
      </c>
      <c r="FNL68" s="956">
        <f t="shared" si="329"/>
        <v>0</v>
      </c>
      <c r="FNM68" s="956">
        <f t="shared" si="329"/>
        <v>0</v>
      </c>
      <c r="FNN68" s="956">
        <f t="shared" si="329"/>
        <v>0</v>
      </c>
      <c r="FNO68" s="956">
        <f t="shared" si="329"/>
        <v>0</v>
      </c>
      <c r="FNP68" s="956">
        <f t="shared" si="329"/>
        <v>0</v>
      </c>
      <c r="FNQ68" s="956">
        <f t="shared" si="329"/>
        <v>0</v>
      </c>
      <c r="FNR68" s="956">
        <f t="shared" si="329"/>
        <v>0</v>
      </c>
      <c r="FNS68" s="956">
        <f t="shared" si="329"/>
        <v>0</v>
      </c>
      <c r="FNT68" s="956">
        <f t="shared" si="329"/>
        <v>0</v>
      </c>
      <c r="FNU68" s="956">
        <f t="shared" si="329"/>
        <v>0</v>
      </c>
      <c r="FNV68" s="956">
        <f t="shared" si="329"/>
        <v>0</v>
      </c>
      <c r="FNW68" s="956">
        <f t="shared" si="329"/>
        <v>0</v>
      </c>
      <c r="FNX68" s="956">
        <f t="shared" si="329"/>
        <v>0</v>
      </c>
      <c r="FNY68" s="956">
        <f t="shared" si="329"/>
        <v>0</v>
      </c>
      <c r="FNZ68" s="956">
        <f t="shared" si="329"/>
        <v>0</v>
      </c>
      <c r="FOA68" s="956">
        <f t="shared" si="329"/>
        <v>0</v>
      </c>
      <c r="FOB68" s="956">
        <f t="shared" si="329"/>
        <v>0</v>
      </c>
      <c r="FOC68" s="956">
        <f t="shared" si="329"/>
        <v>0</v>
      </c>
      <c r="FOD68" s="956">
        <f t="shared" si="329"/>
        <v>0</v>
      </c>
      <c r="FOE68" s="956">
        <f t="shared" si="329"/>
        <v>0</v>
      </c>
      <c r="FOF68" s="956">
        <f t="shared" si="329"/>
        <v>0</v>
      </c>
      <c r="FOG68" s="956">
        <f t="shared" si="329"/>
        <v>0</v>
      </c>
      <c r="FOH68" s="956">
        <f t="shared" si="329"/>
        <v>0</v>
      </c>
      <c r="FOI68" s="956">
        <f t="shared" si="329"/>
        <v>0</v>
      </c>
      <c r="FOJ68" s="956">
        <f t="shared" si="329"/>
        <v>0</v>
      </c>
      <c r="FOK68" s="956">
        <f t="shared" si="329"/>
        <v>0</v>
      </c>
      <c r="FOL68" s="956">
        <f t="shared" si="329"/>
        <v>0</v>
      </c>
      <c r="FOM68" s="956">
        <f t="shared" si="329"/>
        <v>0</v>
      </c>
      <c r="FON68" s="956">
        <f t="shared" si="329"/>
        <v>0</v>
      </c>
      <c r="FOO68" s="956">
        <f t="shared" si="329"/>
        <v>0</v>
      </c>
      <c r="FOP68" s="956">
        <f t="shared" si="329"/>
        <v>0</v>
      </c>
      <c r="FOQ68" s="956">
        <f t="shared" si="329"/>
        <v>0</v>
      </c>
      <c r="FOR68" s="956">
        <f t="shared" si="329"/>
        <v>0</v>
      </c>
      <c r="FOS68" s="956">
        <f t="shared" si="329"/>
        <v>0</v>
      </c>
      <c r="FOT68" s="956">
        <f t="shared" si="329"/>
        <v>0</v>
      </c>
      <c r="FOU68" s="956">
        <f t="shared" si="329"/>
        <v>0</v>
      </c>
      <c r="FOV68" s="956">
        <f t="shared" si="329"/>
        <v>0</v>
      </c>
      <c r="FOW68" s="956">
        <f t="shared" si="329"/>
        <v>0</v>
      </c>
      <c r="FOX68" s="956">
        <f t="shared" si="329"/>
        <v>0</v>
      </c>
      <c r="FOY68" s="956">
        <f t="shared" si="329"/>
        <v>0</v>
      </c>
      <c r="FOZ68" s="956">
        <f t="shared" si="329"/>
        <v>0</v>
      </c>
      <c r="FPA68" s="956">
        <f t="shared" si="329"/>
        <v>0</v>
      </c>
      <c r="FPB68" s="956">
        <f t="shared" si="329"/>
        <v>0</v>
      </c>
      <c r="FPC68" s="956">
        <f t="shared" si="329"/>
        <v>0</v>
      </c>
      <c r="FPD68" s="956">
        <f t="shared" si="329"/>
        <v>0</v>
      </c>
      <c r="FPE68" s="956">
        <f t="shared" si="329"/>
        <v>0</v>
      </c>
      <c r="FPF68" s="956">
        <f t="shared" si="329"/>
        <v>0</v>
      </c>
      <c r="FPG68" s="956">
        <f t="shared" si="329"/>
        <v>0</v>
      </c>
      <c r="FPH68" s="956">
        <f t="shared" si="329"/>
        <v>0</v>
      </c>
      <c r="FPI68" s="956">
        <f t="shared" si="329"/>
        <v>0</v>
      </c>
      <c r="FPJ68" s="956">
        <f t="shared" si="329"/>
        <v>0</v>
      </c>
      <c r="FPK68" s="956">
        <f t="shared" si="329"/>
        <v>0</v>
      </c>
      <c r="FPL68" s="956">
        <f t="shared" si="329"/>
        <v>0</v>
      </c>
      <c r="FPM68" s="956">
        <f t="shared" si="329"/>
        <v>0</v>
      </c>
      <c r="FPN68" s="956">
        <f t="shared" si="329"/>
        <v>0</v>
      </c>
      <c r="FPO68" s="956">
        <f t="shared" si="329"/>
        <v>0</v>
      </c>
      <c r="FPP68" s="956">
        <f t="shared" si="329"/>
        <v>0</v>
      </c>
      <c r="FPQ68" s="956">
        <f t="shared" si="329"/>
        <v>0</v>
      </c>
      <c r="FPR68" s="956">
        <f t="shared" si="329"/>
        <v>0</v>
      </c>
      <c r="FPS68" s="956">
        <f t="shared" si="329"/>
        <v>0</v>
      </c>
      <c r="FPT68" s="956">
        <f t="shared" ref="FPT68:FSE68" si="330">FPT60*$C$68</f>
        <v>0</v>
      </c>
      <c r="FPU68" s="956">
        <f t="shared" si="330"/>
        <v>0</v>
      </c>
      <c r="FPV68" s="956">
        <f t="shared" si="330"/>
        <v>0</v>
      </c>
      <c r="FPW68" s="956">
        <f t="shared" si="330"/>
        <v>0</v>
      </c>
      <c r="FPX68" s="956">
        <f t="shared" si="330"/>
        <v>0</v>
      </c>
      <c r="FPY68" s="956">
        <f t="shared" si="330"/>
        <v>0</v>
      </c>
      <c r="FPZ68" s="956">
        <f t="shared" si="330"/>
        <v>0</v>
      </c>
      <c r="FQA68" s="956">
        <f t="shared" si="330"/>
        <v>0</v>
      </c>
      <c r="FQB68" s="956">
        <f t="shared" si="330"/>
        <v>0</v>
      </c>
      <c r="FQC68" s="956">
        <f t="shared" si="330"/>
        <v>0</v>
      </c>
      <c r="FQD68" s="956">
        <f t="shared" si="330"/>
        <v>0</v>
      </c>
      <c r="FQE68" s="956">
        <f t="shared" si="330"/>
        <v>0</v>
      </c>
      <c r="FQF68" s="956">
        <f t="shared" si="330"/>
        <v>0</v>
      </c>
      <c r="FQG68" s="956">
        <f t="shared" si="330"/>
        <v>0</v>
      </c>
      <c r="FQH68" s="956">
        <f t="shared" si="330"/>
        <v>0</v>
      </c>
      <c r="FQI68" s="956">
        <f t="shared" si="330"/>
        <v>0</v>
      </c>
      <c r="FQJ68" s="956">
        <f t="shared" si="330"/>
        <v>0</v>
      </c>
      <c r="FQK68" s="956">
        <f t="shared" si="330"/>
        <v>0</v>
      </c>
      <c r="FQL68" s="956">
        <f t="shared" si="330"/>
        <v>0</v>
      </c>
      <c r="FQM68" s="956">
        <f t="shared" si="330"/>
        <v>0</v>
      </c>
      <c r="FQN68" s="956">
        <f t="shared" si="330"/>
        <v>0</v>
      </c>
      <c r="FQO68" s="956">
        <f t="shared" si="330"/>
        <v>0</v>
      </c>
      <c r="FQP68" s="956">
        <f t="shared" si="330"/>
        <v>0</v>
      </c>
      <c r="FQQ68" s="956">
        <f t="shared" si="330"/>
        <v>0</v>
      </c>
      <c r="FQR68" s="956">
        <f t="shared" si="330"/>
        <v>0</v>
      </c>
      <c r="FQS68" s="956">
        <f t="shared" si="330"/>
        <v>0</v>
      </c>
      <c r="FQT68" s="956">
        <f t="shared" si="330"/>
        <v>0</v>
      </c>
      <c r="FQU68" s="956">
        <f t="shared" si="330"/>
        <v>0</v>
      </c>
      <c r="FQV68" s="956">
        <f t="shared" si="330"/>
        <v>0</v>
      </c>
      <c r="FQW68" s="956">
        <f t="shared" si="330"/>
        <v>0</v>
      </c>
      <c r="FQX68" s="956">
        <f t="shared" si="330"/>
        <v>0</v>
      </c>
      <c r="FQY68" s="956">
        <f t="shared" si="330"/>
        <v>0</v>
      </c>
      <c r="FQZ68" s="956">
        <f t="shared" si="330"/>
        <v>0</v>
      </c>
      <c r="FRA68" s="956">
        <f t="shared" si="330"/>
        <v>0</v>
      </c>
      <c r="FRB68" s="956">
        <f t="shared" si="330"/>
        <v>0</v>
      </c>
      <c r="FRC68" s="956">
        <f t="shared" si="330"/>
        <v>0</v>
      </c>
      <c r="FRD68" s="956">
        <f t="shared" si="330"/>
        <v>0</v>
      </c>
      <c r="FRE68" s="956">
        <f t="shared" si="330"/>
        <v>0</v>
      </c>
      <c r="FRF68" s="956">
        <f t="shared" si="330"/>
        <v>0</v>
      </c>
      <c r="FRG68" s="956">
        <f t="shared" si="330"/>
        <v>0</v>
      </c>
      <c r="FRH68" s="956">
        <f t="shared" si="330"/>
        <v>0</v>
      </c>
      <c r="FRI68" s="956">
        <f t="shared" si="330"/>
        <v>0</v>
      </c>
      <c r="FRJ68" s="956">
        <f t="shared" si="330"/>
        <v>0</v>
      </c>
      <c r="FRK68" s="956">
        <f t="shared" si="330"/>
        <v>0</v>
      </c>
      <c r="FRL68" s="956">
        <f t="shared" si="330"/>
        <v>0</v>
      </c>
      <c r="FRM68" s="956">
        <f t="shared" si="330"/>
        <v>0</v>
      </c>
      <c r="FRN68" s="956">
        <f t="shared" si="330"/>
        <v>0</v>
      </c>
      <c r="FRO68" s="956">
        <f t="shared" si="330"/>
        <v>0</v>
      </c>
      <c r="FRP68" s="956">
        <f t="shared" si="330"/>
        <v>0</v>
      </c>
      <c r="FRQ68" s="956">
        <f t="shared" si="330"/>
        <v>0</v>
      </c>
      <c r="FRR68" s="956">
        <f t="shared" si="330"/>
        <v>0</v>
      </c>
      <c r="FRS68" s="956">
        <f t="shared" si="330"/>
        <v>0</v>
      </c>
      <c r="FRT68" s="956">
        <f t="shared" si="330"/>
        <v>0</v>
      </c>
      <c r="FRU68" s="956">
        <f t="shared" si="330"/>
        <v>0</v>
      </c>
      <c r="FRV68" s="956">
        <f t="shared" si="330"/>
        <v>0</v>
      </c>
      <c r="FRW68" s="956">
        <f t="shared" si="330"/>
        <v>0</v>
      </c>
      <c r="FRX68" s="956">
        <f t="shared" si="330"/>
        <v>0</v>
      </c>
      <c r="FRY68" s="956">
        <f t="shared" si="330"/>
        <v>0</v>
      </c>
      <c r="FRZ68" s="956">
        <f t="shared" si="330"/>
        <v>0</v>
      </c>
      <c r="FSA68" s="956">
        <f t="shared" si="330"/>
        <v>0</v>
      </c>
      <c r="FSB68" s="956">
        <f t="shared" si="330"/>
        <v>0</v>
      </c>
      <c r="FSC68" s="956">
        <f t="shared" si="330"/>
        <v>0</v>
      </c>
      <c r="FSD68" s="956">
        <f t="shared" si="330"/>
        <v>0</v>
      </c>
      <c r="FSE68" s="956">
        <f t="shared" si="330"/>
        <v>0</v>
      </c>
      <c r="FSF68" s="956">
        <f t="shared" ref="FSF68:FUQ68" si="331">FSF60*$C$68</f>
        <v>0</v>
      </c>
      <c r="FSG68" s="956">
        <f t="shared" si="331"/>
        <v>0</v>
      </c>
      <c r="FSH68" s="956">
        <f t="shared" si="331"/>
        <v>0</v>
      </c>
      <c r="FSI68" s="956">
        <f t="shared" si="331"/>
        <v>0</v>
      </c>
      <c r="FSJ68" s="956">
        <f t="shared" si="331"/>
        <v>0</v>
      </c>
      <c r="FSK68" s="956">
        <f t="shared" si="331"/>
        <v>0</v>
      </c>
      <c r="FSL68" s="956">
        <f t="shared" si="331"/>
        <v>0</v>
      </c>
      <c r="FSM68" s="956">
        <f t="shared" si="331"/>
        <v>0</v>
      </c>
      <c r="FSN68" s="956">
        <f t="shared" si="331"/>
        <v>0</v>
      </c>
      <c r="FSO68" s="956">
        <f t="shared" si="331"/>
        <v>0</v>
      </c>
      <c r="FSP68" s="956">
        <f t="shared" si="331"/>
        <v>0</v>
      </c>
      <c r="FSQ68" s="956">
        <f t="shared" si="331"/>
        <v>0</v>
      </c>
      <c r="FSR68" s="956">
        <f t="shared" si="331"/>
        <v>0</v>
      </c>
      <c r="FSS68" s="956">
        <f t="shared" si="331"/>
        <v>0</v>
      </c>
      <c r="FST68" s="956">
        <f t="shared" si="331"/>
        <v>0</v>
      </c>
      <c r="FSU68" s="956">
        <f t="shared" si="331"/>
        <v>0</v>
      </c>
      <c r="FSV68" s="956">
        <f t="shared" si="331"/>
        <v>0</v>
      </c>
      <c r="FSW68" s="956">
        <f t="shared" si="331"/>
        <v>0</v>
      </c>
      <c r="FSX68" s="956">
        <f t="shared" si="331"/>
        <v>0</v>
      </c>
      <c r="FSY68" s="956">
        <f t="shared" si="331"/>
        <v>0</v>
      </c>
      <c r="FSZ68" s="956">
        <f t="shared" si="331"/>
        <v>0</v>
      </c>
      <c r="FTA68" s="956">
        <f t="shared" si="331"/>
        <v>0</v>
      </c>
      <c r="FTB68" s="956">
        <f t="shared" si="331"/>
        <v>0</v>
      </c>
      <c r="FTC68" s="956">
        <f t="shared" si="331"/>
        <v>0</v>
      </c>
      <c r="FTD68" s="956">
        <f t="shared" si="331"/>
        <v>0</v>
      </c>
      <c r="FTE68" s="956">
        <f t="shared" si="331"/>
        <v>0</v>
      </c>
      <c r="FTF68" s="956">
        <f t="shared" si="331"/>
        <v>0</v>
      </c>
      <c r="FTG68" s="956">
        <f t="shared" si="331"/>
        <v>0</v>
      </c>
      <c r="FTH68" s="956">
        <f t="shared" si="331"/>
        <v>0</v>
      </c>
      <c r="FTI68" s="956">
        <f t="shared" si="331"/>
        <v>0</v>
      </c>
      <c r="FTJ68" s="956">
        <f t="shared" si="331"/>
        <v>0</v>
      </c>
      <c r="FTK68" s="956">
        <f t="shared" si="331"/>
        <v>0</v>
      </c>
      <c r="FTL68" s="956">
        <f t="shared" si="331"/>
        <v>0</v>
      </c>
      <c r="FTM68" s="956">
        <f t="shared" si="331"/>
        <v>0</v>
      </c>
      <c r="FTN68" s="956">
        <f t="shared" si="331"/>
        <v>0</v>
      </c>
      <c r="FTO68" s="956">
        <f t="shared" si="331"/>
        <v>0</v>
      </c>
      <c r="FTP68" s="956">
        <f t="shared" si="331"/>
        <v>0</v>
      </c>
      <c r="FTQ68" s="956">
        <f t="shared" si="331"/>
        <v>0</v>
      </c>
      <c r="FTR68" s="956">
        <f t="shared" si="331"/>
        <v>0</v>
      </c>
      <c r="FTS68" s="956">
        <f t="shared" si="331"/>
        <v>0</v>
      </c>
      <c r="FTT68" s="956">
        <f t="shared" si="331"/>
        <v>0</v>
      </c>
      <c r="FTU68" s="956">
        <f t="shared" si="331"/>
        <v>0</v>
      </c>
      <c r="FTV68" s="956">
        <f t="shared" si="331"/>
        <v>0</v>
      </c>
      <c r="FTW68" s="956">
        <f t="shared" si="331"/>
        <v>0</v>
      </c>
      <c r="FTX68" s="956">
        <f t="shared" si="331"/>
        <v>0</v>
      </c>
      <c r="FTY68" s="956">
        <f t="shared" si="331"/>
        <v>0</v>
      </c>
      <c r="FTZ68" s="956">
        <f t="shared" si="331"/>
        <v>0</v>
      </c>
      <c r="FUA68" s="956">
        <f t="shared" si="331"/>
        <v>0</v>
      </c>
      <c r="FUB68" s="956">
        <f t="shared" si="331"/>
        <v>0</v>
      </c>
      <c r="FUC68" s="956">
        <f t="shared" si="331"/>
        <v>0</v>
      </c>
      <c r="FUD68" s="956">
        <f t="shared" si="331"/>
        <v>0</v>
      </c>
      <c r="FUE68" s="956">
        <f t="shared" si="331"/>
        <v>0</v>
      </c>
      <c r="FUF68" s="956">
        <f t="shared" si="331"/>
        <v>0</v>
      </c>
      <c r="FUG68" s="956">
        <f t="shared" si="331"/>
        <v>0</v>
      </c>
      <c r="FUH68" s="956">
        <f t="shared" si="331"/>
        <v>0</v>
      </c>
      <c r="FUI68" s="956">
        <f t="shared" si="331"/>
        <v>0</v>
      </c>
      <c r="FUJ68" s="956">
        <f t="shared" si="331"/>
        <v>0</v>
      </c>
      <c r="FUK68" s="956">
        <f t="shared" si="331"/>
        <v>0</v>
      </c>
      <c r="FUL68" s="956">
        <f t="shared" si="331"/>
        <v>0</v>
      </c>
      <c r="FUM68" s="956">
        <f t="shared" si="331"/>
        <v>0</v>
      </c>
      <c r="FUN68" s="956">
        <f t="shared" si="331"/>
        <v>0</v>
      </c>
      <c r="FUO68" s="956">
        <f t="shared" si="331"/>
        <v>0</v>
      </c>
      <c r="FUP68" s="956">
        <f t="shared" si="331"/>
        <v>0</v>
      </c>
      <c r="FUQ68" s="956">
        <f t="shared" si="331"/>
        <v>0</v>
      </c>
      <c r="FUR68" s="956">
        <f t="shared" ref="FUR68:FXC68" si="332">FUR60*$C$68</f>
        <v>0</v>
      </c>
      <c r="FUS68" s="956">
        <f t="shared" si="332"/>
        <v>0</v>
      </c>
      <c r="FUT68" s="956">
        <f t="shared" si="332"/>
        <v>0</v>
      </c>
      <c r="FUU68" s="956">
        <f t="shared" si="332"/>
        <v>0</v>
      </c>
      <c r="FUV68" s="956">
        <f t="shared" si="332"/>
        <v>0</v>
      </c>
      <c r="FUW68" s="956">
        <f t="shared" si="332"/>
        <v>0</v>
      </c>
      <c r="FUX68" s="956">
        <f t="shared" si="332"/>
        <v>0</v>
      </c>
      <c r="FUY68" s="956">
        <f t="shared" si="332"/>
        <v>0</v>
      </c>
      <c r="FUZ68" s="956">
        <f t="shared" si="332"/>
        <v>0</v>
      </c>
      <c r="FVA68" s="956">
        <f t="shared" si="332"/>
        <v>0</v>
      </c>
      <c r="FVB68" s="956">
        <f t="shared" si="332"/>
        <v>0</v>
      </c>
      <c r="FVC68" s="956">
        <f t="shared" si="332"/>
        <v>0</v>
      </c>
      <c r="FVD68" s="956">
        <f t="shared" si="332"/>
        <v>0</v>
      </c>
      <c r="FVE68" s="956">
        <f t="shared" si="332"/>
        <v>0</v>
      </c>
      <c r="FVF68" s="956">
        <f t="shared" si="332"/>
        <v>0</v>
      </c>
      <c r="FVG68" s="956">
        <f t="shared" si="332"/>
        <v>0</v>
      </c>
      <c r="FVH68" s="956">
        <f t="shared" si="332"/>
        <v>0</v>
      </c>
      <c r="FVI68" s="956">
        <f t="shared" si="332"/>
        <v>0</v>
      </c>
      <c r="FVJ68" s="956">
        <f t="shared" si="332"/>
        <v>0</v>
      </c>
      <c r="FVK68" s="956">
        <f t="shared" si="332"/>
        <v>0</v>
      </c>
      <c r="FVL68" s="956">
        <f t="shared" si="332"/>
        <v>0</v>
      </c>
      <c r="FVM68" s="956">
        <f t="shared" si="332"/>
        <v>0</v>
      </c>
      <c r="FVN68" s="956">
        <f t="shared" si="332"/>
        <v>0</v>
      </c>
      <c r="FVO68" s="956">
        <f t="shared" si="332"/>
        <v>0</v>
      </c>
      <c r="FVP68" s="956">
        <f t="shared" si="332"/>
        <v>0</v>
      </c>
      <c r="FVQ68" s="956">
        <f t="shared" si="332"/>
        <v>0</v>
      </c>
      <c r="FVR68" s="956">
        <f t="shared" si="332"/>
        <v>0</v>
      </c>
      <c r="FVS68" s="956">
        <f t="shared" si="332"/>
        <v>0</v>
      </c>
      <c r="FVT68" s="956">
        <f t="shared" si="332"/>
        <v>0</v>
      </c>
      <c r="FVU68" s="956">
        <f t="shared" si="332"/>
        <v>0</v>
      </c>
      <c r="FVV68" s="956">
        <f t="shared" si="332"/>
        <v>0</v>
      </c>
      <c r="FVW68" s="956">
        <f t="shared" si="332"/>
        <v>0</v>
      </c>
      <c r="FVX68" s="956">
        <f t="shared" si="332"/>
        <v>0</v>
      </c>
      <c r="FVY68" s="956">
        <f t="shared" si="332"/>
        <v>0</v>
      </c>
      <c r="FVZ68" s="956">
        <f t="shared" si="332"/>
        <v>0</v>
      </c>
      <c r="FWA68" s="956">
        <f t="shared" si="332"/>
        <v>0</v>
      </c>
      <c r="FWB68" s="956">
        <f t="shared" si="332"/>
        <v>0</v>
      </c>
      <c r="FWC68" s="956">
        <f t="shared" si="332"/>
        <v>0</v>
      </c>
      <c r="FWD68" s="956">
        <f t="shared" si="332"/>
        <v>0</v>
      </c>
      <c r="FWE68" s="956">
        <f t="shared" si="332"/>
        <v>0</v>
      </c>
      <c r="FWF68" s="956">
        <f t="shared" si="332"/>
        <v>0</v>
      </c>
      <c r="FWG68" s="956">
        <f t="shared" si="332"/>
        <v>0</v>
      </c>
      <c r="FWH68" s="956">
        <f t="shared" si="332"/>
        <v>0</v>
      </c>
      <c r="FWI68" s="956">
        <f t="shared" si="332"/>
        <v>0</v>
      </c>
      <c r="FWJ68" s="956">
        <f t="shared" si="332"/>
        <v>0</v>
      </c>
      <c r="FWK68" s="956">
        <f t="shared" si="332"/>
        <v>0</v>
      </c>
      <c r="FWL68" s="956">
        <f t="shared" si="332"/>
        <v>0</v>
      </c>
      <c r="FWM68" s="956">
        <f t="shared" si="332"/>
        <v>0</v>
      </c>
      <c r="FWN68" s="956">
        <f t="shared" si="332"/>
        <v>0</v>
      </c>
      <c r="FWO68" s="956">
        <f t="shared" si="332"/>
        <v>0</v>
      </c>
      <c r="FWP68" s="956">
        <f t="shared" si="332"/>
        <v>0</v>
      </c>
      <c r="FWQ68" s="956">
        <f t="shared" si="332"/>
        <v>0</v>
      </c>
      <c r="FWR68" s="956">
        <f t="shared" si="332"/>
        <v>0</v>
      </c>
      <c r="FWS68" s="956">
        <f t="shared" si="332"/>
        <v>0</v>
      </c>
      <c r="FWT68" s="956">
        <f t="shared" si="332"/>
        <v>0</v>
      </c>
      <c r="FWU68" s="956">
        <f t="shared" si="332"/>
        <v>0</v>
      </c>
      <c r="FWV68" s="956">
        <f t="shared" si="332"/>
        <v>0</v>
      </c>
      <c r="FWW68" s="956">
        <f t="shared" si="332"/>
        <v>0</v>
      </c>
      <c r="FWX68" s="956">
        <f t="shared" si="332"/>
        <v>0</v>
      </c>
      <c r="FWY68" s="956">
        <f t="shared" si="332"/>
        <v>0</v>
      </c>
      <c r="FWZ68" s="956">
        <f t="shared" si="332"/>
        <v>0</v>
      </c>
      <c r="FXA68" s="956">
        <f t="shared" si="332"/>
        <v>0</v>
      </c>
      <c r="FXB68" s="956">
        <f t="shared" si="332"/>
        <v>0</v>
      </c>
      <c r="FXC68" s="956">
        <f t="shared" si="332"/>
        <v>0</v>
      </c>
      <c r="FXD68" s="956">
        <f t="shared" ref="FXD68:FZO68" si="333">FXD60*$C$68</f>
        <v>0</v>
      </c>
      <c r="FXE68" s="956">
        <f t="shared" si="333"/>
        <v>0</v>
      </c>
      <c r="FXF68" s="956">
        <f t="shared" si="333"/>
        <v>0</v>
      </c>
      <c r="FXG68" s="956">
        <f t="shared" si="333"/>
        <v>0</v>
      </c>
      <c r="FXH68" s="956">
        <f t="shared" si="333"/>
        <v>0</v>
      </c>
      <c r="FXI68" s="956">
        <f t="shared" si="333"/>
        <v>0</v>
      </c>
      <c r="FXJ68" s="956">
        <f t="shared" si="333"/>
        <v>0</v>
      </c>
      <c r="FXK68" s="956">
        <f t="shared" si="333"/>
        <v>0</v>
      </c>
      <c r="FXL68" s="956">
        <f t="shared" si="333"/>
        <v>0</v>
      </c>
      <c r="FXM68" s="956">
        <f t="shared" si="333"/>
        <v>0</v>
      </c>
      <c r="FXN68" s="956">
        <f t="shared" si="333"/>
        <v>0</v>
      </c>
      <c r="FXO68" s="956">
        <f t="shared" si="333"/>
        <v>0</v>
      </c>
      <c r="FXP68" s="956">
        <f t="shared" si="333"/>
        <v>0</v>
      </c>
      <c r="FXQ68" s="956">
        <f t="shared" si="333"/>
        <v>0</v>
      </c>
      <c r="FXR68" s="956">
        <f t="shared" si="333"/>
        <v>0</v>
      </c>
      <c r="FXS68" s="956">
        <f t="shared" si="333"/>
        <v>0</v>
      </c>
      <c r="FXT68" s="956">
        <f t="shared" si="333"/>
        <v>0</v>
      </c>
      <c r="FXU68" s="956">
        <f t="shared" si="333"/>
        <v>0</v>
      </c>
      <c r="FXV68" s="956">
        <f t="shared" si="333"/>
        <v>0</v>
      </c>
      <c r="FXW68" s="956">
        <f t="shared" si="333"/>
        <v>0</v>
      </c>
      <c r="FXX68" s="956">
        <f t="shared" si="333"/>
        <v>0</v>
      </c>
      <c r="FXY68" s="956">
        <f t="shared" si="333"/>
        <v>0</v>
      </c>
      <c r="FXZ68" s="956">
        <f t="shared" si="333"/>
        <v>0</v>
      </c>
      <c r="FYA68" s="956">
        <f t="shared" si="333"/>
        <v>0</v>
      </c>
      <c r="FYB68" s="956">
        <f t="shared" si="333"/>
        <v>0</v>
      </c>
      <c r="FYC68" s="956">
        <f t="shared" si="333"/>
        <v>0</v>
      </c>
      <c r="FYD68" s="956">
        <f t="shared" si="333"/>
        <v>0</v>
      </c>
      <c r="FYE68" s="956">
        <f t="shared" si="333"/>
        <v>0</v>
      </c>
      <c r="FYF68" s="956">
        <f t="shared" si="333"/>
        <v>0</v>
      </c>
      <c r="FYG68" s="956">
        <f t="shared" si="333"/>
        <v>0</v>
      </c>
      <c r="FYH68" s="956">
        <f t="shared" si="333"/>
        <v>0</v>
      </c>
      <c r="FYI68" s="956">
        <f t="shared" si="333"/>
        <v>0</v>
      </c>
      <c r="FYJ68" s="956">
        <f t="shared" si="333"/>
        <v>0</v>
      </c>
      <c r="FYK68" s="956">
        <f t="shared" si="333"/>
        <v>0</v>
      </c>
      <c r="FYL68" s="956">
        <f t="shared" si="333"/>
        <v>0</v>
      </c>
      <c r="FYM68" s="956">
        <f t="shared" si="333"/>
        <v>0</v>
      </c>
      <c r="FYN68" s="956">
        <f t="shared" si="333"/>
        <v>0</v>
      </c>
      <c r="FYO68" s="956">
        <f t="shared" si="333"/>
        <v>0</v>
      </c>
      <c r="FYP68" s="956">
        <f t="shared" si="333"/>
        <v>0</v>
      </c>
      <c r="FYQ68" s="956">
        <f t="shared" si="333"/>
        <v>0</v>
      </c>
      <c r="FYR68" s="956">
        <f t="shared" si="333"/>
        <v>0</v>
      </c>
      <c r="FYS68" s="956">
        <f t="shared" si="333"/>
        <v>0</v>
      </c>
      <c r="FYT68" s="956">
        <f t="shared" si="333"/>
        <v>0</v>
      </c>
      <c r="FYU68" s="956">
        <f t="shared" si="333"/>
        <v>0</v>
      </c>
      <c r="FYV68" s="956">
        <f t="shared" si="333"/>
        <v>0</v>
      </c>
      <c r="FYW68" s="956">
        <f t="shared" si="333"/>
        <v>0</v>
      </c>
      <c r="FYX68" s="956">
        <f t="shared" si="333"/>
        <v>0</v>
      </c>
      <c r="FYY68" s="956">
        <f t="shared" si="333"/>
        <v>0</v>
      </c>
      <c r="FYZ68" s="956">
        <f t="shared" si="333"/>
        <v>0</v>
      </c>
      <c r="FZA68" s="956">
        <f t="shared" si="333"/>
        <v>0</v>
      </c>
      <c r="FZB68" s="956">
        <f t="shared" si="333"/>
        <v>0</v>
      </c>
      <c r="FZC68" s="956">
        <f t="shared" si="333"/>
        <v>0</v>
      </c>
      <c r="FZD68" s="956">
        <f t="shared" si="333"/>
        <v>0</v>
      </c>
      <c r="FZE68" s="956">
        <f t="shared" si="333"/>
        <v>0</v>
      </c>
      <c r="FZF68" s="956">
        <f t="shared" si="333"/>
        <v>0</v>
      </c>
      <c r="FZG68" s="956">
        <f t="shared" si="333"/>
        <v>0</v>
      </c>
      <c r="FZH68" s="956">
        <f t="shared" si="333"/>
        <v>0</v>
      </c>
      <c r="FZI68" s="956">
        <f t="shared" si="333"/>
        <v>0</v>
      </c>
      <c r="FZJ68" s="956">
        <f t="shared" si="333"/>
        <v>0</v>
      </c>
      <c r="FZK68" s="956">
        <f t="shared" si="333"/>
        <v>0</v>
      </c>
      <c r="FZL68" s="956">
        <f t="shared" si="333"/>
        <v>0</v>
      </c>
      <c r="FZM68" s="956">
        <f t="shared" si="333"/>
        <v>0</v>
      </c>
      <c r="FZN68" s="956">
        <f t="shared" si="333"/>
        <v>0</v>
      </c>
      <c r="FZO68" s="956">
        <f t="shared" si="333"/>
        <v>0</v>
      </c>
      <c r="FZP68" s="956">
        <f t="shared" ref="FZP68:GCA68" si="334">FZP60*$C$68</f>
        <v>0</v>
      </c>
      <c r="FZQ68" s="956">
        <f t="shared" si="334"/>
        <v>0</v>
      </c>
      <c r="FZR68" s="956">
        <f t="shared" si="334"/>
        <v>0</v>
      </c>
      <c r="FZS68" s="956">
        <f t="shared" si="334"/>
        <v>0</v>
      </c>
      <c r="FZT68" s="956">
        <f t="shared" si="334"/>
        <v>0</v>
      </c>
      <c r="FZU68" s="956">
        <f t="shared" si="334"/>
        <v>0</v>
      </c>
      <c r="FZV68" s="956">
        <f t="shared" si="334"/>
        <v>0</v>
      </c>
      <c r="FZW68" s="956">
        <f t="shared" si="334"/>
        <v>0</v>
      </c>
      <c r="FZX68" s="956">
        <f t="shared" si="334"/>
        <v>0</v>
      </c>
      <c r="FZY68" s="956">
        <f t="shared" si="334"/>
        <v>0</v>
      </c>
      <c r="FZZ68" s="956">
        <f t="shared" si="334"/>
        <v>0</v>
      </c>
      <c r="GAA68" s="956">
        <f t="shared" si="334"/>
        <v>0</v>
      </c>
      <c r="GAB68" s="956">
        <f t="shared" si="334"/>
        <v>0</v>
      </c>
      <c r="GAC68" s="956">
        <f t="shared" si="334"/>
        <v>0</v>
      </c>
      <c r="GAD68" s="956">
        <f t="shared" si="334"/>
        <v>0</v>
      </c>
      <c r="GAE68" s="956">
        <f t="shared" si="334"/>
        <v>0</v>
      </c>
      <c r="GAF68" s="956">
        <f t="shared" si="334"/>
        <v>0</v>
      </c>
      <c r="GAG68" s="956">
        <f t="shared" si="334"/>
        <v>0</v>
      </c>
      <c r="GAH68" s="956">
        <f t="shared" si="334"/>
        <v>0</v>
      </c>
      <c r="GAI68" s="956">
        <f t="shared" si="334"/>
        <v>0</v>
      </c>
      <c r="GAJ68" s="956">
        <f t="shared" si="334"/>
        <v>0</v>
      </c>
      <c r="GAK68" s="956">
        <f t="shared" si="334"/>
        <v>0</v>
      </c>
      <c r="GAL68" s="956">
        <f t="shared" si="334"/>
        <v>0</v>
      </c>
      <c r="GAM68" s="956">
        <f t="shared" si="334"/>
        <v>0</v>
      </c>
      <c r="GAN68" s="956">
        <f t="shared" si="334"/>
        <v>0</v>
      </c>
      <c r="GAO68" s="956">
        <f t="shared" si="334"/>
        <v>0</v>
      </c>
      <c r="GAP68" s="956">
        <f t="shared" si="334"/>
        <v>0</v>
      </c>
      <c r="GAQ68" s="956">
        <f t="shared" si="334"/>
        <v>0</v>
      </c>
      <c r="GAR68" s="956">
        <f t="shared" si="334"/>
        <v>0</v>
      </c>
      <c r="GAS68" s="956">
        <f t="shared" si="334"/>
        <v>0</v>
      </c>
      <c r="GAT68" s="956">
        <f t="shared" si="334"/>
        <v>0</v>
      </c>
      <c r="GAU68" s="956">
        <f t="shared" si="334"/>
        <v>0</v>
      </c>
      <c r="GAV68" s="956">
        <f t="shared" si="334"/>
        <v>0</v>
      </c>
      <c r="GAW68" s="956">
        <f t="shared" si="334"/>
        <v>0</v>
      </c>
      <c r="GAX68" s="956">
        <f t="shared" si="334"/>
        <v>0</v>
      </c>
      <c r="GAY68" s="956">
        <f t="shared" si="334"/>
        <v>0</v>
      </c>
      <c r="GAZ68" s="956">
        <f t="shared" si="334"/>
        <v>0</v>
      </c>
      <c r="GBA68" s="956">
        <f t="shared" si="334"/>
        <v>0</v>
      </c>
      <c r="GBB68" s="956">
        <f t="shared" si="334"/>
        <v>0</v>
      </c>
      <c r="GBC68" s="956">
        <f t="shared" si="334"/>
        <v>0</v>
      </c>
      <c r="GBD68" s="956">
        <f t="shared" si="334"/>
        <v>0</v>
      </c>
      <c r="GBE68" s="956">
        <f t="shared" si="334"/>
        <v>0</v>
      </c>
      <c r="GBF68" s="956">
        <f t="shared" si="334"/>
        <v>0</v>
      </c>
      <c r="GBG68" s="956">
        <f t="shared" si="334"/>
        <v>0</v>
      </c>
      <c r="GBH68" s="956">
        <f t="shared" si="334"/>
        <v>0</v>
      </c>
      <c r="GBI68" s="956">
        <f t="shared" si="334"/>
        <v>0</v>
      </c>
      <c r="GBJ68" s="956">
        <f t="shared" si="334"/>
        <v>0</v>
      </c>
      <c r="GBK68" s="956">
        <f t="shared" si="334"/>
        <v>0</v>
      </c>
      <c r="GBL68" s="956">
        <f t="shared" si="334"/>
        <v>0</v>
      </c>
      <c r="GBM68" s="956">
        <f t="shared" si="334"/>
        <v>0</v>
      </c>
      <c r="GBN68" s="956">
        <f t="shared" si="334"/>
        <v>0</v>
      </c>
      <c r="GBO68" s="956">
        <f t="shared" si="334"/>
        <v>0</v>
      </c>
      <c r="GBP68" s="956">
        <f t="shared" si="334"/>
        <v>0</v>
      </c>
      <c r="GBQ68" s="956">
        <f t="shared" si="334"/>
        <v>0</v>
      </c>
      <c r="GBR68" s="956">
        <f t="shared" si="334"/>
        <v>0</v>
      </c>
      <c r="GBS68" s="956">
        <f t="shared" si="334"/>
        <v>0</v>
      </c>
      <c r="GBT68" s="956">
        <f t="shared" si="334"/>
        <v>0</v>
      </c>
      <c r="GBU68" s="956">
        <f t="shared" si="334"/>
        <v>0</v>
      </c>
      <c r="GBV68" s="956">
        <f t="shared" si="334"/>
        <v>0</v>
      </c>
      <c r="GBW68" s="956">
        <f t="shared" si="334"/>
        <v>0</v>
      </c>
      <c r="GBX68" s="956">
        <f t="shared" si="334"/>
        <v>0</v>
      </c>
      <c r="GBY68" s="956">
        <f t="shared" si="334"/>
        <v>0</v>
      </c>
      <c r="GBZ68" s="956">
        <f t="shared" si="334"/>
        <v>0</v>
      </c>
      <c r="GCA68" s="956">
        <f t="shared" si="334"/>
        <v>0</v>
      </c>
      <c r="GCB68" s="956">
        <f t="shared" ref="GCB68:GEM68" si="335">GCB60*$C$68</f>
        <v>0</v>
      </c>
      <c r="GCC68" s="956">
        <f t="shared" si="335"/>
        <v>0</v>
      </c>
      <c r="GCD68" s="956">
        <f t="shared" si="335"/>
        <v>0</v>
      </c>
      <c r="GCE68" s="956">
        <f t="shared" si="335"/>
        <v>0</v>
      </c>
      <c r="GCF68" s="956">
        <f t="shared" si="335"/>
        <v>0</v>
      </c>
      <c r="GCG68" s="956">
        <f t="shared" si="335"/>
        <v>0</v>
      </c>
      <c r="GCH68" s="956">
        <f t="shared" si="335"/>
        <v>0</v>
      </c>
      <c r="GCI68" s="956">
        <f t="shared" si="335"/>
        <v>0</v>
      </c>
      <c r="GCJ68" s="956">
        <f t="shared" si="335"/>
        <v>0</v>
      </c>
      <c r="GCK68" s="956">
        <f t="shared" si="335"/>
        <v>0</v>
      </c>
      <c r="GCL68" s="956">
        <f t="shared" si="335"/>
        <v>0</v>
      </c>
      <c r="GCM68" s="956">
        <f t="shared" si="335"/>
        <v>0</v>
      </c>
      <c r="GCN68" s="956">
        <f t="shared" si="335"/>
        <v>0</v>
      </c>
      <c r="GCO68" s="956">
        <f t="shared" si="335"/>
        <v>0</v>
      </c>
      <c r="GCP68" s="956">
        <f t="shared" si="335"/>
        <v>0</v>
      </c>
      <c r="GCQ68" s="956">
        <f t="shared" si="335"/>
        <v>0</v>
      </c>
      <c r="GCR68" s="956">
        <f t="shared" si="335"/>
        <v>0</v>
      </c>
      <c r="GCS68" s="956">
        <f t="shared" si="335"/>
        <v>0</v>
      </c>
      <c r="GCT68" s="956">
        <f t="shared" si="335"/>
        <v>0</v>
      </c>
      <c r="GCU68" s="956">
        <f t="shared" si="335"/>
        <v>0</v>
      </c>
      <c r="GCV68" s="956">
        <f t="shared" si="335"/>
        <v>0</v>
      </c>
      <c r="GCW68" s="956">
        <f t="shared" si="335"/>
        <v>0</v>
      </c>
      <c r="GCX68" s="956">
        <f t="shared" si="335"/>
        <v>0</v>
      </c>
      <c r="GCY68" s="956">
        <f t="shared" si="335"/>
        <v>0</v>
      </c>
      <c r="GCZ68" s="956">
        <f t="shared" si="335"/>
        <v>0</v>
      </c>
      <c r="GDA68" s="956">
        <f t="shared" si="335"/>
        <v>0</v>
      </c>
      <c r="GDB68" s="956">
        <f t="shared" si="335"/>
        <v>0</v>
      </c>
      <c r="GDC68" s="956">
        <f t="shared" si="335"/>
        <v>0</v>
      </c>
      <c r="GDD68" s="956">
        <f t="shared" si="335"/>
        <v>0</v>
      </c>
      <c r="GDE68" s="956">
        <f t="shared" si="335"/>
        <v>0</v>
      </c>
      <c r="GDF68" s="956">
        <f t="shared" si="335"/>
        <v>0</v>
      </c>
      <c r="GDG68" s="956">
        <f t="shared" si="335"/>
        <v>0</v>
      </c>
      <c r="GDH68" s="956">
        <f t="shared" si="335"/>
        <v>0</v>
      </c>
      <c r="GDI68" s="956">
        <f t="shared" si="335"/>
        <v>0</v>
      </c>
      <c r="GDJ68" s="956">
        <f t="shared" si="335"/>
        <v>0</v>
      </c>
      <c r="GDK68" s="956">
        <f t="shared" si="335"/>
        <v>0</v>
      </c>
      <c r="GDL68" s="956">
        <f t="shared" si="335"/>
        <v>0</v>
      </c>
      <c r="GDM68" s="956">
        <f t="shared" si="335"/>
        <v>0</v>
      </c>
      <c r="GDN68" s="956">
        <f t="shared" si="335"/>
        <v>0</v>
      </c>
      <c r="GDO68" s="956">
        <f t="shared" si="335"/>
        <v>0</v>
      </c>
      <c r="GDP68" s="956">
        <f t="shared" si="335"/>
        <v>0</v>
      </c>
      <c r="GDQ68" s="956">
        <f t="shared" si="335"/>
        <v>0</v>
      </c>
      <c r="GDR68" s="956">
        <f t="shared" si="335"/>
        <v>0</v>
      </c>
      <c r="GDS68" s="956">
        <f t="shared" si="335"/>
        <v>0</v>
      </c>
      <c r="GDT68" s="956">
        <f t="shared" si="335"/>
        <v>0</v>
      </c>
      <c r="GDU68" s="956">
        <f t="shared" si="335"/>
        <v>0</v>
      </c>
      <c r="GDV68" s="956">
        <f t="shared" si="335"/>
        <v>0</v>
      </c>
      <c r="GDW68" s="956">
        <f t="shared" si="335"/>
        <v>0</v>
      </c>
      <c r="GDX68" s="956">
        <f t="shared" si="335"/>
        <v>0</v>
      </c>
      <c r="GDY68" s="956">
        <f t="shared" si="335"/>
        <v>0</v>
      </c>
      <c r="GDZ68" s="956">
        <f t="shared" si="335"/>
        <v>0</v>
      </c>
      <c r="GEA68" s="956">
        <f t="shared" si="335"/>
        <v>0</v>
      </c>
      <c r="GEB68" s="956">
        <f t="shared" si="335"/>
        <v>0</v>
      </c>
      <c r="GEC68" s="956">
        <f t="shared" si="335"/>
        <v>0</v>
      </c>
      <c r="GED68" s="956">
        <f t="shared" si="335"/>
        <v>0</v>
      </c>
      <c r="GEE68" s="956">
        <f t="shared" si="335"/>
        <v>0</v>
      </c>
      <c r="GEF68" s="956">
        <f t="shared" si="335"/>
        <v>0</v>
      </c>
      <c r="GEG68" s="956">
        <f t="shared" si="335"/>
        <v>0</v>
      </c>
      <c r="GEH68" s="956">
        <f t="shared" si="335"/>
        <v>0</v>
      </c>
      <c r="GEI68" s="956">
        <f t="shared" si="335"/>
        <v>0</v>
      </c>
      <c r="GEJ68" s="956">
        <f t="shared" si="335"/>
        <v>0</v>
      </c>
      <c r="GEK68" s="956">
        <f t="shared" si="335"/>
        <v>0</v>
      </c>
      <c r="GEL68" s="956">
        <f t="shared" si="335"/>
        <v>0</v>
      </c>
      <c r="GEM68" s="956">
        <f t="shared" si="335"/>
        <v>0</v>
      </c>
      <c r="GEN68" s="956">
        <f t="shared" ref="GEN68:GGY68" si="336">GEN60*$C$68</f>
        <v>0</v>
      </c>
      <c r="GEO68" s="956">
        <f t="shared" si="336"/>
        <v>0</v>
      </c>
      <c r="GEP68" s="956">
        <f t="shared" si="336"/>
        <v>0</v>
      </c>
      <c r="GEQ68" s="956">
        <f t="shared" si="336"/>
        <v>0</v>
      </c>
      <c r="GER68" s="956">
        <f t="shared" si="336"/>
        <v>0</v>
      </c>
      <c r="GES68" s="956">
        <f t="shared" si="336"/>
        <v>0</v>
      </c>
      <c r="GET68" s="956">
        <f t="shared" si="336"/>
        <v>0</v>
      </c>
      <c r="GEU68" s="956">
        <f t="shared" si="336"/>
        <v>0</v>
      </c>
      <c r="GEV68" s="956">
        <f t="shared" si="336"/>
        <v>0</v>
      </c>
      <c r="GEW68" s="956">
        <f t="shared" si="336"/>
        <v>0</v>
      </c>
      <c r="GEX68" s="956">
        <f t="shared" si="336"/>
        <v>0</v>
      </c>
      <c r="GEY68" s="956">
        <f t="shared" si="336"/>
        <v>0</v>
      </c>
      <c r="GEZ68" s="956">
        <f t="shared" si="336"/>
        <v>0</v>
      </c>
      <c r="GFA68" s="956">
        <f t="shared" si="336"/>
        <v>0</v>
      </c>
      <c r="GFB68" s="956">
        <f t="shared" si="336"/>
        <v>0</v>
      </c>
      <c r="GFC68" s="956">
        <f t="shared" si="336"/>
        <v>0</v>
      </c>
      <c r="GFD68" s="956">
        <f t="shared" si="336"/>
        <v>0</v>
      </c>
      <c r="GFE68" s="956">
        <f t="shared" si="336"/>
        <v>0</v>
      </c>
      <c r="GFF68" s="956">
        <f t="shared" si="336"/>
        <v>0</v>
      </c>
      <c r="GFG68" s="956">
        <f t="shared" si="336"/>
        <v>0</v>
      </c>
      <c r="GFH68" s="956">
        <f t="shared" si="336"/>
        <v>0</v>
      </c>
      <c r="GFI68" s="956">
        <f t="shared" si="336"/>
        <v>0</v>
      </c>
      <c r="GFJ68" s="956">
        <f t="shared" si="336"/>
        <v>0</v>
      </c>
      <c r="GFK68" s="956">
        <f t="shared" si="336"/>
        <v>0</v>
      </c>
      <c r="GFL68" s="956">
        <f t="shared" si="336"/>
        <v>0</v>
      </c>
      <c r="GFM68" s="956">
        <f t="shared" si="336"/>
        <v>0</v>
      </c>
      <c r="GFN68" s="956">
        <f t="shared" si="336"/>
        <v>0</v>
      </c>
      <c r="GFO68" s="956">
        <f t="shared" si="336"/>
        <v>0</v>
      </c>
      <c r="GFP68" s="956">
        <f t="shared" si="336"/>
        <v>0</v>
      </c>
      <c r="GFQ68" s="956">
        <f t="shared" si="336"/>
        <v>0</v>
      </c>
      <c r="GFR68" s="956">
        <f t="shared" si="336"/>
        <v>0</v>
      </c>
      <c r="GFS68" s="956">
        <f t="shared" si="336"/>
        <v>0</v>
      </c>
      <c r="GFT68" s="956">
        <f t="shared" si="336"/>
        <v>0</v>
      </c>
      <c r="GFU68" s="956">
        <f t="shared" si="336"/>
        <v>0</v>
      </c>
      <c r="GFV68" s="956">
        <f t="shared" si="336"/>
        <v>0</v>
      </c>
      <c r="GFW68" s="956">
        <f t="shared" si="336"/>
        <v>0</v>
      </c>
      <c r="GFX68" s="956">
        <f t="shared" si="336"/>
        <v>0</v>
      </c>
      <c r="GFY68" s="956">
        <f t="shared" si="336"/>
        <v>0</v>
      </c>
      <c r="GFZ68" s="956">
        <f t="shared" si="336"/>
        <v>0</v>
      </c>
      <c r="GGA68" s="956">
        <f t="shared" si="336"/>
        <v>0</v>
      </c>
      <c r="GGB68" s="956">
        <f t="shared" si="336"/>
        <v>0</v>
      </c>
      <c r="GGC68" s="956">
        <f t="shared" si="336"/>
        <v>0</v>
      </c>
      <c r="GGD68" s="956">
        <f t="shared" si="336"/>
        <v>0</v>
      </c>
      <c r="GGE68" s="956">
        <f t="shared" si="336"/>
        <v>0</v>
      </c>
      <c r="GGF68" s="956">
        <f t="shared" si="336"/>
        <v>0</v>
      </c>
      <c r="GGG68" s="956">
        <f t="shared" si="336"/>
        <v>0</v>
      </c>
      <c r="GGH68" s="956">
        <f t="shared" si="336"/>
        <v>0</v>
      </c>
      <c r="GGI68" s="956">
        <f t="shared" si="336"/>
        <v>0</v>
      </c>
      <c r="GGJ68" s="956">
        <f t="shared" si="336"/>
        <v>0</v>
      </c>
      <c r="GGK68" s="956">
        <f t="shared" si="336"/>
        <v>0</v>
      </c>
      <c r="GGL68" s="956">
        <f t="shared" si="336"/>
        <v>0</v>
      </c>
      <c r="GGM68" s="956">
        <f t="shared" si="336"/>
        <v>0</v>
      </c>
      <c r="GGN68" s="956">
        <f t="shared" si="336"/>
        <v>0</v>
      </c>
      <c r="GGO68" s="956">
        <f t="shared" si="336"/>
        <v>0</v>
      </c>
      <c r="GGP68" s="956">
        <f t="shared" si="336"/>
        <v>0</v>
      </c>
      <c r="GGQ68" s="956">
        <f t="shared" si="336"/>
        <v>0</v>
      </c>
      <c r="GGR68" s="956">
        <f t="shared" si="336"/>
        <v>0</v>
      </c>
      <c r="GGS68" s="956">
        <f t="shared" si="336"/>
        <v>0</v>
      </c>
      <c r="GGT68" s="956">
        <f t="shared" si="336"/>
        <v>0</v>
      </c>
      <c r="GGU68" s="956">
        <f t="shared" si="336"/>
        <v>0</v>
      </c>
      <c r="GGV68" s="956">
        <f t="shared" si="336"/>
        <v>0</v>
      </c>
      <c r="GGW68" s="956">
        <f t="shared" si="336"/>
        <v>0</v>
      </c>
      <c r="GGX68" s="956">
        <f t="shared" si="336"/>
        <v>0</v>
      </c>
      <c r="GGY68" s="956">
        <f t="shared" si="336"/>
        <v>0</v>
      </c>
      <c r="GGZ68" s="956">
        <f t="shared" ref="GGZ68:GJK68" si="337">GGZ60*$C$68</f>
        <v>0</v>
      </c>
      <c r="GHA68" s="956">
        <f t="shared" si="337"/>
        <v>0</v>
      </c>
      <c r="GHB68" s="956">
        <f t="shared" si="337"/>
        <v>0</v>
      </c>
      <c r="GHC68" s="956">
        <f t="shared" si="337"/>
        <v>0</v>
      </c>
      <c r="GHD68" s="956">
        <f t="shared" si="337"/>
        <v>0</v>
      </c>
      <c r="GHE68" s="956">
        <f t="shared" si="337"/>
        <v>0</v>
      </c>
      <c r="GHF68" s="956">
        <f t="shared" si="337"/>
        <v>0</v>
      </c>
      <c r="GHG68" s="956">
        <f t="shared" si="337"/>
        <v>0</v>
      </c>
      <c r="GHH68" s="956">
        <f t="shared" si="337"/>
        <v>0</v>
      </c>
      <c r="GHI68" s="956">
        <f t="shared" si="337"/>
        <v>0</v>
      </c>
      <c r="GHJ68" s="956">
        <f t="shared" si="337"/>
        <v>0</v>
      </c>
      <c r="GHK68" s="956">
        <f t="shared" si="337"/>
        <v>0</v>
      </c>
      <c r="GHL68" s="956">
        <f t="shared" si="337"/>
        <v>0</v>
      </c>
      <c r="GHM68" s="956">
        <f t="shared" si="337"/>
        <v>0</v>
      </c>
      <c r="GHN68" s="956">
        <f t="shared" si="337"/>
        <v>0</v>
      </c>
      <c r="GHO68" s="956">
        <f t="shared" si="337"/>
        <v>0</v>
      </c>
      <c r="GHP68" s="956">
        <f t="shared" si="337"/>
        <v>0</v>
      </c>
      <c r="GHQ68" s="956">
        <f t="shared" si="337"/>
        <v>0</v>
      </c>
      <c r="GHR68" s="956">
        <f t="shared" si="337"/>
        <v>0</v>
      </c>
      <c r="GHS68" s="956">
        <f t="shared" si="337"/>
        <v>0</v>
      </c>
      <c r="GHT68" s="956">
        <f t="shared" si="337"/>
        <v>0</v>
      </c>
      <c r="GHU68" s="956">
        <f t="shared" si="337"/>
        <v>0</v>
      </c>
      <c r="GHV68" s="956">
        <f t="shared" si="337"/>
        <v>0</v>
      </c>
      <c r="GHW68" s="956">
        <f t="shared" si="337"/>
        <v>0</v>
      </c>
      <c r="GHX68" s="956">
        <f t="shared" si="337"/>
        <v>0</v>
      </c>
      <c r="GHY68" s="956">
        <f t="shared" si="337"/>
        <v>0</v>
      </c>
      <c r="GHZ68" s="956">
        <f t="shared" si="337"/>
        <v>0</v>
      </c>
      <c r="GIA68" s="956">
        <f t="shared" si="337"/>
        <v>0</v>
      </c>
      <c r="GIB68" s="956">
        <f t="shared" si="337"/>
        <v>0</v>
      </c>
      <c r="GIC68" s="956">
        <f t="shared" si="337"/>
        <v>0</v>
      </c>
      <c r="GID68" s="956">
        <f t="shared" si="337"/>
        <v>0</v>
      </c>
      <c r="GIE68" s="956">
        <f t="shared" si="337"/>
        <v>0</v>
      </c>
      <c r="GIF68" s="956">
        <f t="shared" si="337"/>
        <v>0</v>
      </c>
      <c r="GIG68" s="956">
        <f t="shared" si="337"/>
        <v>0</v>
      </c>
      <c r="GIH68" s="956">
        <f t="shared" si="337"/>
        <v>0</v>
      </c>
      <c r="GII68" s="956">
        <f t="shared" si="337"/>
        <v>0</v>
      </c>
      <c r="GIJ68" s="956">
        <f t="shared" si="337"/>
        <v>0</v>
      </c>
      <c r="GIK68" s="956">
        <f t="shared" si="337"/>
        <v>0</v>
      </c>
      <c r="GIL68" s="956">
        <f t="shared" si="337"/>
        <v>0</v>
      </c>
      <c r="GIM68" s="956">
        <f t="shared" si="337"/>
        <v>0</v>
      </c>
      <c r="GIN68" s="956">
        <f t="shared" si="337"/>
        <v>0</v>
      </c>
      <c r="GIO68" s="956">
        <f t="shared" si="337"/>
        <v>0</v>
      </c>
      <c r="GIP68" s="956">
        <f t="shared" si="337"/>
        <v>0</v>
      </c>
      <c r="GIQ68" s="956">
        <f t="shared" si="337"/>
        <v>0</v>
      </c>
      <c r="GIR68" s="956">
        <f t="shared" si="337"/>
        <v>0</v>
      </c>
      <c r="GIS68" s="956">
        <f t="shared" si="337"/>
        <v>0</v>
      </c>
      <c r="GIT68" s="956">
        <f t="shared" si="337"/>
        <v>0</v>
      </c>
      <c r="GIU68" s="956">
        <f t="shared" si="337"/>
        <v>0</v>
      </c>
      <c r="GIV68" s="956">
        <f t="shared" si="337"/>
        <v>0</v>
      </c>
      <c r="GIW68" s="956">
        <f t="shared" si="337"/>
        <v>0</v>
      </c>
      <c r="GIX68" s="956">
        <f t="shared" si="337"/>
        <v>0</v>
      </c>
      <c r="GIY68" s="956">
        <f t="shared" si="337"/>
        <v>0</v>
      </c>
      <c r="GIZ68" s="956">
        <f t="shared" si="337"/>
        <v>0</v>
      </c>
      <c r="GJA68" s="956">
        <f t="shared" si="337"/>
        <v>0</v>
      </c>
      <c r="GJB68" s="956">
        <f t="shared" si="337"/>
        <v>0</v>
      </c>
      <c r="GJC68" s="956">
        <f t="shared" si="337"/>
        <v>0</v>
      </c>
      <c r="GJD68" s="956">
        <f t="shared" si="337"/>
        <v>0</v>
      </c>
      <c r="GJE68" s="956">
        <f t="shared" si="337"/>
        <v>0</v>
      </c>
      <c r="GJF68" s="956">
        <f t="shared" si="337"/>
        <v>0</v>
      </c>
      <c r="GJG68" s="956">
        <f t="shared" si="337"/>
        <v>0</v>
      </c>
      <c r="GJH68" s="956">
        <f t="shared" si="337"/>
        <v>0</v>
      </c>
      <c r="GJI68" s="956">
        <f t="shared" si="337"/>
        <v>0</v>
      </c>
      <c r="GJJ68" s="956">
        <f t="shared" si="337"/>
        <v>0</v>
      </c>
      <c r="GJK68" s="956">
        <f t="shared" si="337"/>
        <v>0</v>
      </c>
      <c r="GJL68" s="956">
        <f t="shared" ref="GJL68:GLW68" si="338">GJL60*$C$68</f>
        <v>0</v>
      </c>
      <c r="GJM68" s="956">
        <f t="shared" si="338"/>
        <v>0</v>
      </c>
      <c r="GJN68" s="956">
        <f t="shared" si="338"/>
        <v>0</v>
      </c>
      <c r="GJO68" s="956">
        <f t="shared" si="338"/>
        <v>0</v>
      </c>
      <c r="GJP68" s="956">
        <f t="shared" si="338"/>
        <v>0</v>
      </c>
      <c r="GJQ68" s="956">
        <f t="shared" si="338"/>
        <v>0</v>
      </c>
      <c r="GJR68" s="956">
        <f t="shared" si="338"/>
        <v>0</v>
      </c>
      <c r="GJS68" s="956">
        <f t="shared" si="338"/>
        <v>0</v>
      </c>
      <c r="GJT68" s="956">
        <f t="shared" si="338"/>
        <v>0</v>
      </c>
      <c r="GJU68" s="956">
        <f t="shared" si="338"/>
        <v>0</v>
      </c>
      <c r="GJV68" s="956">
        <f t="shared" si="338"/>
        <v>0</v>
      </c>
      <c r="GJW68" s="956">
        <f t="shared" si="338"/>
        <v>0</v>
      </c>
      <c r="GJX68" s="956">
        <f t="shared" si="338"/>
        <v>0</v>
      </c>
      <c r="GJY68" s="956">
        <f t="shared" si="338"/>
        <v>0</v>
      </c>
      <c r="GJZ68" s="956">
        <f t="shared" si="338"/>
        <v>0</v>
      </c>
      <c r="GKA68" s="956">
        <f t="shared" si="338"/>
        <v>0</v>
      </c>
      <c r="GKB68" s="956">
        <f t="shared" si="338"/>
        <v>0</v>
      </c>
      <c r="GKC68" s="956">
        <f t="shared" si="338"/>
        <v>0</v>
      </c>
      <c r="GKD68" s="956">
        <f t="shared" si="338"/>
        <v>0</v>
      </c>
      <c r="GKE68" s="956">
        <f t="shared" si="338"/>
        <v>0</v>
      </c>
      <c r="GKF68" s="956">
        <f t="shared" si="338"/>
        <v>0</v>
      </c>
      <c r="GKG68" s="956">
        <f t="shared" si="338"/>
        <v>0</v>
      </c>
      <c r="GKH68" s="956">
        <f t="shared" si="338"/>
        <v>0</v>
      </c>
      <c r="GKI68" s="956">
        <f t="shared" si="338"/>
        <v>0</v>
      </c>
      <c r="GKJ68" s="956">
        <f t="shared" si="338"/>
        <v>0</v>
      </c>
      <c r="GKK68" s="956">
        <f t="shared" si="338"/>
        <v>0</v>
      </c>
      <c r="GKL68" s="956">
        <f t="shared" si="338"/>
        <v>0</v>
      </c>
      <c r="GKM68" s="956">
        <f t="shared" si="338"/>
        <v>0</v>
      </c>
      <c r="GKN68" s="956">
        <f t="shared" si="338"/>
        <v>0</v>
      </c>
      <c r="GKO68" s="956">
        <f t="shared" si="338"/>
        <v>0</v>
      </c>
      <c r="GKP68" s="956">
        <f t="shared" si="338"/>
        <v>0</v>
      </c>
      <c r="GKQ68" s="956">
        <f t="shared" si="338"/>
        <v>0</v>
      </c>
      <c r="GKR68" s="956">
        <f t="shared" si="338"/>
        <v>0</v>
      </c>
      <c r="GKS68" s="956">
        <f t="shared" si="338"/>
        <v>0</v>
      </c>
      <c r="GKT68" s="956">
        <f t="shared" si="338"/>
        <v>0</v>
      </c>
      <c r="GKU68" s="956">
        <f t="shared" si="338"/>
        <v>0</v>
      </c>
      <c r="GKV68" s="956">
        <f t="shared" si="338"/>
        <v>0</v>
      </c>
      <c r="GKW68" s="956">
        <f t="shared" si="338"/>
        <v>0</v>
      </c>
      <c r="GKX68" s="956">
        <f t="shared" si="338"/>
        <v>0</v>
      </c>
      <c r="GKY68" s="956">
        <f t="shared" si="338"/>
        <v>0</v>
      </c>
      <c r="GKZ68" s="956">
        <f t="shared" si="338"/>
        <v>0</v>
      </c>
      <c r="GLA68" s="956">
        <f t="shared" si="338"/>
        <v>0</v>
      </c>
      <c r="GLB68" s="956">
        <f t="shared" si="338"/>
        <v>0</v>
      </c>
      <c r="GLC68" s="956">
        <f t="shared" si="338"/>
        <v>0</v>
      </c>
      <c r="GLD68" s="956">
        <f t="shared" si="338"/>
        <v>0</v>
      </c>
      <c r="GLE68" s="956">
        <f t="shared" si="338"/>
        <v>0</v>
      </c>
      <c r="GLF68" s="956">
        <f t="shared" si="338"/>
        <v>0</v>
      </c>
      <c r="GLG68" s="956">
        <f t="shared" si="338"/>
        <v>0</v>
      </c>
      <c r="GLH68" s="956">
        <f t="shared" si="338"/>
        <v>0</v>
      </c>
      <c r="GLI68" s="956">
        <f t="shared" si="338"/>
        <v>0</v>
      </c>
      <c r="GLJ68" s="956">
        <f t="shared" si="338"/>
        <v>0</v>
      </c>
      <c r="GLK68" s="956">
        <f t="shared" si="338"/>
        <v>0</v>
      </c>
      <c r="GLL68" s="956">
        <f t="shared" si="338"/>
        <v>0</v>
      </c>
      <c r="GLM68" s="956">
        <f t="shared" si="338"/>
        <v>0</v>
      </c>
      <c r="GLN68" s="956">
        <f t="shared" si="338"/>
        <v>0</v>
      </c>
      <c r="GLO68" s="956">
        <f t="shared" si="338"/>
        <v>0</v>
      </c>
      <c r="GLP68" s="956">
        <f t="shared" si="338"/>
        <v>0</v>
      </c>
      <c r="GLQ68" s="956">
        <f t="shared" si="338"/>
        <v>0</v>
      </c>
      <c r="GLR68" s="956">
        <f t="shared" si="338"/>
        <v>0</v>
      </c>
      <c r="GLS68" s="956">
        <f t="shared" si="338"/>
        <v>0</v>
      </c>
      <c r="GLT68" s="956">
        <f t="shared" si="338"/>
        <v>0</v>
      </c>
      <c r="GLU68" s="956">
        <f t="shared" si="338"/>
        <v>0</v>
      </c>
      <c r="GLV68" s="956">
        <f t="shared" si="338"/>
        <v>0</v>
      </c>
      <c r="GLW68" s="956">
        <f t="shared" si="338"/>
        <v>0</v>
      </c>
      <c r="GLX68" s="956">
        <f t="shared" ref="GLX68:GOI68" si="339">GLX60*$C$68</f>
        <v>0</v>
      </c>
      <c r="GLY68" s="956">
        <f t="shared" si="339"/>
        <v>0</v>
      </c>
      <c r="GLZ68" s="956">
        <f t="shared" si="339"/>
        <v>0</v>
      </c>
      <c r="GMA68" s="956">
        <f t="shared" si="339"/>
        <v>0</v>
      </c>
      <c r="GMB68" s="956">
        <f t="shared" si="339"/>
        <v>0</v>
      </c>
      <c r="GMC68" s="956">
        <f t="shared" si="339"/>
        <v>0</v>
      </c>
      <c r="GMD68" s="956">
        <f t="shared" si="339"/>
        <v>0</v>
      </c>
      <c r="GME68" s="956">
        <f t="shared" si="339"/>
        <v>0</v>
      </c>
      <c r="GMF68" s="956">
        <f t="shared" si="339"/>
        <v>0</v>
      </c>
      <c r="GMG68" s="956">
        <f t="shared" si="339"/>
        <v>0</v>
      </c>
      <c r="GMH68" s="956">
        <f t="shared" si="339"/>
        <v>0</v>
      </c>
      <c r="GMI68" s="956">
        <f t="shared" si="339"/>
        <v>0</v>
      </c>
      <c r="GMJ68" s="956">
        <f t="shared" si="339"/>
        <v>0</v>
      </c>
      <c r="GMK68" s="956">
        <f t="shared" si="339"/>
        <v>0</v>
      </c>
      <c r="GML68" s="956">
        <f t="shared" si="339"/>
        <v>0</v>
      </c>
      <c r="GMM68" s="956">
        <f t="shared" si="339"/>
        <v>0</v>
      </c>
      <c r="GMN68" s="956">
        <f t="shared" si="339"/>
        <v>0</v>
      </c>
      <c r="GMO68" s="956">
        <f t="shared" si="339"/>
        <v>0</v>
      </c>
      <c r="GMP68" s="956">
        <f t="shared" si="339"/>
        <v>0</v>
      </c>
      <c r="GMQ68" s="956">
        <f t="shared" si="339"/>
        <v>0</v>
      </c>
      <c r="GMR68" s="956">
        <f t="shared" si="339"/>
        <v>0</v>
      </c>
      <c r="GMS68" s="956">
        <f t="shared" si="339"/>
        <v>0</v>
      </c>
      <c r="GMT68" s="956">
        <f t="shared" si="339"/>
        <v>0</v>
      </c>
      <c r="GMU68" s="956">
        <f t="shared" si="339"/>
        <v>0</v>
      </c>
      <c r="GMV68" s="956">
        <f t="shared" si="339"/>
        <v>0</v>
      </c>
      <c r="GMW68" s="956">
        <f t="shared" si="339"/>
        <v>0</v>
      </c>
      <c r="GMX68" s="956">
        <f t="shared" si="339"/>
        <v>0</v>
      </c>
      <c r="GMY68" s="956">
        <f t="shared" si="339"/>
        <v>0</v>
      </c>
      <c r="GMZ68" s="956">
        <f t="shared" si="339"/>
        <v>0</v>
      </c>
      <c r="GNA68" s="956">
        <f t="shared" si="339"/>
        <v>0</v>
      </c>
      <c r="GNB68" s="956">
        <f t="shared" si="339"/>
        <v>0</v>
      </c>
      <c r="GNC68" s="956">
        <f t="shared" si="339"/>
        <v>0</v>
      </c>
      <c r="GND68" s="956">
        <f t="shared" si="339"/>
        <v>0</v>
      </c>
      <c r="GNE68" s="956">
        <f t="shared" si="339"/>
        <v>0</v>
      </c>
      <c r="GNF68" s="956">
        <f t="shared" si="339"/>
        <v>0</v>
      </c>
      <c r="GNG68" s="956">
        <f t="shared" si="339"/>
        <v>0</v>
      </c>
      <c r="GNH68" s="956">
        <f t="shared" si="339"/>
        <v>0</v>
      </c>
      <c r="GNI68" s="956">
        <f t="shared" si="339"/>
        <v>0</v>
      </c>
      <c r="GNJ68" s="956">
        <f t="shared" si="339"/>
        <v>0</v>
      </c>
      <c r="GNK68" s="956">
        <f t="shared" si="339"/>
        <v>0</v>
      </c>
      <c r="GNL68" s="956">
        <f t="shared" si="339"/>
        <v>0</v>
      </c>
      <c r="GNM68" s="956">
        <f t="shared" si="339"/>
        <v>0</v>
      </c>
      <c r="GNN68" s="956">
        <f t="shared" si="339"/>
        <v>0</v>
      </c>
      <c r="GNO68" s="956">
        <f t="shared" si="339"/>
        <v>0</v>
      </c>
      <c r="GNP68" s="956">
        <f t="shared" si="339"/>
        <v>0</v>
      </c>
      <c r="GNQ68" s="956">
        <f t="shared" si="339"/>
        <v>0</v>
      </c>
      <c r="GNR68" s="956">
        <f t="shared" si="339"/>
        <v>0</v>
      </c>
      <c r="GNS68" s="956">
        <f t="shared" si="339"/>
        <v>0</v>
      </c>
      <c r="GNT68" s="956">
        <f t="shared" si="339"/>
        <v>0</v>
      </c>
      <c r="GNU68" s="956">
        <f t="shared" si="339"/>
        <v>0</v>
      </c>
      <c r="GNV68" s="956">
        <f t="shared" si="339"/>
        <v>0</v>
      </c>
      <c r="GNW68" s="956">
        <f t="shared" si="339"/>
        <v>0</v>
      </c>
      <c r="GNX68" s="956">
        <f t="shared" si="339"/>
        <v>0</v>
      </c>
      <c r="GNY68" s="956">
        <f t="shared" si="339"/>
        <v>0</v>
      </c>
      <c r="GNZ68" s="956">
        <f t="shared" si="339"/>
        <v>0</v>
      </c>
      <c r="GOA68" s="956">
        <f t="shared" si="339"/>
        <v>0</v>
      </c>
      <c r="GOB68" s="956">
        <f t="shared" si="339"/>
        <v>0</v>
      </c>
      <c r="GOC68" s="956">
        <f t="shared" si="339"/>
        <v>0</v>
      </c>
      <c r="GOD68" s="956">
        <f t="shared" si="339"/>
        <v>0</v>
      </c>
      <c r="GOE68" s="956">
        <f t="shared" si="339"/>
        <v>0</v>
      </c>
      <c r="GOF68" s="956">
        <f t="shared" si="339"/>
        <v>0</v>
      </c>
      <c r="GOG68" s="956">
        <f t="shared" si="339"/>
        <v>0</v>
      </c>
      <c r="GOH68" s="956">
        <f t="shared" si="339"/>
        <v>0</v>
      </c>
      <c r="GOI68" s="956">
        <f t="shared" si="339"/>
        <v>0</v>
      </c>
      <c r="GOJ68" s="956">
        <f t="shared" ref="GOJ68:GQU68" si="340">GOJ60*$C$68</f>
        <v>0</v>
      </c>
      <c r="GOK68" s="956">
        <f t="shared" si="340"/>
        <v>0</v>
      </c>
      <c r="GOL68" s="956">
        <f t="shared" si="340"/>
        <v>0</v>
      </c>
      <c r="GOM68" s="956">
        <f t="shared" si="340"/>
        <v>0</v>
      </c>
      <c r="GON68" s="956">
        <f t="shared" si="340"/>
        <v>0</v>
      </c>
      <c r="GOO68" s="956">
        <f t="shared" si="340"/>
        <v>0</v>
      </c>
      <c r="GOP68" s="956">
        <f t="shared" si="340"/>
        <v>0</v>
      </c>
      <c r="GOQ68" s="956">
        <f t="shared" si="340"/>
        <v>0</v>
      </c>
      <c r="GOR68" s="956">
        <f t="shared" si="340"/>
        <v>0</v>
      </c>
      <c r="GOS68" s="956">
        <f t="shared" si="340"/>
        <v>0</v>
      </c>
      <c r="GOT68" s="956">
        <f t="shared" si="340"/>
        <v>0</v>
      </c>
      <c r="GOU68" s="956">
        <f t="shared" si="340"/>
        <v>0</v>
      </c>
      <c r="GOV68" s="956">
        <f t="shared" si="340"/>
        <v>0</v>
      </c>
      <c r="GOW68" s="956">
        <f t="shared" si="340"/>
        <v>0</v>
      </c>
      <c r="GOX68" s="956">
        <f t="shared" si="340"/>
        <v>0</v>
      </c>
      <c r="GOY68" s="956">
        <f t="shared" si="340"/>
        <v>0</v>
      </c>
      <c r="GOZ68" s="956">
        <f t="shared" si="340"/>
        <v>0</v>
      </c>
      <c r="GPA68" s="956">
        <f t="shared" si="340"/>
        <v>0</v>
      </c>
      <c r="GPB68" s="956">
        <f t="shared" si="340"/>
        <v>0</v>
      </c>
      <c r="GPC68" s="956">
        <f t="shared" si="340"/>
        <v>0</v>
      </c>
      <c r="GPD68" s="956">
        <f t="shared" si="340"/>
        <v>0</v>
      </c>
      <c r="GPE68" s="956">
        <f t="shared" si="340"/>
        <v>0</v>
      </c>
      <c r="GPF68" s="956">
        <f t="shared" si="340"/>
        <v>0</v>
      </c>
      <c r="GPG68" s="956">
        <f t="shared" si="340"/>
        <v>0</v>
      </c>
      <c r="GPH68" s="956">
        <f t="shared" si="340"/>
        <v>0</v>
      </c>
      <c r="GPI68" s="956">
        <f t="shared" si="340"/>
        <v>0</v>
      </c>
      <c r="GPJ68" s="956">
        <f t="shared" si="340"/>
        <v>0</v>
      </c>
      <c r="GPK68" s="956">
        <f t="shared" si="340"/>
        <v>0</v>
      </c>
      <c r="GPL68" s="956">
        <f t="shared" si="340"/>
        <v>0</v>
      </c>
      <c r="GPM68" s="956">
        <f t="shared" si="340"/>
        <v>0</v>
      </c>
      <c r="GPN68" s="956">
        <f t="shared" si="340"/>
        <v>0</v>
      </c>
      <c r="GPO68" s="956">
        <f t="shared" si="340"/>
        <v>0</v>
      </c>
      <c r="GPP68" s="956">
        <f t="shared" si="340"/>
        <v>0</v>
      </c>
      <c r="GPQ68" s="956">
        <f t="shared" si="340"/>
        <v>0</v>
      </c>
      <c r="GPR68" s="956">
        <f t="shared" si="340"/>
        <v>0</v>
      </c>
      <c r="GPS68" s="956">
        <f t="shared" si="340"/>
        <v>0</v>
      </c>
      <c r="GPT68" s="956">
        <f t="shared" si="340"/>
        <v>0</v>
      </c>
      <c r="GPU68" s="956">
        <f t="shared" si="340"/>
        <v>0</v>
      </c>
      <c r="GPV68" s="956">
        <f t="shared" si="340"/>
        <v>0</v>
      </c>
      <c r="GPW68" s="956">
        <f t="shared" si="340"/>
        <v>0</v>
      </c>
      <c r="GPX68" s="956">
        <f t="shared" si="340"/>
        <v>0</v>
      </c>
      <c r="GPY68" s="956">
        <f t="shared" si="340"/>
        <v>0</v>
      </c>
      <c r="GPZ68" s="956">
        <f t="shared" si="340"/>
        <v>0</v>
      </c>
      <c r="GQA68" s="956">
        <f t="shared" si="340"/>
        <v>0</v>
      </c>
      <c r="GQB68" s="956">
        <f t="shared" si="340"/>
        <v>0</v>
      </c>
      <c r="GQC68" s="956">
        <f t="shared" si="340"/>
        <v>0</v>
      </c>
      <c r="GQD68" s="956">
        <f t="shared" si="340"/>
        <v>0</v>
      </c>
      <c r="GQE68" s="956">
        <f t="shared" si="340"/>
        <v>0</v>
      </c>
      <c r="GQF68" s="956">
        <f t="shared" si="340"/>
        <v>0</v>
      </c>
      <c r="GQG68" s="956">
        <f t="shared" si="340"/>
        <v>0</v>
      </c>
      <c r="GQH68" s="956">
        <f t="shared" si="340"/>
        <v>0</v>
      </c>
      <c r="GQI68" s="956">
        <f t="shared" si="340"/>
        <v>0</v>
      </c>
      <c r="GQJ68" s="956">
        <f t="shared" si="340"/>
        <v>0</v>
      </c>
      <c r="GQK68" s="956">
        <f t="shared" si="340"/>
        <v>0</v>
      </c>
      <c r="GQL68" s="956">
        <f t="shared" si="340"/>
        <v>0</v>
      </c>
      <c r="GQM68" s="956">
        <f t="shared" si="340"/>
        <v>0</v>
      </c>
      <c r="GQN68" s="956">
        <f t="shared" si="340"/>
        <v>0</v>
      </c>
      <c r="GQO68" s="956">
        <f t="shared" si="340"/>
        <v>0</v>
      </c>
      <c r="GQP68" s="956">
        <f t="shared" si="340"/>
        <v>0</v>
      </c>
      <c r="GQQ68" s="956">
        <f t="shared" si="340"/>
        <v>0</v>
      </c>
      <c r="GQR68" s="956">
        <f t="shared" si="340"/>
        <v>0</v>
      </c>
      <c r="GQS68" s="956">
        <f t="shared" si="340"/>
        <v>0</v>
      </c>
      <c r="GQT68" s="956">
        <f t="shared" si="340"/>
        <v>0</v>
      </c>
      <c r="GQU68" s="956">
        <f t="shared" si="340"/>
        <v>0</v>
      </c>
      <c r="GQV68" s="956">
        <f t="shared" ref="GQV68:GTG68" si="341">GQV60*$C$68</f>
        <v>0</v>
      </c>
      <c r="GQW68" s="956">
        <f t="shared" si="341"/>
        <v>0</v>
      </c>
      <c r="GQX68" s="956">
        <f t="shared" si="341"/>
        <v>0</v>
      </c>
      <c r="GQY68" s="956">
        <f t="shared" si="341"/>
        <v>0</v>
      </c>
      <c r="GQZ68" s="956">
        <f t="shared" si="341"/>
        <v>0</v>
      </c>
      <c r="GRA68" s="956">
        <f t="shared" si="341"/>
        <v>0</v>
      </c>
      <c r="GRB68" s="956">
        <f t="shared" si="341"/>
        <v>0</v>
      </c>
      <c r="GRC68" s="956">
        <f t="shared" si="341"/>
        <v>0</v>
      </c>
      <c r="GRD68" s="956">
        <f t="shared" si="341"/>
        <v>0</v>
      </c>
      <c r="GRE68" s="956">
        <f t="shared" si="341"/>
        <v>0</v>
      </c>
      <c r="GRF68" s="956">
        <f t="shared" si="341"/>
        <v>0</v>
      </c>
      <c r="GRG68" s="956">
        <f t="shared" si="341"/>
        <v>0</v>
      </c>
      <c r="GRH68" s="956">
        <f t="shared" si="341"/>
        <v>0</v>
      </c>
      <c r="GRI68" s="956">
        <f t="shared" si="341"/>
        <v>0</v>
      </c>
      <c r="GRJ68" s="956">
        <f t="shared" si="341"/>
        <v>0</v>
      </c>
      <c r="GRK68" s="956">
        <f t="shared" si="341"/>
        <v>0</v>
      </c>
      <c r="GRL68" s="956">
        <f t="shared" si="341"/>
        <v>0</v>
      </c>
      <c r="GRM68" s="956">
        <f t="shared" si="341"/>
        <v>0</v>
      </c>
      <c r="GRN68" s="956">
        <f t="shared" si="341"/>
        <v>0</v>
      </c>
      <c r="GRO68" s="956">
        <f t="shared" si="341"/>
        <v>0</v>
      </c>
      <c r="GRP68" s="956">
        <f t="shared" si="341"/>
        <v>0</v>
      </c>
      <c r="GRQ68" s="956">
        <f t="shared" si="341"/>
        <v>0</v>
      </c>
      <c r="GRR68" s="956">
        <f t="shared" si="341"/>
        <v>0</v>
      </c>
      <c r="GRS68" s="956">
        <f t="shared" si="341"/>
        <v>0</v>
      </c>
      <c r="GRT68" s="956">
        <f t="shared" si="341"/>
        <v>0</v>
      </c>
      <c r="GRU68" s="956">
        <f t="shared" si="341"/>
        <v>0</v>
      </c>
      <c r="GRV68" s="956">
        <f t="shared" si="341"/>
        <v>0</v>
      </c>
      <c r="GRW68" s="956">
        <f t="shared" si="341"/>
        <v>0</v>
      </c>
      <c r="GRX68" s="956">
        <f t="shared" si="341"/>
        <v>0</v>
      </c>
      <c r="GRY68" s="956">
        <f t="shared" si="341"/>
        <v>0</v>
      </c>
      <c r="GRZ68" s="956">
        <f t="shared" si="341"/>
        <v>0</v>
      </c>
      <c r="GSA68" s="956">
        <f t="shared" si="341"/>
        <v>0</v>
      </c>
      <c r="GSB68" s="956">
        <f t="shared" si="341"/>
        <v>0</v>
      </c>
      <c r="GSC68" s="956">
        <f t="shared" si="341"/>
        <v>0</v>
      </c>
      <c r="GSD68" s="956">
        <f t="shared" si="341"/>
        <v>0</v>
      </c>
      <c r="GSE68" s="956">
        <f t="shared" si="341"/>
        <v>0</v>
      </c>
      <c r="GSF68" s="956">
        <f t="shared" si="341"/>
        <v>0</v>
      </c>
      <c r="GSG68" s="956">
        <f t="shared" si="341"/>
        <v>0</v>
      </c>
      <c r="GSH68" s="956">
        <f t="shared" si="341"/>
        <v>0</v>
      </c>
      <c r="GSI68" s="956">
        <f t="shared" si="341"/>
        <v>0</v>
      </c>
      <c r="GSJ68" s="956">
        <f t="shared" si="341"/>
        <v>0</v>
      </c>
      <c r="GSK68" s="956">
        <f t="shared" si="341"/>
        <v>0</v>
      </c>
      <c r="GSL68" s="956">
        <f t="shared" si="341"/>
        <v>0</v>
      </c>
      <c r="GSM68" s="956">
        <f t="shared" si="341"/>
        <v>0</v>
      </c>
      <c r="GSN68" s="956">
        <f t="shared" si="341"/>
        <v>0</v>
      </c>
      <c r="GSO68" s="956">
        <f t="shared" si="341"/>
        <v>0</v>
      </c>
      <c r="GSP68" s="956">
        <f t="shared" si="341"/>
        <v>0</v>
      </c>
      <c r="GSQ68" s="956">
        <f t="shared" si="341"/>
        <v>0</v>
      </c>
      <c r="GSR68" s="956">
        <f t="shared" si="341"/>
        <v>0</v>
      </c>
      <c r="GSS68" s="956">
        <f t="shared" si="341"/>
        <v>0</v>
      </c>
      <c r="GST68" s="956">
        <f t="shared" si="341"/>
        <v>0</v>
      </c>
      <c r="GSU68" s="956">
        <f t="shared" si="341"/>
        <v>0</v>
      </c>
      <c r="GSV68" s="956">
        <f t="shared" si="341"/>
        <v>0</v>
      </c>
      <c r="GSW68" s="956">
        <f t="shared" si="341"/>
        <v>0</v>
      </c>
      <c r="GSX68" s="956">
        <f t="shared" si="341"/>
        <v>0</v>
      </c>
      <c r="GSY68" s="956">
        <f t="shared" si="341"/>
        <v>0</v>
      </c>
      <c r="GSZ68" s="956">
        <f t="shared" si="341"/>
        <v>0</v>
      </c>
      <c r="GTA68" s="956">
        <f t="shared" si="341"/>
        <v>0</v>
      </c>
      <c r="GTB68" s="956">
        <f t="shared" si="341"/>
        <v>0</v>
      </c>
      <c r="GTC68" s="956">
        <f t="shared" si="341"/>
        <v>0</v>
      </c>
      <c r="GTD68" s="956">
        <f t="shared" si="341"/>
        <v>0</v>
      </c>
      <c r="GTE68" s="956">
        <f t="shared" si="341"/>
        <v>0</v>
      </c>
      <c r="GTF68" s="956">
        <f t="shared" si="341"/>
        <v>0</v>
      </c>
      <c r="GTG68" s="956">
        <f t="shared" si="341"/>
        <v>0</v>
      </c>
      <c r="GTH68" s="956">
        <f t="shared" ref="GTH68:GVS68" si="342">GTH60*$C$68</f>
        <v>0</v>
      </c>
      <c r="GTI68" s="956">
        <f t="shared" si="342"/>
        <v>0</v>
      </c>
      <c r="GTJ68" s="956">
        <f t="shared" si="342"/>
        <v>0</v>
      </c>
      <c r="GTK68" s="956">
        <f t="shared" si="342"/>
        <v>0</v>
      </c>
      <c r="GTL68" s="956">
        <f t="shared" si="342"/>
        <v>0</v>
      </c>
      <c r="GTM68" s="956">
        <f t="shared" si="342"/>
        <v>0</v>
      </c>
      <c r="GTN68" s="956">
        <f t="shared" si="342"/>
        <v>0</v>
      </c>
      <c r="GTO68" s="956">
        <f t="shared" si="342"/>
        <v>0</v>
      </c>
      <c r="GTP68" s="956">
        <f t="shared" si="342"/>
        <v>0</v>
      </c>
      <c r="GTQ68" s="956">
        <f t="shared" si="342"/>
        <v>0</v>
      </c>
      <c r="GTR68" s="956">
        <f t="shared" si="342"/>
        <v>0</v>
      </c>
      <c r="GTS68" s="956">
        <f t="shared" si="342"/>
        <v>0</v>
      </c>
      <c r="GTT68" s="956">
        <f t="shared" si="342"/>
        <v>0</v>
      </c>
      <c r="GTU68" s="956">
        <f t="shared" si="342"/>
        <v>0</v>
      </c>
      <c r="GTV68" s="956">
        <f t="shared" si="342"/>
        <v>0</v>
      </c>
      <c r="GTW68" s="956">
        <f t="shared" si="342"/>
        <v>0</v>
      </c>
      <c r="GTX68" s="956">
        <f t="shared" si="342"/>
        <v>0</v>
      </c>
      <c r="GTY68" s="956">
        <f t="shared" si="342"/>
        <v>0</v>
      </c>
      <c r="GTZ68" s="956">
        <f t="shared" si="342"/>
        <v>0</v>
      </c>
      <c r="GUA68" s="956">
        <f t="shared" si="342"/>
        <v>0</v>
      </c>
      <c r="GUB68" s="956">
        <f t="shared" si="342"/>
        <v>0</v>
      </c>
      <c r="GUC68" s="956">
        <f t="shared" si="342"/>
        <v>0</v>
      </c>
      <c r="GUD68" s="956">
        <f t="shared" si="342"/>
        <v>0</v>
      </c>
      <c r="GUE68" s="956">
        <f t="shared" si="342"/>
        <v>0</v>
      </c>
      <c r="GUF68" s="956">
        <f t="shared" si="342"/>
        <v>0</v>
      </c>
      <c r="GUG68" s="956">
        <f t="shared" si="342"/>
        <v>0</v>
      </c>
      <c r="GUH68" s="956">
        <f t="shared" si="342"/>
        <v>0</v>
      </c>
      <c r="GUI68" s="956">
        <f t="shared" si="342"/>
        <v>0</v>
      </c>
      <c r="GUJ68" s="956">
        <f t="shared" si="342"/>
        <v>0</v>
      </c>
      <c r="GUK68" s="956">
        <f t="shared" si="342"/>
        <v>0</v>
      </c>
      <c r="GUL68" s="956">
        <f t="shared" si="342"/>
        <v>0</v>
      </c>
      <c r="GUM68" s="956">
        <f t="shared" si="342"/>
        <v>0</v>
      </c>
      <c r="GUN68" s="956">
        <f t="shared" si="342"/>
        <v>0</v>
      </c>
      <c r="GUO68" s="956">
        <f t="shared" si="342"/>
        <v>0</v>
      </c>
      <c r="GUP68" s="956">
        <f t="shared" si="342"/>
        <v>0</v>
      </c>
      <c r="GUQ68" s="956">
        <f t="shared" si="342"/>
        <v>0</v>
      </c>
      <c r="GUR68" s="956">
        <f t="shared" si="342"/>
        <v>0</v>
      </c>
      <c r="GUS68" s="956">
        <f t="shared" si="342"/>
        <v>0</v>
      </c>
      <c r="GUT68" s="956">
        <f t="shared" si="342"/>
        <v>0</v>
      </c>
      <c r="GUU68" s="956">
        <f t="shared" si="342"/>
        <v>0</v>
      </c>
      <c r="GUV68" s="956">
        <f t="shared" si="342"/>
        <v>0</v>
      </c>
      <c r="GUW68" s="956">
        <f t="shared" si="342"/>
        <v>0</v>
      </c>
      <c r="GUX68" s="956">
        <f t="shared" si="342"/>
        <v>0</v>
      </c>
      <c r="GUY68" s="956">
        <f t="shared" si="342"/>
        <v>0</v>
      </c>
      <c r="GUZ68" s="956">
        <f t="shared" si="342"/>
        <v>0</v>
      </c>
      <c r="GVA68" s="956">
        <f t="shared" si="342"/>
        <v>0</v>
      </c>
      <c r="GVB68" s="956">
        <f t="shared" si="342"/>
        <v>0</v>
      </c>
      <c r="GVC68" s="956">
        <f t="shared" si="342"/>
        <v>0</v>
      </c>
      <c r="GVD68" s="956">
        <f t="shared" si="342"/>
        <v>0</v>
      </c>
      <c r="GVE68" s="956">
        <f t="shared" si="342"/>
        <v>0</v>
      </c>
      <c r="GVF68" s="956">
        <f t="shared" si="342"/>
        <v>0</v>
      </c>
      <c r="GVG68" s="956">
        <f t="shared" si="342"/>
        <v>0</v>
      </c>
      <c r="GVH68" s="956">
        <f t="shared" si="342"/>
        <v>0</v>
      </c>
      <c r="GVI68" s="956">
        <f t="shared" si="342"/>
        <v>0</v>
      </c>
      <c r="GVJ68" s="956">
        <f t="shared" si="342"/>
        <v>0</v>
      </c>
      <c r="GVK68" s="956">
        <f t="shared" si="342"/>
        <v>0</v>
      </c>
      <c r="GVL68" s="956">
        <f t="shared" si="342"/>
        <v>0</v>
      </c>
      <c r="GVM68" s="956">
        <f t="shared" si="342"/>
        <v>0</v>
      </c>
      <c r="GVN68" s="956">
        <f t="shared" si="342"/>
        <v>0</v>
      </c>
      <c r="GVO68" s="956">
        <f t="shared" si="342"/>
        <v>0</v>
      </c>
      <c r="GVP68" s="956">
        <f t="shared" si="342"/>
        <v>0</v>
      </c>
      <c r="GVQ68" s="956">
        <f t="shared" si="342"/>
        <v>0</v>
      </c>
      <c r="GVR68" s="956">
        <f t="shared" si="342"/>
        <v>0</v>
      </c>
      <c r="GVS68" s="956">
        <f t="shared" si="342"/>
        <v>0</v>
      </c>
      <c r="GVT68" s="956">
        <f t="shared" ref="GVT68:GYE68" si="343">GVT60*$C$68</f>
        <v>0</v>
      </c>
      <c r="GVU68" s="956">
        <f t="shared" si="343"/>
        <v>0</v>
      </c>
      <c r="GVV68" s="956">
        <f t="shared" si="343"/>
        <v>0</v>
      </c>
      <c r="GVW68" s="956">
        <f t="shared" si="343"/>
        <v>0</v>
      </c>
      <c r="GVX68" s="956">
        <f t="shared" si="343"/>
        <v>0</v>
      </c>
      <c r="GVY68" s="956">
        <f t="shared" si="343"/>
        <v>0</v>
      </c>
      <c r="GVZ68" s="956">
        <f t="shared" si="343"/>
        <v>0</v>
      </c>
      <c r="GWA68" s="956">
        <f t="shared" si="343"/>
        <v>0</v>
      </c>
      <c r="GWB68" s="956">
        <f t="shared" si="343"/>
        <v>0</v>
      </c>
      <c r="GWC68" s="956">
        <f t="shared" si="343"/>
        <v>0</v>
      </c>
      <c r="GWD68" s="956">
        <f t="shared" si="343"/>
        <v>0</v>
      </c>
      <c r="GWE68" s="956">
        <f t="shared" si="343"/>
        <v>0</v>
      </c>
      <c r="GWF68" s="956">
        <f t="shared" si="343"/>
        <v>0</v>
      </c>
      <c r="GWG68" s="956">
        <f t="shared" si="343"/>
        <v>0</v>
      </c>
      <c r="GWH68" s="956">
        <f t="shared" si="343"/>
        <v>0</v>
      </c>
      <c r="GWI68" s="956">
        <f t="shared" si="343"/>
        <v>0</v>
      </c>
      <c r="GWJ68" s="956">
        <f t="shared" si="343"/>
        <v>0</v>
      </c>
      <c r="GWK68" s="956">
        <f t="shared" si="343"/>
        <v>0</v>
      </c>
      <c r="GWL68" s="956">
        <f t="shared" si="343"/>
        <v>0</v>
      </c>
      <c r="GWM68" s="956">
        <f t="shared" si="343"/>
        <v>0</v>
      </c>
      <c r="GWN68" s="956">
        <f t="shared" si="343"/>
        <v>0</v>
      </c>
      <c r="GWO68" s="956">
        <f t="shared" si="343"/>
        <v>0</v>
      </c>
      <c r="GWP68" s="956">
        <f t="shared" si="343"/>
        <v>0</v>
      </c>
      <c r="GWQ68" s="956">
        <f t="shared" si="343"/>
        <v>0</v>
      </c>
      <c r="GWR68" s="956">
        <f t="shared" si="343"/>
        <v>0</v>
      </c>
      <c r="GWS68" s="956">
        <f t="shared" si="343"/>
        <v>0</v>
      </c>
      <c r="GWT68" s="956">
        <f t="shared" si="343"/>
        <v>0</v>
      </c>
      <c r="GWU68" s="956">
        <f t="shared" si="343"/>
        <v>0</v>
      </c>
      <c r="GWV68" s="956">
        <f t="shared" si="343"/>
        <v>0</v>
      </c>
      <c r="GWW68" s="956">
        <f t="shared" si="343"/>
        <v>0</v>
      </c>
      <c r="GWX68" s="956">
        <f t="shared" si="343"/>
        <v>0</v>
      </c>
      <c r="GWY68" s="956">
        <f t="shared" si="343"/>
        <v>0</v>
      </c>
      <c r="GWZ68" s="956">
        <f t="shared" si="343"/>
        <v>0</v>
      </c>
      <c r="GXA68" s="956">
        <f t="shared" si="343"/>
        <v>0</v>
      </c>
      <c r="GXB68" s="956">
        <f t="shared" si="343"/>
        <v>0</v>
      </c>
      <c r="GXC68" s="956">
        <f t="shared" si="343"/>
        <v>0</v>
      </c>
      <c r="GXD68" s="956">
        <f t="shared" si="343"/>
        <v>0</v>
      </c>
      <c r="GXE68" s="956">
        <f t="shared" si="343"/>
        <v>0</v>
      </c>
      <c r="GXF68" s="956">
        <f t="shared" si="343"/>
        <v>0</v>
      </c>
      <c r="GXG68" s="956">
        <f t="shared" si="343"/>
        <v>0</v>
      </c>
      <c r="GXH68" s="956">
        <f t="shared" si="343"/>
        <v>0</v>
      </c>
      <c r="GXI68" s="956">
        <f t="shared" si="343"/>
        <v>0</v>
      </c>
      <c r="GXJ68" s="956">
        <f t="shared" si="343"/>
        <v>0</v>
      </c>
      <c r="GXK68" s="956">
        <f t="shared" si="343"/>
        <v>0</v>
      </c>
      <c r="GXL68" s="956">
        <f t="shared" si="343"/>
        <v>0</v>
      </c>
      <c r="GXM68" s="956">
        <f t="shared" si="343"/>
        <v>0</v>
      </c>
      <c r="GXN68" s="956">
        <f t="shared" si="343"/>
        <v>0</v>
      </c>
      <c r="GXO68" s="956">
        <f t="shared" si="343"/>
        <v>0</v>
      </c>
      <c r="GXP68" s="956">
        <f t="shared" si="343"/>
        <v>0</v>
      </c>
      <c r="GXQ68" s="956">
        <f t="shared" si="343"/>
        <v>0</v>
      </c>
      <c r="GXR68" s="956">
        <f t="shared" si="343"/>
        <v>0</v>
      </c>
      <c r="GXS68" s="956">
        <f t="shared" si="343"/>
        <v>0</v>
      </c>
      <c r="GXT68" s="956">
        <f t="shared" si="343"/>
        <v>0</v>
      </c>
      <c r="GXU68" s="956">
        <f t="shared" si="343"/>
        <v>0</v>
      </c>
      <c r="GXV68" s="956">
        <f t="shared" si="343"/>
        <v>0</v>
      </c>
      <c r="GXW68" s="956">
        <f t="shared" si="343"/>
        <v>0</v>
      </c>
      <c r="GXX68" s="956">
        <f t="shared" si="343"/>
        <v>0</v>
      </c>
      <c r="GXY68" s="956">
        <f t="shared" si="343"/>
        <v>0</v>
      </c>
      <c r="GXZ68" s="956">
        <f t="shared" si="343"/>
        <v>0</v>
      </c>
      <c r="GYA68" s="956">
        <f t="shared" si="343"/>
        <v>0</v>
      </c>
      <c r="GYB68" s="956">
        <f t="shared" si="343"/>
        <v>0</v>
      </c>
      <c r="GYC68" s="956">
        <f t="shared" si="343"/>
        <v>0</v>
      </c>
      <c r="GYD68" s="956">
        <f t="shared" si="343"/>
        <v>0</v>
      </c>
      <c r="GYE68" s="956">
        <f t="shared" si="343"/>
        <v>0</v>
      </c>
      <c r="GYF68" s="956">
        <f t="shared" ref="GYF68:HAQ68" si="344">GYF60*$C$68</f>
        <v>0</v>
      </c>
      <c r="GYG68" s="956">
        <f t="shared" si="344"/>
        <v>0</v>
      </c>
      <c r="GYH68" s="956">
        <f t="shared" si="344"/>
        <v>0</v>
      </c>
      <c r="GYI68" s="956">
        <f t="shared" si="344"/>
        <v>0</v>
      </c>
      <c r="GYJ68" s="956">
        <f t="shared" si="344"/>
        <v>0</v>
      </c>
      <c r="GYK68" s="956">
        <f t="shared" si="344"/>
        <v>0</v>
      </c>
      <c r="GYL68" s="956">
        <f t="shared" si="344"/>
        <v>0</v>
      </c>
      <c r="GYM68" s="956">
        <f t="shared" si="344"/>
        <v>0</v>
      </c>
      <c r="GYN68" s="956">
        <f t="shared" si="344"/>
        <v>0</v>
      </c>
      <c r="GYO68" s="956">
        <f t="shared" si="344"/>
        <v>0</v>
      </c>
      <c r="GYP68" s="956">
        <f t="shared" si="344"/>
        <v>0</v>
      </c>
      <c r="GYQ68" s="956">
        <f t="shared" si="344"/>
        <v>0</v>
      </c>
      <c r="GYR68" s="956">
        <f t="shared" si="344"/>
        <v>0</v>
      </c>
      <c r="GYS68" s="956">
        <f t="shared" si="344"/>
        <v>0</v>
      </c>
      <c r="GYT68" s="956">
        <f t="shared" si="344"/>
        <v>0</v>
      </c>
      <c r="GYU68" s="956">
        <f t="shared" si="344"/>
        <v>0</v>
      </c>
      <c r="GYV68" s="956">
        <f t="shared" si="344"/>
        <v>0</v>
      </c>
      <c r="GYW68" s="956">
        <f t="shared" si="344"/>
        <v>0</v>
      </c>
      <c r="GYX68" s="956">
        <f t="shared" si="344"/>
        <v>0</v>
      </c>
      <c r="GYY68" s="956">
        <f t="shared" si="344"/>
        <v>0</v>
      </c>
      <c r="GYZ68" s="956">
        <f t="shared" si="344"/>
        <v>0</v>
      </c>
      <c r="GZA68" s="956">
        <f t="shared" si="344"/>
        <v>0</v>
      </c>
      <c r="GZB68" s="956">
        <f t="shared" si="344"/>
        <v>0</v>
      </c>
      <c r="GZC68" s="956">
        <f t="shared" si="344"/>
        <v>0</v>
      </c>
      <c r="GZD68" s="956">
        <f t="shared" si="344"/>
        <v>0</v>
      </c>
      <c r="GZE68" s="956">
        <f t="shared" si="344"/>
        <v>0</v>
      </c>
      <c r="GZF68" s="956">
        <f t="shared" si="344"/>
        <v>0</v>
      </c>
      <c r="GZG68" s="956">
        <f t="shared" si="344"/>
        <v>0</v>
      </c>
      <c r="GZH68" s="956">
        <f t="shared" si="344"/>
        <v>0</v>
      </c>
      <c r="GZI68" s="956">
        <f t="shared" si="344"/>
        <v>0</v>
      </c>
      <c r="GZJ68" s="956">
        <f t="shared" si="344"/>
        <v>0</v>
      </c>
      <c r="GZK68" s="956">
        <f t="shared" si="344"/>
        <v>0</v>
      </c>
      <c r="GZL68" s="956">
        <f t="shared" si="344"/>
        <v>0</v>
      </c>
      <c r="GZM68" s="956">
        <f t="shared" si="344"/>
        <v>0</v>
      </c>
      <c r="GZN68" s="956">
        <f t="shared" si="344"/>
        <v>0</v>
      </c>
      <c r="GZO68" s="956">
        <f t="shared" si="344"/>
        <v>0</v>
      </c>
      <c r="GZP68" s="956">
        <f t="shared" si="344"/>
        <v>0</v>
      </c>
      <c r="GZQ68" s="956">
        <f t="shared" si="344"/>
        <v>0</v>
      </c>
      <c r="GZR68" s="956">
        <f t="shared" si="344"/>
        <v>0</v>
      </c>
      <c r="GZS68" s="956">
        <f t="shared" si="344"/>
        <v>0</v>
      </c>
      <c r="GZT68" s="956">
        <f t="shared" si="344"/>
        <v>0</v>
      </c>
      <c r="GZU68" s="956">
        <f t="shared" si="344"/>
        <v>0</v>
      </c>
      <c r="GZV68" s="956">
        <f t="shared" si="344"/>
        <v>0</v>
      </c>
      <c r="GZW68" s="956">
        <f t="shared" si="344"/>
        <v>0</v>
      </c>
      <c r="GZX68" s="956">
        <f t="shared" si="344"/>
        <v>0</v>
      </c>
      <c r="GZY68" s="956">
        <f t="shared" si="344"/>
        <v>0</v>
      </c>
      <c r="GZZ68" s="956">
        <f t="shared" si="344"/>
        <v>0</v>
      </c>
      <c r="HAA68" s="956">
        <f t="shared" si="344"/>
        <v>0</v>
      </c>
      <c r="HAB68" s="956">
        <f t="shared" si="344"/>
        <v>0</v>
      </c>
      <c r="HAC68" s="956">
        <f t="shared" si="344"/>
        <v>0</v>
      </c>
      <c r="HAD68" s="956">
        <f t="shared" si="344"/>
        <v>0</v>
      </c>
      <c r="HAE68" s="956">
        <f t="shared" si="344"/>
        <v>0</v>
      </c>
      <c r="HAF68" s="956">
        <f t="shared" si="344"/>
        <v>0</v>
      </c>
      <c r="HAG68" s="956">
        <f t="shared" si="344"/>
        <v>0</v>
      </c>
      <c r="HAH68" s="956">
        <f t="shared" si="344"/>
        <v>0</v>
      </c>
      <c r="HAI68" s="956">
        <f t="shared" si="344"/>
        <v>0</v>
      </c>
      <c r="HAJ68" s="956">
        <f t="shared" si="344"/>
        <v>0</v>
      </c>
      <c r="HAK68" s="956">
        <f t="shared" si="344"/>
        <v>0</v>
      </c>
      <c r="HAL68" s="956">
        <f t="shared" si="344"/>
        <v>0</v>
      </c>
      <c r="HAM68" s="956">
        <f t="shared" si="344"/>
        <v>0</v>
      </c>
      <c r="HAN68" s="956">
        <f t="shared" si="344"/>
        <v>0</v>
      </c>
      <c r="HAO68" s="956">
        <f t="shared" si="344"/>
        <v>0</v>
      </c>
      <c r="HAP68" s="956">
        <f t="shared" si="344"/>
        <v>0</v>
      </c>
      <c r="HAQ68" s="956">
        <f t="shared" si="344"/>
        <v>0</v>
      </c>
      <c r="HAR68" s="956">
        <f t="shared" ref="HAR68:HDC68" si="345">HAR60*$C$68</f>
        <v>0</v>
      </c>
      <c r="HAS68" s="956">
        <f t="shared" si="345"/>
        <v>0</v>
      </c>
      <c r="HAT68" s="956">
        <f t="shared" si="345"/>
        <v>0</v>
      </c>
      <c r="HAU68" s="956">
        <f t="shared" si="345"/>
        <v>0</v>
      </c>
      <c r="HAV68" s="956">
        <f t="shared" si="345"/>
        <v>0</v>
      </c>
      <c r="HAW68" s="956">
        <f t="shared" si="345"/>
        <v>0</v>
      </c>
      <c r="HAX68" s="956">
        <f t="shared" si="345"/>
        <v>0</v>
      </c>
      <c r="HAY68" s="956">
        <f t="shared" si="345"/>
        <v>0</v>
      </c>
      <c r="HAZ68" s="956">
        <f t="shared" si="345"/>
        <v>0</v>
      </c>
      <c r="HBA68" s="956">
        <f t="shared" si="345"/>
        <v>0</v>
      </c>
      <c r="HBB68" s="956">
        <f t="shared" si="345"/>
        <v>0</v>
      </c>
      <c r="HBC68" s="956">
        <f t="shared" si="345"/>
        <v>0</v>
      </c>
      <c r="HBD68" s="956">
        <f t="shared" si="345"/>
        <v>0</v>
      </c>
      <c r="HBE68" s="956">
        <f t="shared" si="345"/>
        <v>0</v>
      </c>
      <c r="HBF68" s="956">
        <f t="shared" si="345"/>
        <v>0</v>
      </c>
      <c r="HBG68" s="956">
        <f t="shared" si="345"/>
        <v>0</v>
      </c>
      <c r="HBH68" s="956">
        <f t="shared" si="345"/>
        <v>0</v>
      </c>
      <c r="HBI68" s="956">
        <f t="shared" si="345"/>
        <v>0</v>
      </c>
      <c r="HBJ68" s="956">
        <f t="shared" si="345"/>
        <v>0</v>
      </c>
      <c r="HBK68" s="956">
        <f t="shared" si="345"/>
        <v>0</v>
      </c>
      <c r="HBL68" s="956">
        <f t="shared" si="345"/>
        <v>0</v>
      </c>
      <c r="HBM68" s="956">
        <f t="shared" si="345"/>
        <v>0</v>
      </c>
      <c r="HBN68" s="956">
        <f t="shared" si="345"/>
        <v>0</v>
      </c>
      <c r="HBO68" s="956">
        <f t="shared" si="345"/>
        <v>0</v>
      </c>
      <c r="HBP68" s="956">
        <f t="shared" si="345"/>
        <v>0</v>
      </c>
      <c r="HBQ68" s="956">
        <f t="shared" si="345"/>
        <v>0</v>
      </c>
      <c r="HBR68" s="956">
        <f t="shared" si="345"/>
        <v>0</v>
      </c>
      <c r="HBS68" s="956">
        <f t="shared" si="345"/>
        <v>0</v>
      </c>
      <c r="HBT68" s="956">
        <f t="shared" si="345"/>
        <v>0</v>
      </c>
      <c r="HBU68" s="956">
        <f t="shared" si="345"/>
        <v>0</v>
      </c>
      <c r="HBV68" s="956">
        <f t="shared" si="345"/>
        <v>0</v>
      </c>
      <c r="HBW68" s="956">
        <f t="shared" si="345"/>
        <v>0</v>
      </c>
      <c r="HBX68" s="956">
        <f t="shared" si="345"/>
        <v>0</v>
      </c>
      <c r="HBY68" s="956">
        <f t="shared" si="345"/>
        <v>0</v>
      </c>
      <c r="HBZ68" s="956">
        <f t="shared" si="345"/>
        <v>0</v>
      </c>
      <c r="HCA68" s="956">
        <f t="shared" si="345"/>
        <v>0</v>
      </c>
      <c r="HCB68" s="956">
        <f t="shared" si="345"/>
        <v>0</v>
      </c>
      <c r="HCC68" s="956">
        <f t="shared" si="345"/>
        <v>0</v>
      </c>
      <c r="HCD68" s="956">
        <f t="shared" si="345"/>
        <v>0</v>
      </c>
      <c r="HCE68" s="956">
        <f t="shared" si="345"/>
        <v>0</v>
      </c>
      <c r="HCF68" s="956">
        <f t="shared" si="345"/>
        <v>0</v>
      </c>
      <c r="HCG68" s="956">
        <f t="shared" si="345"/>
        <v>0</v>
      </c>
      <c r="HCH68" s="956">
        <f t="shared" si="345"/>
        <v>0</v>
      </c>
      <c r="HCI68" s="956">
        <f t="shared" si="345"/>
        <v>0</v>
      </c>
      <c r="HCJ68" s="956">
        <f t="shared" si="345"/>
        <v>0</v>
      </c>
      <c r="HCK68" s="956">
        <f t="shared" si="345"/>
        <v>0</v>
      </c>
      <c r="HCL68" s="956">
        <f t="shared" si="345"/>
        <v>0</v>
      </c>
      <c r="HCM68" s="956">
        <f t="shared" si="345"/>
        <v>0</v>
      </c>
      <c r="HCN68" s="956">
        <f t="shared" si="345"/>
        <v>0</v>
      </c>
      <c r="HCO68" s="956">
        <f t="shared" si="345"/>
        <v>0</v>
      </c>
      <c r="HCP68" s="956">
        <f t="shared" si="345"/>
        <v>0</v>
      </c>
      <c r="HCQ68" s="956">
        <f t="shared" si="345"/>
        <v>0</v>
      </c>
      <c r="HCR68" s="956">
        <f t="shared" si="345"/>
        <v>0</v>
      </c>
      <c r="HCS68" s="956">
        <f t="shared" si="345"/>
        <v>0</v>
      </c>
      <c r="HCT68" s="956">
        <f t="shared" si="345"/>
        <v>0</v>
      </c>
      <c r="HCU68" s="956">
        <f t="shared" si="345"/>
        <v>0</v>
      </c>
      <c r="HCV68" s="956">
        <f t="shared" si="345"/>
        <v>0</v>
      </c>
      <c r="HCW68" s="956">
        <f t="shared" si="345"/>
        <v>0</v>
      </c>
      <c r="HCX68" s="956">
        <f t="shared" si="345"/>
        <v>0</v>
      </c>
      <c r="HCY68" s="956">
        <f t="shared" si="345"/>
        <v>0</v>
      </c>
      <c r="HCZ68" s="956">
        <f t="shared" si="345"/>
        <v>0</v>
      </c>
      <c r="HDA68" s="956">
        <f t="shared" si="345"/>
        <v>0</v>
      </c>
      <c r="HDB68" s="956">
        <f t="shared" si="345"/>
        <v>0</v>
      </c>
      <c r="HDC68" s="956">
        <f t="shared" si="345"/>
        <v>0</v>
      </c>
      <c r="HDD68" s="956">
        <f t="shared" ref="HDD68:HFO68" si="346">HDD60*$C$68</f>
        <v>0</v>
      </c>
      <c r="HDE68" s="956">
        <f t="shared" si="346"/>
        <v>0</v>
      </c>
      <c r="HDF68" s="956">
        <f t="shared" si="346"/>
        <v>0</v>
      </c>
      <c r="HDG68" s="956">
        <f t="shared" si="346"/>
        <v>0</v>
      </c>
      <c r="HDH68" s="956">
        <f t="shared" si="346"/>
        <v>0</v>
      </c>
      <c r="HDI68" s="956">
        <f t="shared" si="346"/>
        <v>0</v>
      </c>
      <c r="HDJ68" s="956">
        <f t="shared" si="346"/>
        <v>0</v>
      </c>
      <c r="HDK68" s="956">
        <f t="shared" si="346"/>
        <v>0</v>
      </c>
      <c r="HDL68" s="956">
        <f t="shared" si="346"/>
        <v>0</v>
      </c>
      <c r="HDM68" s="956">
        <f t="shared" si="346"/>
        <v>0</v>
      </c>
      <c r="HDN68" s="956">
        <f t="shared" si="346"/>
        <v>0</v>
      </c>
      <c r="HDO68" s="956">
        <f t="shared" si="346"/>
        <v>0</v>
      </c>
      <c r="HDP68" s="956">
        <f t="shared" si="346"/>
        <v>0</v>
      </c>
      <c r="HDQ68" s="956">
        <f t="shared" si="346"/>
        <v>0</v>
      </c>
      <c r="HDR68" s="956">
        <f t="shared" si="346"/>
        <v>0</v>
      </c>
      <c r="HDS68" s="956">
        <f t="shared" si="346"/>
        <v>0</v>
      </c>
      <c r="HDT68" s="956">
        <f t="shared" si="346"/>
        <v>0</v>
      </c>
      <c r="HDU68" s="956">
        <f t="shared" si="346"/>
        <v>0</v>
      </c>
      <c r="HDV68" s="956">
        <f t="shared" si="346"/>
        <v>0</v>
      </c>
      <c r="HDW68" s="956">
        <f t="shared" si="346"/>
        <v>0</v>
      </c>
      <c r="HDX68" s="956">
        <f t="shared" si="346"/>
        <v>0</v>
      </c>
      <c r="HDY68" s="956">
        <f t="shared" si="346"/>
        <v>0</v>
      </c>
      <c r="HDZ68" s="956">
        <f t="shared" si="346"/>
        <v>0</v>
      </c>
      <c r="HEA68" s="956">
        <f t="shared" si="346"/>
        <v>0</v>
      </c>
      <c r="HEB68" s="956">
        <f t="shared" si="346"/>
        <v>0</v>
      </c>
      <c r="HEC68" s="956">
        <f t="shared" si="346"/>
        <v>0</v>
      </c>
      <c r="HED68" s="956">
        <f t="shared" si="346"/>
        <v>0</v>
      </c>
      <c r="HEE68" s="956">
        <f t="shared" si="346"/>
        <v>0</v>
      </c>
      <c r="HEF68" s="956">
        <f t="shared" si="346"/>
        <v>0</v>
      </c>
      <c r="HEG68" s="956">
        <f t="shared" si="346"/>
        <v>0</v>
      </c>
      <c r="HEH68" s="956">
        <f t="shared" si="346"/>
        <v>0</v>
      </c>
      <c r="HEI68" s="956">
        <f t="shared" si="346"/>
        <v>0</v>
      </c>
      <c r="HEJ68" s="956">
        <f t="shared" si="346"/>
        <v>0</v>
      </c>
      <c r="HEK68" s="956">
        <f t="shared" si="346"/>
        <v>0</v>
      </c>
      <c r="HEL68" s="956">
        <f t="shared" si="346"/>
        <v>0</v>
      </c>
      <c r="HEM68" s="956">
        <f t="shared" si="346"/>
        <v>0</v>
      </c>
      <c r="HEN68" s="956">
        <f t="shared" si="346"/>
        <v>0</v>
      </c>
      <c r="HEO68" s="956">
        <f t="shared" si="346"/>
        <v>0</v>
      </c>
      <c r="HEP68" s="956">
        <f t="shared" si="346"/>
        <v>0</v>
      </c>
      <c r="HEQ68" s="956">
        <f t="shared" si="346"/>
        <v>0</v>
      </c>
      <c r="HER68" s="956">
        <f t="shared" si="346"/>
        <v>0</v>
      </c>
      <c r="HES68" s="956">
        <f t="shared" si="346"/>
        <v>0</v>
      </c>
      <c r="HET68" s="956">
        <f t="shared" si="346"/>
        <v>0</v>
      </c>
      <c r="HEU68" s="956">
        <f t="shared" si="346"/>
        <v>0</v>
      </c>
      <c r="HEV68" s="956">
        <f t="shared" si="346"/>
        <v>0</v>
      </c>
      <c r="HEW68" s="956">
        <f t="shared" si="346"/>
        <v>0</v>
      </c>
      <c r="HEX68" s="956">
        <f t="shared" si="346"/>
        <v>0</v>
      </c>
      <c r="HEY68" s="956">
        <f t="shared" si="346"/>
        <v>0</v>
      </c>
      <c r="HEZ68" s="956">
        <f t="shared" si="346"/>
        <v>0</v>
      </c>
      <c r="HFA68" s="956">
        <f t="shared" si="346"/>
        <v>0</v>
      </c>
      <c r="HFB68" s="956">
        <f t="shared" si="346"/>
        <v>0</v>
      </c>
      <c r="HFC68" s="956">
        <f t="shared" si="346"/>
        <v>0</v>
      </c>
      <c r="HFD68" s="956">
        <f t="shared" si="346"/>
        <v>0</v>
      </c>
      <c r="HFE68" s="956">
        <f t="shared" si="346"/>
        <v>0</v>
      </c>
      <c r="HFF68" s="956">
        <f t="shared" si="346"/>
        <v>0</v>
      </c>
      <c r="HFG68" s="956">
        <f t="shared" si="346"/>
        <v>0</v>
      </c>
      <c r="HFH68" s="956">
        <f t="shared" si="346"/>
        <v>0</v>
      </c>
      <c r="HFI68" s="956">
        <f t="shared" si="346"/>
        <v>0</v>
      </c>
      <c r="HFJ68" s="956">
        <f t="shared" si="346"/>
        <v>0</v>
      </c>
      <c r="HFK68" s="956">
        <f t="shared" si="346"/>
        <v>0</v>
      </c>
      <c r="HFL68" s="956">
        <f t="shared" si="346"/>
        <v>0</v>
      </c>
      <c r="HFM68" s="956">
        <f t="shared" si="346"/>
        <v>0</v>
      </c>
      <c r="HFN68" s="956">
        <f t="shared" si="346"/>
        <v>0</v>
      </c>
      <c r="HFO68" s="956">
        <f t="shared" si="346"/>
        <v>0</v>
      </c>
      <c r="HFP68" s="956">
        <f t="shared" ref="HFP68:HIA68" si="347">HFP60*$C$68</f>
        <v>0</v>
      </c>
      <c r="HFQ68" s="956">
        <f t="shared" si="347"/>
        <v>0</v>
      </c>
      <c r="HFR68" s="956">
        <f t="shared" si="347"/>
        <v>0</v>
      </c>
      <c r="HFS68" s="956">
        <f t="shared" si="347"/>
        <v>0</v>
      </c>
      <c r="HFT68" s="956">
        <f t="shared" si="347"/>
        <v>0</v>
      </c>
      <c r="HFU68" s="956">
        <f t="shared" si="347"/>
        <v>0</v>
      </c>
      <c r="HFV68" s="956">
        <f t="shared" si="347"/>
        <v>0</v>
      </c>
      <c r="HFW68" s="956">
        <f t="shared" si="347"/>
        <v>0</v>
      </c>
      <c r="HFX68" s="956">
        <f t="shared" si="347"/>
        <v>0</v>
      </c>
      <c r="HFY68" s="956">
        <f t="shared" si="347"/>
        <v>0</v>
      </c>
      <c r="HFZ68" s="956">
        <f t="shared" si="347"/>
        <v>0</v>
      </c>
      <c r="HGA68" s="956">
        <f t="shared" si="347"/>
        <v>0</v>
      </c>
      <c r="HGB68" s="956">
        <f t="shared" si="347"/>
        <v>0</v>
      </c>
      <c r="HGC68" s="956">
        <f t="shared" si="347"/>
        <v>0</v>
      </c>
      <c r="HGD68" s="956">
        <f t="shared" si="347"/>
        <v>0</v>
      </c>
      <c r="HGE68" s="956">
        <f t="shared" si="347"/>
        <v>0</v>
      </c>
      <c r="HGF68" s="956">
        <f t="shared" si="347"/>
        <v>0</v>
      </c>
      <c r="HGG68" s="956">
        <f t="shared" si="347"/>
        <v>0</v>
      </c>
      <c r="HGH68" s="956">
        <f t="shared" si="347"/>
        <v>0</v>
      </c>
      <c r="HGI68" s="956">
        <f t="shared" si="347"/>
        <v>0</v>
      </c>
      <c r="HGJ68" s="956">
        <f t="shared" si="347"/>
        <v>0</v>
      </c>
      <c r="HGK68" s="956">
        <f t="shared" si="347"/>
        <v>0</v>
      </c>
      <c r="HGL68" s="956">
        <f t="shared" si="347"/>
        <v>0</v>
      </c>
      <c r="HGM68" s="956">
        <f t="shared" si="347"/>
        <v>0</v>
      </c>
      <c r="HGN68" s="956">
        <f t="shared" si="347"/>
        <v>0</v>
      </c>
      <c r="HGO68" s="956">
        <f t="shared" si="347"/>
        <v>0</v>
      </c>
      <c r="HGP68" s="956">
        <f t="shared" si="347"/>
        <v>0</v>
      </c>
      <c r="HGQ68" s="956">
        <f t="shared" si="347"/>
        <v>0</v>
      </c>
      <c r="HGR68" s="956">
        <f t="shared" si="347"/>
        <v>0</v>
      </c>
      <c r="HGS68" s="956">
        <f t="shared" si="347"/>
        <v>0</v>
      </c>
      <c r="HGT68" s="956">
        <f t="shared" si="347"/>
        <v>0</v>
      </c>
      <c r="HGU68" s="956">
        <f t="shared" si="347"/>
        <v>0</v>
      </c>
      <c r="HGV68" s="956">
        <f t="shared" si="347"/>
        <v>0</v>
      </c>
      <c r="HGW68" s="956">
        <f t="shared" si="347"/>
        <v>0</v>
      </c>
      <c r="HGX68" s="956">
        <f t="shared" si="347"/>
        <v>0</v>
      </c>
      <c r="HGY68" s="956">
        <f t="shared" si="347"/>
        <v>0</v>
      </c>
      <c r="HGZ68" s="956">
        <f t="shared" si="347"/>
        <v>0</v>
      </c>
      <c r="HHA68" s="956">
        <f t="shared" si="347"/>
        <v>0</v>
      </c>
      <c r="HHB68" s="956">
        <f t="shared" si="347"/>
        <v>0</v>
      </c>
      <c r="HHC68" s="956">
        <f t="shared" si="347"/>
        <v>0</v>
      </c>
      <c r="HHD68" s="956">
        <f t="shared" si="347"/>
        <v>0</v>
      </c>
      <c r="HHE68" s="956">
        <f t="shared" si="347"/>
        <v>0</v>
      </c>
      <c r="HHF68" s="956">
        <f t="shared" si="347"/>
        <v>0</v>
      </c>
      <c r="HHG68" s="956">
        <f t="shared" si="347"/>
        <v>0</v>
      </c>
      <c r="HHH68" s="956">
        <f t="shared" si="347"/>
        <v>0</v>
      </c>
      <c r="HHI68" s="956">
        <f t="shared" si="347"/>
        <v>0</v>
      </c>
      <c r="HHJ68" s="956">
        <f t="shared" si="347"/>
        <v>0</v>
      </c>
      <c r="HHK68" s="956">
        <f t="shared" si="347"/>
        <v>0</v>
      </c>
      <c r="HHL68" s="956">
        <f t="shared" si="347"/>
        <v>0</v>
      </c>
      <c r="HHM68" s="956">
        <f t="shared" si="347"/>
        <v>0</v>
      </c>
      <c r="HHN68" s="956">
        <f t="shared" si="347"/>
        <v>0</v>
      </c>
      <c r="HHO68" s="956">
        <f t="shared" si="347"/>
        <v>0</v>
      </c>
      <c r="HHP68" s="956">
        <f t="shared" si="347"/>
        <v>0</v>
      </c>
      <c r="HHQ68" s="956">
        <f t="shared" si="347"/>
        <v>0</v>
      </c>
      <c r="HHR68" s="956">
        <f t="shared" si="347"/>
        <v>0</v>
      </c>
      <c r="HHS68" s="956">
        <f t="shared" si="347"/>
        <v>0</v>
      </c>
      <c r="HHT68" s="956">
        <f t="shared" si="347"/>
        <v>0</v>
      </c>
      <c r="HHU68" s="956">
        <f t="shared" si="347"/>
        <v>0</v>
      </c>
      <c r="HHV68" s="956">
        <f t="shared" si="347"/>
        <v>0</v>
      </c>
      <c r="HHW68" s="956">
        <f t="shared" si="347"/>
        <v>0</v>
      </c>
      <c r="HHX68" s="956">
        <f t="shared" si="347"/>
        <v>0</v>
      </c>
      <c r="HHY68" s="956">
        <f t="shared" si="347"/>
        <v>0</v>
      </c>
      <c r="HHZ68" s="956">
        <f t="shared" si="347"/>
        <v>0</v>
      </c>
      <c r="HIA68" s="956">
        <f t="shared" si="347"/>
        <v>0</v>
      </c>
      <c r="HIB68" s="956">
        <f t="shared" ref="HIB68:HKM68" si="348">HIB60*$C$68</f>
        <v>0</v>
      </c>
      <c r="HIC68" s="956">
        <f t="shared" si="348"/>
        <v>0</v>
      </c>
      <c r="HID68" s="956">
        <f t="shared" si="348"/>
        <v>0</v>
      </c>
      <c r="HIE68" s="956">
        <f t="shared" si="348"/>
        <v>0</v>
      </c>
      <c r="HIF68" s="956">
        <f t="shared" si="348"/>
        <v>0</v>
      </c>
      <c r="HIG68" s="956">
        <f t="shared" si="348"/>
        <v>0</v>
      </c>
      <c r="HIH68" s="956">
        <f t="shared" si="348"/>
        <v>0</v>
      </c>
      <c r="HII68" s="956">
        <f t="shared" si="348"/>
        <v>0</v>
      </c>
      <c r="HIJ68" s="956">
        <f t="shared" si="348"/>
        <v>0</v>
      </c>
      <c r="HIK68" s="956">
        <f t="shared" si="348"/>
        <v>0</v>
      </c>
      <c r="HIL68" s="956">
        <f t="shared" si="348"/>
        <v>0</v>
      </c>
      <c r="HIM68" s="956">
        <f t="shared" si="348"/>
        <v>0</v>
      </c>
      <c r="HIN68" s="956">
        <f t="shared" si="348"/>
        <v>0</v>
      </c>
      <c r="HIO68" s="956">
        <f t="shared" si="348"/>
        <v>0</v>
      </c>
      <c r="HIP68" s="956">
        <f t="shared" si="348"/>
        <v>0</v>
      </c>
      <c r="HIQ68" s="956">
        <f t="shared" si="348"/>
        <v>0</v>
      </c>
      <c r="HIR68" s="956">
        <f t="shared" si="348"/>
        <v>0</v>
      </c>
      <c r="HIS68" s="956">
        <f t="shared" si="348"/>
        <v>0</v>
      </c>
      <c r="HIT68" s="956">
        <f t="shared" si="348"/>
        <v>0</v>
      </c>
      <c r="HIU68" s="956">
        <f t="shared" si="348"/>
        <v>0</v>
      </c>
      <c r="HIV68" s="956">
        <f t="shared" si="348"/>
        <v>0</v>
      </c>
      <c r="HIW68" s="956">
        <f t="shared" si="348"/>
        <v>0</v>
      </c>
      <c r="HIX68" s="956">
        <f t="shared" si="348"/>
        <v>0</v>
      </c>
      <c r="HIY68" s="956">
        <f t="shared" si="348"/>
        <v>0</v>
      </c>
      <c r="HIZ68" s="956">
        <f t="shared" si="348"/>
        <v>0</v>
      </c>
      <c r="HJA68" s="956">
        <f t="shared" si="348"/>
        <v>0</v>
      </c>
      <c r="HJB68" s="956">
        <f t="shared" si="348"/>
        <v>0</v>
      </c>
      <c r="HJC68" s="956">
        <f t="shared" si="348"/>
        <v>0</v>
      </c>
      <c r="HJD68" s="956">
        <f t="shared" si="348"/>
        <v>0</v>
      </c>
      <c r="HJE68" s="956">
        <f t="shared" si="348"/>
        <v>0</v>
      </c>
      <c r="HJF68" s="956">
        <f t="shared" si="348"/>
        <v>0</v>
      </c>
      <c r="HJG68" s="956">
        <f t="shared" si="348"/>
        <v>0</v>
      </c>
      <c r="HJH68" s="956">
        <f t="shared" si="348"/>
        <v>0</v>
      </c>
      <c r="HJI68" s="956">
        <f t="shared" si="348"/>
        <v>0</v>
      </c>
      <c r="HJJ68" s="956">
        <f t="shared" si="348"/>
        <v>0</v>
      </c>
      <c r="HJK68" s="956">
        <f t="shared" si="348"/>
        <v>0</v>
      </c>
      <c r="HJL68" s="956">
        <f t="shared" si="348"/>
        <v>0</v>
      </c>
      <c r="HJM68" s="956">
        <f t="shared" si="348"/>
        <v>0</v>
      </c>
      <c r="HJN68" s="956">
        <f t="shared" si="348"/>
        <v>0</v>
      </c>
      <c r="HJO68" s="956">
        <f t="shared" si="348"/>
        <v>0</v>
      </c>
      <c r="HJP68" s="956">
        <f t="shared" si="348"/>
        <v>0</v>
      </c>
      <c r="HJQ68" s="956">
        <f t="shared" si="348"/>
        <v>0</v>
      </c>
      <c r="HJR68" s="956">
        <f t="shared" si="348"/>
        <v>0</v>
      </c>
      <c r="HJS68" s="956">
        <f t="shared" si="348"/>
        <v>0</v>
      </c>
      <c r="HJT68" s="956">
        <f t="shared" si="348"/>
        <v>0</v>
      </c>
      <c r="HJU68" s="956">
        <f t="shared" si="348"/>
        <v>0</v>
      </c>
      <c r="HJV68" s="956">
        <f t="shared" si="348"/>
        <v>0</v>
      </c>
      <c r="HJW68" s="956">
        <f t="shared" si="348"/>
        <v>0</v>
      </c>
      <c r="HJX68" s="956">
        <f t="shared" si="348"/>
        <v>0</v>
      </c>
      <c r="HJY68" s="956">
        <f t="shared" si="348"/>
        <v>0</v>
      </c>
      <c r="HJZ68" s="956">
        <f t="shared" si="348"/>
        <v>0</v>
      </c>
      <c r="HKA68" s="956">
        <f t="shared" si="348"/>
        <v>0</v>
      </c>
      <c r="HKB68" s="956">
        <f t="shared" si="348"/>
        <v>0</v>
      </c>
      <c r="HKC68" s="956">
        <f t="shared" si="348"/>
        <v>0</v>
      </c>
      <c r="HKD68" s="956">
        <f t="shared" si="348"/>
        <v>0</v>
      </c>
      <c r="HKE68" s="956">
        <f t="shared" si="348"/>
        <v>0</v>
      </c>
      <c r="HKF68" s="956">
        <f t="shared" si="348"/>
        <v>0</v>
      </c>
      <c r="HKG68" s="956">
        <f t="shared" si="348"/>
        <v>0</v>
      </c>
      <c r="HKH68" s="956">
        <f t="shared" si="348"/>
        <v>0</v>
      </c>
      <c r="HKI68" s="956">
        <f t="shared" si="348"/>
        <v>0</v>
      </c>
      <c r="HKJ68" s="956">
        <f t="shared" si="348"/>
        <v>0</v>
      </c>
      <c r="HKK68" s="956">
        <f t="shared" si="348"/>
        <v>0</v>
      </c>
      <c r="HKL68" s="956">
        <f t="shared" si="348"/>
        <v>0</v>
      </c>
      <c r="HKM68" s="956">
        <f t="shared" si="348"/>
        <v>0</v>
      </c>
      <c r="HKN68" s="956">
        <f t="shared" ref="HKN68:HMY68" si="349">HKN60*$C$68</f>
        <v>0</v>
      </c>
      <c r="HKO68" s="956">
        <f t="shared" si="349"/>
        <v>0</v>
      </c>
      <c r="HKP68" s="956">
        <f t="shared" si="349"/>
        <v>0</v>
      </c>
      <c r="HKQ68" s="956">
        <f t="shared" si="349"/>
        <v>0</v>
      </c>
      <c r="HKR68" s="956">
        <f t="shared" si="349"/>
        <v>0</v>
      </c>
      <c r="HKS68" s="956">
        <f t="shared" si="349"/>
        <v>0</v>
      </c>
      <c r="HKT68" s="956">
        <f t="shared" si="349"/>
        <v>0</v>
      </c>
      <c r="HKU68" s="956">
        <f t="shared" si="349"/>
        <v>0</v>
      </c>
      <c r="HKV68" s="956">
        <f t="shared" si="349"/>
        <v>0</v>
      </c>
      <c r="HKW68" s="956">
        <f t="shared" si="349"/>
        <v>0</v>
      </c>
      <c r="HKX68" s="956">
        <f t="shared" si="349"/>
        <v>0</v>
      </c>
      <c r="HKY68" s="956">
        <f t="shared" si="349"/>
        <v>0</v>
      </c>
      <c r="HKZ68" s="956">
        <f t="shared" si="349"/>
        <v>0</v>
      </c>
      <c r="HLA68" s="956">
        <f t="shared" si="349"/>
        <v>0</v>
      </c>
      <c r="HLB68" s="956">
        <f t="shared" si="349"/>
        <v>0</v>
      </c>
      <c r="HLC68" s="956">
        <f t="shared" si="349"/>
        <v>0</v>
      </c>
      <c r="HLD68" s="956">
        <f t="shared" si="349"/>
        <v>0</v>
      </c>
      <c r="HLE68" s="956">
        <f t="shared" si="349"/>
        <v>0</v>
      </c>
      <c r="HLF68" s="956">
        <f t="shared" si="349"/>
        <v>0</v>
      </c>
      <c r="HLG68" s="956">
        <f t="shared" si="349"/>
        <v>0</v>
      </c>
      <c r="HLH68" s="956">
        <f t="shared" si="349"/>
        <v>0</v>
      </c>
      <c r="HLI68" s="956">
        <f t="shared" si="349"/>
        <v>0</v>
      </c>
      <c r="HLJ68" s="956">
        <f t="shared" si="349"/>
        <v>0</v>
      </c>
      <c r="HLK68" s="956">
        <f t="shared" si="349"/>
        <v>0</v>
      </c>
      <c r="HLL68" s="956">
        <f t="shared" si="349"/>
        <v>0</v>
      </c>
      <c r="HLM68" s="956">
        <f t="shared" si="349"/>
        <v>0</v>
      </c>
      <c r="HLN68" s="956">
        <f t="shared" si="349"/>
        <v>0</v>
      </c>
      <c r="HLO68" s="956">
        <f t="shared" si="349"/>
        <v>0</v>
      </c>
      <c r="HLP68" s="956">
        <f t="shared" si="349"/>
        <v>0</v>
      </c>
      <c r="HLQ68" s="956">
        <f t="shared" si="349"/>
        <v>0</v>
      </c>
      <c r="HLR68" s="956">
        <f t="shared" si="349"/>
        <v>0</v>
      </c>
      <c r="HLS68" s="956">
        <f t="shared" si="349"/>
        <v>0</v>
      </c>
      <c r="HLT68" s="956">
        <f t="shared" si="349"/>
        <v>0</v>
      </c>
      <c r="HLU68" s="956">
        <f t="shared" si="349"/>
        <v>0</v>
      </c>
      <c r="HLV68" s="956">
        <f t="shared" si="349"/>
        <v>0</v>
      </c>
      <c r="HLW68" s="956">
        <f t="shared" si="349"/>
        <v>0</v>
      </c>
      <c r="HLX68" s="956">
        <f t="shared" si="349"/>
        <v>0</v>
      </c>
      <c r="HLY68" s="956">
        <f t="shared" si="349"/>
        <v>0</v>
      </c>
      <c r="HLZ68" s="956">
        <f t="shared" si="349"/>
        <v>0</v>
      </c>
      <c r="HMA68" s="956">
        <f t="shared" si="349"/>
        <v>0</v>
      </c>
      <c r="HMB68" s="956">
        <f t="shared" si="349"/>
        <v>0</v>
      </c>
      <c r="HMC68" s="956">
        <f t="shared" si="349"/>
        <v>0</v>
      </c>
      <c r="HMD68" s="956">
        <f t="shared" si="349"/>
        <v>0</v>
      </c>
      <c r="HME68" s="956">
        <f t="shared" si="349"/>
        <v>0</v>
      </c>
      <c r="HMF68" s="956">
        <f t="shared" si="349"/>
        <v>0</v>
      </c>
      <c r="HMG68" s="956">
        <f t="shared" si="349"/>
        <v>0</v>
      </c>
      <c r="HMH68" s="956">
        <f t="shared" si="349"/>
        <v>0</v>
      </c>
      <c r="HMI68" s="956">
        <f t="shared" si="349"/>
        <v>0</v>
      </c>
      <c r="HMJ68" s="956">
        <f t="shared" si="349"/>
        <v>0</v>
      </c>
      <c r="HMK68" s="956">
        <f t="shared" si="349"/>
        <v>0</v>
      </c>
      <c r="HML68" s="956">
        <f t="shared" si="349"/>
        <v>0</v>
      </c>
      <c r="HMM68" s="956">
        <f t="shared" si="349"/>
        <v>0</v>
      </c>
      <c r="HMN68" s="956">
        <f t="shared" si="349"/>
        <v>0</v>
      </c>
      <c r="HMO68" s="956">
        <f t="shared" si="349"/>
        <v>0</v>
      </c>
      <c r="HMP68" s="956">
        <f t="shared" si="349"/>
        <v>0</v>
      </c>
      <c r="HMQ68" s="956">
        <f t="shared" si="349"/>
        <v>0</v>
      </c>
      <c r="HMR68" s="956">
        <f t="shared" si="349"/>
        <v>0</v>
      </c>
      <c r="HMS68" s="956">
        <f t="shared" si="349"/>
        <v>0</v>
      </c>
      <c r="HMT68" s="956">
        <f t="shared" si="349"/>
        <v>0</v>
      </c>
      <c r="HMU68" s="956">
        <f t="shared" si="349"/>
        <v>0</v>
      </c>
      <c r="HMV68" s="956">
        <f t="shared" si="349"/>
        <v>0</v>
      </c>
      <c r="HMW68" s="956">
        <f t="shared" si="349"/>
        <v>0</v>
      </c>
      <c r="HMX68" s="956">
        <f t="shared" si="349"/>
        <v>0</v>
      </c>
      <c r="HMY68" s="956">
        <f t="shared" si="349"/>
        <v>0</v>
      </c>
      <c r="HMZ68" s="956">
        <f t="shared" ref="HMZ68:HPK68" si="350">HMZ60*$C$68</f>
        <v>0</v>
      </c>
      <c r="HNA68" s="956">
        <f t="shared" si="350"/>
        <v>0</v>
      </c>
      <c r="HNB68" s="956">
        <f t="shared" si="350"/>
        <v>0</v>
      </c>
      <c r="HNC68" s="956">
        <f t="shared" si="350"/>
        <v>0</v>
      </c>
      <c r="HND68" s="956">
        <f t="shared" si="350"/>
        <v>0</v>
      </c>
      <c r="HNE68" s="956">
        <f t="shared" si="350"/>
        <v>0</v>
      </c>
      <c r="HNF68" s="956">
        <f t="shared" si="350"/>
        <v>0</v>
      </c>
      <c r="HNG68" s="956">
        <f t="shared" si="350"/>
        <v>0</v>
      </c>
      <c r="HNH68" s="956">
        <f t="shared" si="350"/>
        <v>0</v>
      </c>
      <c r="HNI68" s="956">
        <f t="shared" si="350"/>
        <v>0</v>
      </c>
      <c r="HNJ68" s="956">
        <f t="shared" si="350"/>
        <v>0</v>
      </c>
      <c r="HNK68" s="956">
        <f t="shared" si="350"/>
        <v>0</v>
      </c>
      <c r="HNL68" s="956">
        <f t="shared" si="350"/>
        <v>0</v>
      </c>
      <c r="HNM68" s="956">
        <f t="shared" si="350"/>
        <v>0</v>
      </c>
      <c r="HNN68" s="956">
        <f t="shared" si="350"/>
        <v>0</v>
      </c>
      <c r="HNO68" s="956">
        <f t="shared" si="350"/>
        <v>0</v>
      </c>
      <c r="HNP68" s="956">
        <f t="shared" si="350"/>
        <v>0</v>
      </c>
      <c r="HNQ68" s="956">
        <f t="shared" si="350"/>
        <v>0</v>
      </c>
      <c r="HNR68" s="956">
        <f t="shared" si="350"/>
        <v>0</v>
      </c>
      <c r="HNS68" s="956">
        <f t="shared" si="350"/>
        <v>0</v>
      </c>
      <c r="HNT68" s="956">
        <f t="shared" si="350"/>
        <v>0</v>
      </c>
      <c r="HNU68" s="956">
        <f t="shared" si="350"/>
        <v>0</v>
      </c>
      <c r="HNV68" s="956">
        <f t="shared" si="350"/>
        <v>0</v>
      </c>
      <c r="HNW68" s="956">
        <f t="shared" si="350"/>
        <v>0</v>
      </c>
      <c r="HNX68" s="956">
        <f t="shared" si="350"/>
        <v>0</v>
      </c>
      <c r="HNY68" s="956">
        <f t="shared" si="350"/>
        <v>0</v>
      </c>
      <c r="HNZ68" s="956">
        <f t="shared" si="350"/>
        <v>0</v>
      </c>
      <c r="HOA68" s="956">
        <f t="shared" si="350"/>
        <v>0</v>
      </c>
      <c r="HOB68" s="956">
        <f t="shared" si="350"/>
        <v>0</v>
      </c>
      <c r="HOC68" s="956">
        <f t="shared" si="350"/>
        <v>0</v>
      </c>
      <c r="HOD68" s="956">
        <f t="shared" si="350"/>
        <v>0</v>
      </c>
      <c r="HOE68" s="956">
        <f t="shared" si="350"/>
        <v>0</v>
      </c>
      <c r="HOF68" s="956">
        <f t="shared" si="350"/>
        <v>0</v>
      </c>
      <c r="HOG68" s="956">
        <f t="shared" si="350"/>
        <v>0</v>
      </c>
      <c r="HOH68" s="956">
        <f t="shared" si="350"/>
        <v>0</v>
      </c>
      <c r="HOI68" s="956">
        <f t="shared" si="350"/>
        <v>0</v>
      </c>
      <c r="HOJ68" s="956">
        <f t="shared" si="350"/>
        <v>0</v>
      </c>
      <c r="HOK68" s="956">
        <f t="shared" si="350"/>
        <v>0</v>
      </c>
      <c r="HOL68" s="956">
        <f t="shared" si="350"/>
        <v>0</v>
      </c>
      <c r="HOM68" s="956">
        <f t="shared" si="350"/>
        <v>0</v>
      </c>
      <c r="HON68" s="956">
        <f t="shared" si="350"/>
        <v>0</v>
      </c>
      <c r="HOO68" s="956">
        <f t="shared" si="350"/>
        <v>0</v>
      </c>
      <c r="HOP68" s="956">
        <f t="shared" si="350"/>
        <v>0</v>
      </c>
      <c r="HOQ68" s="956">
        <f t="shared" si="350"/>
        <v>0</v>
      </c>
      <c r="HOR68" s="956">
        <f t="shared" si="350"/>
        <v>0</v>
      </c>
      <c r="HOS68" s="956">
        <f t="shared" si="350"/>
        <v>0</v>
      </c>
      <c r="HOT68" s="956">
        <f t="shared" si="350"/>
        <v>0</v>
      </c>
      <c r="HOU68" s="956">
        <f t="shared" si="350"/>
        <v>0</v>
      </c>
      <c r="HOV68" s="956">
        <f t="shared" si="350"/>
        <v>0</v>
      </c>
      <c r="HOW68" s="956">
        <f t="shared" si="350"/>
        <v>0</v>
      </c>
      <c r="HOX68" s="956">
        <f t="shared" si="350"/>
        <v>0</v>
      </c>
      <c r="HOY68" s="956">
        <f t="shared" si="350"/>
        <v>0</v>
      </c>
      <c r="HOZ68" s="956">
        <f t="shared" si="350"/>
        <v>0</v>
      </c>
      <c r="HPA68" s="956">
        <f t="shared" si="350"/>
        <v>0</v>
      </c>
      <c r="HPB68" s="956">
        <f t="shared" si="350"/>
        <v>0</v>
      </c>
      <c r="HPC68" s="956">
        <f t="shared" si="350"/>
        <v>0</v>
      </c>
      <c r="HPD68" s="956">
        <f t="shared" si="350"/>
        <v>0</v>
      </c>
      <c r="HPE68" s="956">
        <f t="shared" si="350"/>
        <v>0</v>
      </c>
      <c r="HPF68" s="956">
        <f t="shared" si="350"/>
        <v>0</v>
      </c>
      <c r="HPG68" s="956">
        <f t="shared" si="350"/>
        <v>0</v>
      </c>
      <c r="HPH68" s="956">
        <f t="shared" si="350"/>
        <v>0</v>
      </c>
      <c r="HPI68" s="956">
        <f t="shared" si="350"/>
        <v>0</v>
      </c>
      <c r="HPJ68" s="956">
        <f t="shared" si="350"/>
        <v>0</v>
      </c>
      <c r="HPK68" s="956">
        <f t="shared" si="350"/>
        <v>0</v>
      </c>
      <c r="HPL68" s="956">
        <f t="shared" ref="HPL68:HRW68" si="351">HPL60*$C$68</f>
        <v>0</v>
      </c>
      <c r="HPM68" s="956">
        <f t="shared" si="351"/>
        <v>0</v>
      </c>
      <c r="HPN68" s="956">
        <f t="shared" si="351"/>
        <v>0</v>
      </c>
      <c r="HPO68" s="956">
        <f t="shared" si="351"/>
        <v>0</v>
      </c>
      <c r="HPP68" s="956">
        <f t="shared" si="351"/>
        <v>0</v>
      </c>
      <c r="HPQ68" s="956">
        <f t="shared" si="351"/>
        <v>0</v>
      </c>
      <c r="HPR68" s="956">
        <f t="shared" si="351"/>
        <v>0</v>
      </c>
      <c r="HPS68" s="956">
        <f t="shared" si="351"/>
        <v>0</v>
      </c>
      <c r="HPT68" s="956">
        <f t="shared" si="351"/>
        <v>0</v>
      </c>
      <c r="HPU68" s="956">
        <f t="shared" si="351"/>
        <v>0</v>
      </c>
      <c r="HPV68" s="956">
        <f t="shared" si="351"/>
        <v>0</v>
      </c>
      <c r="HPW68" s="956">
        <f t="shared" si="351"/>
        <v>0</v>
      </c>
      <c r="HPX68" s="956">
        <f t="shared" si="351"/>
        <v>0</v>
      </c>
      <c r="HPY68" s="956">
        <f t="shared" si="351"/>
        <v>0</v>
      </c>
      <c r="HPZ68" s="956">
        <f t="shared" si="351"/>
        <v>0</v>
      </c>
      <c r="HQA68" s="956">
        <f t="shared" si="351"/>
        <v>0</v>
      </c>
      <c r="HQB68" s="956">
        <f t="shared" si="351"/>
        <v>0</v>
      </c>
      <c r="HQC68" s="956">
        <f t="shared" si="351"/>
        <v>0</v>
      </c>
      <c r="HQD68" s="956">
        <f t="shared" si="351"/>
        <v>0</v>
      </c>
      <c r="HQE68" s="956">
        <f t="shared" si="351"/>
        <v>0</v>
      </c>
      <c r="HQF68" s="956">
        <f t="shared" si="351"/>
        <v>0</v>
      </c>
      <c r="HQG68" s="956">
        <f t="shared" si="351"/>
        <v>0</v>
      </c>
      <c r="HQH68" s="956">
        <f t="shared" si="351"/>
        <v>0</v>
      </c>
      <c r="HQI68" s="956">
        <f t="shared" si="351"/>
        <v>0</v>
      </c>
      <c r="HQJ68" s="956">
        <f t="shared" si="351"/>
        <v>0</v>
      </c>
      <c r="HQK68" s="956">
        <f t="shared" si="351"/>
        <v>0</v>
      </c>
      <c r="HQL68" s="956">
        <f t="shared" si="351"/>
        <v>0</v>
      </c>
      <c r="HQM68" s="956">
        <f t="shared" si="351"/>
        <v>0</v>
      </c>
      <c r="HQN68" s="956">
        <f t="shared" si="351"/>
        <v>0</v>
      </c>
      <c r="HQO68" s="956">
        <f t="shared" si="351"/>
        <v>0</v>
      </c>
      <c r="HQP68" s="956">
        <f t="shared" si="351"/>
        <v>0</v>
      </c>
      <c r="HQQ68" s="956">
        <f t="shared" si="351"/>
        <v>0</v>
      </c>
      <c r="HQR68" s="956">
        <f t="shared" si="351"/>
        <v>0</v>
      </c>
      <c r="HQS68" s="956">
        <f t="shared" si="351"/>
        <v>0</v>
      </c>
      <c r="HQT68" s="956">
        <f t="shared" si="351"/>
        <v>0</v>
      </c>
      <c r="HQU68" s="956">
        <f t="shared" si="351"/>
        <v>0</v>
      </c>
      <c r="HQV68" s="956">
        <f t="shared" si="351"/>
        <v>0</v>
      </c>
      <c r="HQW68" s="956">
        <f t="shared" si="351"/>
        <v>0</v>
      </c>
      <c r="HQX68" s="956">
        <f t="shared" si="351"/>
        <v>0</v>
      </c>
      <c r="HQY68" s="956">
        <f t="shared" si="351"/>
        <v>0</v>
      </c>
      <c r="HQZ68" s="956">
        <f t="shared" si="351"/>
        <v>0</v>
      </c>
      <c r="HRA68" s="956">
        <f t="shared" si="351"/>
        <v>0</v>
      </c>
      <c r="HRB68" s="956">
        <f t="shared" si="351"/>
        <v>0</v>
      </c>
      <c r="HRC68" s="956">
        <f t="shared" si="351"/>
        <v>0</v>
      </c>
      <c r="HRD68" s="956">
        <f t="shared" si="351"/>
        <v>0</v>
      </c>
      <c r="HRE68" s="956">
        <f t="shared" si="351"/>
        <v>0</v>
      </c>
      <c r="HRF68" s="956">
        <f t="shared" si="351"/>
        <v>0</v>
      </c>
      <c r="HRG68" s="956">
        <f t="shared" si="351"/>
        <v>0</v>
      </c>
      <c r="HRH68" s="956">
        <f t="shared" si="351"/>
        <v>0</v>
      </c>
      <c r="HRI68" s="956">
        <f t="shared" si="351"/>
        <v>0</v>
      </c>
      <c r="HRJ68" s="956">
        <f t="shared" si="351"/>
        <v>0</v>
      </c>
      <c r="HRK68" s="956">
        <f t="shared" si="351"/>
        <v>0</v>
      </c>
      <c r="HRL68" s="956">
        <f t="shared" si="351"/>
        <v>0</v>
      </c>
      <c r="HRM68" s="956">
        <f t="shared" si="351"/>
        <v>0</v>
      </c>
      <c r="HRN68" s="956">
        <f t="shared" si="351"/>
        <v>0</v>
      </c>
      <c r="HRO68" s="956">
        <f t="shared" si="351"/>
        <v>0</v>
      </c>
      <c r="HRP68" s="956">
        <f t="shared" si="351"/>
        <v>0</v>
      </c>
      <c r="HRQ68" s="956">
        <f t="shared" si="351"/>
        <v>0</v>
      </c>
      <c r="HRR68" s="956">
        <f t="shared" si="351"/>
        <v>0</v>
      </c>
      <c r="HRS68" s="956">
        <f t="shared" si="351"/>
        <v>0</v>
      </c>
      <c r="HRT68" s="956">
        <f t="shared" si="351"/>
        <v>0</v>
      </c>
      <c r="HRU68" s="956">
        <f t="shared" si="351"/>
        <v>0</v>
      </c>
      <c r="HRV68" s="956">
        <f t="shared" si="351"/>
        <v>0</v>
      </c>
      <c r="HRW68" s="956">
        <f t="shared" si="351"/>
        <v>0</v>
      </c>
      <c r="HRX68" s="956">
        <f t="shared" ref="HRX68:HUI68" si="352">HRX60*$C$68</f>
        <v>0</v>
      </c>
      <c r="HRY68" s="956">
        <f t="shared" si="352"/>
        <v>0</v>
      </c>
      <c r="HRZ68" s="956">
        <f t="shared" si="352"/>
        <v>0</v>
      </c>
      <c r="HSA68" s="956">
        <f t="shared" si="352"/>
        <v>0</v>
      </c>
      <c r="HSB68" s="956">
        <f t="shared" si="352"/>
        <v>0</v>
      </c>
      <c r="HSC68" s="956">
        <f t="shared" si="352"/>
        <v>0</v>
      </c>
      <c r="HSD68" s="956">
        <f t="shared" si="352"/>
        <v>0</v>
      </c>
      <c r="HSE68" s="956">
        <f t="shared" si="352"/>
        <v>0</v>
      </c>
      <c r="HSF68" s="956">
        <f t="shared" si="352"/>
        <v>0</v>
      </c>
      <c r="HSG68" s="956">
        <f t="shared" si="352"/>
        <v>0</v>
      </c>
      <c r="HSH68" s="956">
        <f t="shared" si="352"/>
        <v>0</v>
      </c>
      <c r="HSI68" s="956">
        <f t="shared" si="352"/>
        <v>0</v>
      </c>
      <c r="HSJ68" s="956">
        <f t="shared" si="352"/>
        <v>0</v>
      </c>
      <c r="HSK68" s="956">
        <f t="shared" si="352"/>
        <v>0</v>
      </c>
      <c r="HSL68" s="956">
        <f t="shared" si="352"/>
        <v>0</v>
      </c>
      <c r="HSM68" s="956">
        <f t="shared" si="352"/>
        <v>0</v>
      </c>
      <c r="HSN68" s="956">
        <f t="shared" si="352"/>
        <v>0</v>
      </c>
      <c r="HSO68" s="956">
        <f t="shared" si="352"/>
        <v>0</v>
      </c>
      <c r="HSP68" s="956">
        <f t="shared" si="352"/>
        <v>0</v>
      </c>
      <c r="HSQ68" s="956">
        <f t="shared" si="352"/>
        <v>0</v>
      </c>
      <c r="HSR68" s="956">
        <f t="shared" si="352"/>
        <v>0</v>
      </c>
      <c r="HSS68" s="956">
        <f t="shared" si="352"/>
        <v>0</v>
      </c>
      <c r="HST68" s="956">
        <f t="shared" si="352"/>
        <v>0</v>
      </c>
      <c r="HSU68" s="956">
        <f t="shared" si="352"/>
        <v>0</v>
      </c>
      <c r="HSV68" s="956">
        <f t="shared" si="352"/>
        <v>0</v>
      </c>
      <c r="HSW68" s="956">
        <f t="shared" si="352"/>
        <v>0</v>
      </c>
      <c r="HSX68" s="956">
        <f t="shared" si="352"/>
        <v>0</v>
      </c>
      <c r="HSY68" s="956">
        <f t="shared" si="352"/>
        <v>0</v>
      </c>
      <c r="HSZ68" s="956">
        <f t="shared" si="352"/>
        <v>0</v>
      </c>
      <c r="HTA68" s="956">
        <f t="shared" si="352"/>
        <v>0</v>
      </c>
      <c r="HTB68" s="956">
        <f t="shared" si="352"/>
        <v>0</v>
      </c>
      <c r="HTC68" s="956">
        <f t="shared" si="352"/>
        <v>0</v>
      </c>
      <c r="HTD68" s="956">
        <f t="shared" si="352"/>
        <v>0</v>
      </c>
      <c r="HTE68" s="956">
        <f t="shared" si="352"/>
        <v>0</v>
      </c>
      <c r="HTF68" s="956">
        <f t="shared" si="352"/>
        <v>0</v>
      </c>
      <c r="HTG68" s="956">
        <f t="shared" si="352"/>
        <v>0</v>
      </c>
      <c r="HTH68" s="956">
        <f t="shared" si="352"/>
        <v>0</v>
      </c>
      <c r="HTI68" s="956">
        <f t="shared" si="352"/>
        <v>0</v>
      </c>
      <c r="HTJ68" s="956">
        <f t="shared" si="352"/>
        <v>0</v>
      </c>
      <c r="HTK68" s="956">
        <f t="shared" si="352"/>
        <v>0</v>
      </c>
      <c r="HTL68" s="956">
        <f t="shared" si="352"/>
        <v>0</v>
      </c>
      <c r="HTM68" s="956">
        <f t="shared" si="352"/>
        <v>0</v>
      </c>
      <c r="HTN68" s="956">
        <f t="shared" si="352"/>
        <v>0</v>
      </c>
      <c r="HTO68" s="956">
        <f t="shared" si="352"/>
        <v>0</v>
      </c>
      <c r="HTP68" s="956">
        <f t="shared" si="352"/>
        <v>0</v>
      </c>
      <c r="HTQ68" s="956">
        <f t="shared" si="352"/>
        <v>0</v>
      </c>
      <c r="HTR68" s="956">
        <f t="shared" si="352"/>
        <v>0</v>
      </c>
      <c r="HTS68" s="956">
        <f t="shared" si="352"/>
        <v>0</v>
      </c>
      <c r="HTT68" s="956">
        <f t="shared" si="352"/>
        <v>0</v>
      </c>
      <c r="HTU68" s="956">
        <f t="shared" si="352"/>
        <v>0</v>
      </c>
      <c r="HTV68" s="956">
        <f t="shared" si="352"/>
        <v>0</v>
      </c>
      <c r="HTW68" s="956">
        <f t="shared" si="352"/>
        <v>0</v>
      </c>
      <c r="HTX68" s="956">
        <f t="shared" si="352"/>
        <v>0</v>
      </c>
      <c r="HTY68" s="956">
        <f t="shared" si="352"/>
        <v>0</v>
      </c>
      <c r="HTZ68" s="956">
        <f t="shared" si="352"/>
        <v>0</v>
      </c>
      <c r="HUA68" s="956">
        <f t="shared" si="352"/>
        <v>0</v>
      </c>
      <c r="HUB68" s="956">
        <f t="shared" si="352"/>
        <v>0</v>
      </c>
      <c r="HUC68" s="956">
        <f t="shared" si="352"/>
        <v>0</v>
      </c>
      <c r="HUD68" s="956">
        <f t="shared" si="352"/>
        <v>0</v>
      </c>
      <c r="HUE68" s="956">
        <f t="shared" si="352"/>
        <v>0</v>
      </c>
      <c r="HUF68" s="956">
        <f t="shared" si="352"/>
        <v>0</v>
      </c>
      <c r="HUG68" s="956">
        <f t="shared" si="352"/>
        <v>0</v>
      </c>
      <c r="HUH68" s="956">
        <f t="shared" si="352"/>
        <v>0</v>
      </c>
      <c r="HUI68" s="956">
        <f t="shared" si="352"/>
        <v>0</v>
      </c>
      <c r="HUJ68" s="956">
        <f t="shared" ref="HUJ68:HWU68" si="353">HUJ60*$C$68</f>
        <v>0</v>
      </c>
      <c r="HUK68" s="956">
        <f t="shared" si="353"/>
        <v>0</v>
      </c>
      <c r="HUL68" s="956">
        <f t="shared" si="353"/>
        <v>0</v>
      </c>
      <c r="HUM68" s="956">
        <f t="shared" si="353"/>
        <v>0</v>
      </c>
      <c r="HUN68" s="956">
        <f t="shared" si="353"/>
        <v>0</v>
      </c>
      <c r="HUO68" s="956">
        <f t="shared" si="353"/>
        <v>0</v>
      </c>
      <c r="HUP68" s="956">
        <f t="shared" si="353"/>
        <v>0</v>
      </c>
      <c r="HUQ68" s="956">
        <f t="shared" si="353"/>
        <v>0</v>
      </c>
      <c r="HUR68" s="956">
        <f t="shared" si="353"/>
        <v>0</v>
      </c>
      <c r="HUS68" s="956">
        <f t="shared" si="353"/>
        <v>0</v>
      </c>
      <c r="HUT68" s="956">
        <f t="shared" si="353"/>
        <v>0</v>
      </c>
      <c r="HUU68" s="956">
        <f t="shared" si="353"/>
        <v>0</v>
      </c>
      <c r="HUV68" s="956">
        <f t="shared" si="353"/>
        <v>0</v>
      </c>
      <c r="HUW68" s="956">
        <f t="shared" si="353"/>
        <v>0</v>
      </c>
      <c r="HUX68" s="956">
        <f t="shared" si="353"/>
        <v>0</v>
      </c>
      <c r="HUY68" s="956">
        <f t="shared" si="353"/>
        <v>0</v>
      </c>
      <c r="HUZ68" s="956">
        <f t="shared" si="353"/>
        <v>0</v>
      </c>
      <c r="HVA68" s="956">
        <f t="shared" si="353"/>
        <v>0</v>
      </c>
      <c r="HVB68" s="956">
        <f t="shared" si="353"/>
        <v>0</v>
      </c>
      <c r="HVC68" s="956">
        <f t="shared" si="353"/>
        <v>0</v>
      </c>
      <c r="HVD68" s="956">
        <f t="shared" si="353"/>
        <v>0</v>
      </c>
      <c r="HVE68" s="956">
        <f t="shared" si="353"/>
        <v>0</v>
      </c>
      <c r="HVF68" s="956">
        <f t="shared" si="353"/>
        <v>0</v>
      </c>
      <c r="HVG68" s="956">
        <f t="shared" si="353"/>
        <v>0</v>
      </c>
      <c r="HVH68" s="956">
        <f t="shared" si="353"/>
        <v>0</v>
      </c>
      <c r="HVI68" s="956">
        <f t="shared" si="353"/>
        <v>0</v>
      </c>
      <c r="HVJ68" s="956">
        <f t="shared" si="353"/>
        <v>0</v>
      </c>
      <c r="HVK68" s="956">
        <f t="shared" si="353"/>
        <v>0</v>
      </c>
      <c r="HVL68" s="956">
        <f t="shared" si="353"/>
        <v>0</v>
      </c>
      <c r="HVM68" s="956">
        <f t="shared" si="353"/>
        <v>0</v>
      </c>
      <c r="HVN68" s="956">
        <f t="shared" si="353"/>
        <v>0</v>
      </c>
      <c r="HVO68" s="956">
        <f t="shared" si="353"/>
        <v>0</v>
      </c>
      <c r="HVP68" s="956">
        <f t="shared" si="353"/>
        <v>0</v>
      </c>
      <c r="HVQ68" s="956">
        <f t="shared" si="353"/>
        <v>0</v>
      </c>
      <c r="HVR68" s="956">
        <f t="shared" si="353"/>
        <v>0</v>
      </c>
      <c r="HVS68" s="956">
        <f t="shared" si="353"/>
        <v>0</v>
      </c>
      <c r="HVT68" s="956">
        <f t="shared" si="353"/>
        <v>0</v>
      </c>
      <c r="HVU68" s="956">
        <f t="shared" si="353"/>
        <v>0</v>
      </c>
      <c r="HVV68" s="956">
        <f t="shared" si="353"/>
        <v>0</v>
      </c>
      <c r="HVW68" s="956">
        <f t="shared" si="353"/>
        <v>0</v>
      </c>
      <c r="HVX68" s="956">
        <f t="shared" si="353"/>
        <v>0</v>
      </c>
      <c r="HVY68" s="956">
        <f t="shared" si="353"/>
        <v>0</v>
      </c>
      <c r="HVZ68" s="956">
        <f t="shared" si="353"/>
        <v>0</v>
      </c>
      <c r="HWA68" s="956">
        <f t="shared" si="353"/>
        <v>0</v>
      </c>
      <c r="HWB68" s="956">
        <f t="shared" si="353"/>
        <v>0</v>
      </c>
      <c r="HWC68" s="956">
        <f t="shared" si="353"/>
        <v>0</v>
      </c>
      <c r="HWD68" s="956">
        <f t="shared" si="353"/>
        <v>0</v>
      </c>
      <c r="HWE68" s="956">
        <f t="shared" si="353"/>
        <v>0</v>
      </c>
      <c r="HWF68" s="956">
        <f t="shared" si="353"/>
        <v>0</v>
      </c>
      <c r="HWG68" s="956">
        <f t="shared" si="353"/>
        <v>0</v>
      </c>
      <c r="HWH68" s="956">
        <f t="shared" si="353"/>
        <v>0</v>
      </c>
      <c r="HWI68" s="956">
        <f t="shared" si="353"/>
        <v>0</v>
      </c>
      <c r="HWJ68" s="956">
        <f t="shared" si="353"/>
        <v>0</v>
      </c>
      <c r="HWK68" s="956">
        <f t="shared" si="353"/>
        <v>0</v>
      </c>
      <c r="HWL68" s="956">
        <f t="shared" si="353"/>
        <v>0</v>
      </c>
      <c r="HWM68" s="956">
        <f t="shared" si="353"/>
        <v>0</v>
      </c>
      <c r="HWN68" s="956">
        <f t="shared" si="353"/>
        <v>0</v>
      </c>
      <c r="HWO68" s="956">
        <f t="shared" si="353"/>
        <v>0</v>
      </c>
      <c r="HWP68" s="956">
        <f t="shared" si="353"/>
        <v>0</v>
      </c>
      <c r="HWQ68" s="956">
        <f t="shared" si="353"/>
        <v>0</v>
      </c>
      <c r="HWR68" s="956">
        <f t="shared" si="353"/>
        <v>0</v>
      </c>
      <c r="HWS68" s="956">
        <f t="shared" si="353"/>
        <v>0</v>
      </c>
      <c r="HWT68" s="956">
        <f t="shared" si="353"/>
        <v>0</v>
      </c>
      <c r="HWU68" s="956">
        <f t="shared" si="353"/>
        <v>0</v>
      </c>
      <c r="HWV68" s="956">
        <f t="shared" ref="HWV68:HZG68" si="354">HWV60*$C$68</f>
        <v>0</v>
      </c>
      <c r="HWW68" s="956">
        <f t="shared" si="354"/>
        <v>0</v>
      </c>
      <c r="HWX68" s="956">
        <f t="shared" si="354"/>
        <v>0</v>
      </c>
      <c r="HWY68" s="956">
        <f t="shared" si="354"/>
        <v>0</v>
      </c>
      <c r="HWZ68" s="956">
        <f t="shared" si="354"/>
        <v>0</v>
      </c>
      <c r="HXA68" s="956">
        <f t="shared" si="354"/>
        <v>0</v>
      </c>
      <c r="HXB68" s="956">
        <f t="shared" si="354"/>
        <v>0</v>
      </c>
      <c r="HXC68" s="956">
        <f t="shared" si="354"/>
        <v>0</v>
      </c>
      <c r="HXD68" s="956">
        <f t="shared" si="354"/>
        <v>0</v>
      </c>
      <c r="HXE68" s="956">
        <f t="shared" si="354"/>
        <v>0</v>
      </c>
      <c r="HXF68" s="956">
        <f t="shared" si="354"/>
        <v>0</v>
      </c>
      <c r="HXG68" s="956">
        <f t="shared" si="354"/>
        <v>0</v>
      </c>
      <c r="HXH68" s="956">
        <f t="shared" si="354"/>
        <v>0</v>
      </c>
      <c r="HXI68" s="956">
        <f t="shared" si="354"/>
        <v>0</v>
      </c>
      <c r="HXJ68" s="956">
        <f t="shared" si="354"/>
        <v>0</v>
      </c>
      <c r="HXK68" s="956">
        <f t="shared" si="354"/>
        <v>0</v>
      </c>
      <c r="HXL68" s="956">
        <f t="shared" si="354"/>
        <v>0</v>
      </c>
      <c r="HXM68" s="956">
        <f t="shared" si="354"/>
        <v>0</v>
      </c>
      <c r="HXN68" s="956">
        <f t="shared" si="354"/>
        <v>0</v>
      </c>
      <c r="HXO68" s="956">
        <f t="shared" si="354"/>
        <v>0</v>
      </c>
      <c r="HXP68" s="956">
        <f t="shared" si="354"/>
        <v>0</v>
      </c>
      <c r="HXQ68" s="956">
        <f t="shared" si="354"/>
        <v>0</v>
      </c>
      <c r="HXR68" s="956">
        <f t="shared" si="354"/>
        <v>0</v>
      </c>
      <c r="HXS68" s="956">
        <f t="shared" si="354"/>
        <v>0</v>
      </c>
      <c r="HXT68" s="956">
        <f t="shared" si="354"/>
        <v>0</v>
      </c>
      <c r="HXU68" s="956">
        <f t="shared" si="354"/>
        <v>0</v>
      </c>
      <c r="HXV68" s="956">
        <f t="shared" si="354"/>
        <v>0</v>
      </c>
      <c r="HXW68" s="956">
        <f t="shared" si="354"/>
        <v>0</v>
      </c>
      <c r="HXX68" s="956">
        <f t="shared" si="354"/>
        <v>0</v>
      </c>
      <c r="HXY68" s="956">
        <f t="shared" si="354"/>
        <v>0</v>
      </c>
      <c r="HXZ68" s="956">
        <f t="shared" si="354"/>
        <v>0</v>
      </c>
      <c r="HYA68" s="956">
        <f t="shared" si="354"/>
        <v>0</v>
      </c>
      <c r="HYB68" s="956">
        <f t="shared" si="354"/>
        <v>0</v>
      </c>
      <c r="HYC68" s="956">
        <f t="shared" si="354"/>
        <v>0</v>
      </c>
      <c r="HYD68" s="956">
        <f t="shared" si="354"/>
        <v>0</v>
      </c>
      <c r="HYE68" s="956">
        <f t="shared" si="354"/>
        <v>0</v>
      </c>
      <c r="HYF68" s="956">
        <f t="shared" si="354"/>
        <v>0</v>
      </c>
      <c r="HYG68" s="956">
        <f t="shared" si="354"/>
        <v>0</v>
      </c>
      <c r="HYH68" s="956">
        <f t="shared" si="354"/>
        <v>0</v>
      </c>
      <c r="HYI68" s="956">
        <f t="shared" si="354"/>
        <v>0</v>
      </c>
      <c r="HYJ68" s="956">
        <f t="shared" si="354"/>
        <v>0</v>
      </c>
      <c r="HYK68" s="956">
        <f t="shared" si="354"/>
        <v>0</v>
      </c>
      <c r="HYL68" s="956">
        <f t="shared" si="354"/>
        <v>0</v>
      </c>
      <c r="HYM68" s="956">
        <f t="shared" si="354"/>
        <v>0</v>
      </c>
      <c r="HYN68" s="956">
        <f t="shared" si="354"/>
        <v>0</v>
      </c>
      <c r="HYO68" s="956">
        <f t="shared" si="354"/>
        <v>0</v>
      </c>
      <c r="HYP68" s="956">
        <f t="shared" si="354"/>
        <v>0</v>
      </c>
      <c r="HYQ68" s="956">
        <f t="shared" si="354"/>
        <v>0</v>
      </c>
      <c r="HYR68" s="956">
        <f t="shared" si="354"/>
        <v>0</v>
      </c>
      <c r="HYS68" s="956">
        <f t="shared" si="354"/>
        <v>0</v>
      </c>
      <c r="HYT68" s="956">
        <f t="shared" si="354"/>
        <v>0</v>
      </c>
      <c r="HYU68" s="956">
        <f t="shared" si="354"/>
        <v>0</v>
      </c>
      <c r="HYV68" s="956">
        <f t="shared" si="354"/>
        <v>0</v>
      </c>
      <c r="HYW68" s="956">
        <f t="shared" si="354"/>
        <v>0</v>
      </c>
      <c r="HYX68" s="956">
        <f t="shared" si="354"/>
        <v>0</v>
      </c>
      <c r="HYY68" s="956">
        <f t="shared" si="354"/>
        <v>0</v>
      </c>
      <c r="HYZ68" s="956">
        <f t="shared" si="354"/>
        <v>0</v>
      </c>
      <c r="HZA68" s="956">
        <f t="shared" si="354"/>
        <v>0</v>
      </c>
      <c r="HZB68" s="956">
        <f t="shared" si="354"/>
        <v>0</v>
      </c>
      <c r="HZC68" s="956">
        <f t="shared" si="354"/>
        <v>0</v>
      </c>
      <c r="HZD68" s="956">
        <f t="shared" si="354"/>
        <v>0</v>
      </c>
      <c r="HZE68" s="956">
        <f t="shared" si="354"/>
        <v>0</v>
      </c>
      <c r="HZF68" s="956">
        <f t="shared" si="354"/>
        <v>0</v>
      </c>
      <c r="HZG68" s="956">
        <f t="shared" si="354"/>
        <v>0</v>
      </c>
      <c r="HZH68" s="956">
        <f t="shared" ref="HZH68:IBS68" si="355">HZH60*$C$68</f>
        <v>0</v>
      </c>
      <c r="HZI68" s="956">
        <f t="shared" si="355"/>
        <v>0</v>
      </c>
      <c r="HZJ68" s="956">
        <f t="shared" si="355"/>
        <v>0</v>
      </c>
      <c r="HZK68" s="956">
        <f t="shared" si="355"/>
        <v>0</v>
      </c>
      <c r="HZL68" s="956">
        <f t="shared" si="355"/>
        <v>0</v>
      </c>
      <c r="HZM68" s="956">
        <f t="shared" si="355"/>
        <v>0</v>
      </c>
      <c r="HZN68" s="956">
        <f t="shared" si="355"/>
        <v>0</v>
      </c>
      <c r="HZO68" s="956">
        <f t="shared" si="355"/>
        <v>0</v>
      </c>
      <c r="HZP68" s="956">
        <f t="shared" si="355"/>
        <v>0</v>
      </c>
      <c r="HZQ68" s="956">
        <f t="shared" si="355"/>
        <v>0</v>
      </c>
      <c r="HZR68" s="956">
        <f t="shared" si="355"/>
        <v>0</v>
      </c>
      <c r="HZS68" s="956">
        <f t="shared" si="355"/>
        <v>0</v>
      </c>
      <c r="HZT68" s="956">
        <f t="shared" si="355"/>
        <v>0</v>
      </c>
      <c r="HZU68" s="956">
        <f t="shared" si="355"/>
        <v>0</v>
      </c>
      <c r="HZV68" s="956">
        <f t="shared" si="355"/>
        <v>0</v>
      </c>
      <c r="HZW68" s="956">
        <f t="shared" si="355"/>
        <v>0</v>
      </c>
      <c r="HZX68" s="956">
        <f t="shared" si="355"/>
        <v>0</v>
      </c>
      <c r="HZY68" s="956">
        <f t="shared" si="355"/>
        <v>0</v>
      </c>
      <c r="HZZ68" s="956">
        <f t="shared" si="355"/>
        <v>0</v>
      </c>
      <c r="IAA68" s="956">
        <f t="shared" si="355"/>
        <v>0</v>
      </c>
      <c r="IAB68" s="956">
        <f t="shared" si="355"/>
        <v>0</v>
      </c>
      <c r="IAC68" s="956">
        <f t="shared" si="355"/>
        <v>0</v>
      </c>
      <c r="IAD68" s="956">
        <f t="shared" si="355"/>
        <v>0</v>
      </c>
      <c r="IAE68" s="956">
        <f t="shared" si="355"/>
        <v>0</v>
      </c>
      <c r="IAF68" s="956">
        <f t="shared" si="355"/>
        <v>0</v>
      </c>
      <c r="IAG68" s="956">
        <f t="shared" si="355"/>
        <v>0</v>
      </c>
      <c r="IAH68" s="956">
        <f t="shared" si="355"/>
        <v>0</v>
      </c>
      <c r="IAI68" s="956">
        <f t="shared" si="355"/>
        <v>0</v>
      </c>
      <c r="IAJ68" s="956">
        <f t="shared" si="355"/>
        <v>0</v>
      </c>
      <c r="IAK68" s="956">
        <f t="shared" si="355"/>
        <v>0</v>
      </c>
      <c r="IAL68" s="956">
        <f t="shared" si="355"/>
        <v>0</v>
      </c>
      <c r="IAM68" s="956">
        <f t="shared" si="355"/>
        <v>0</v>
      </c>
      <c r="IAN68" s="956">
        <f t="shared" si="355"/>
        <v>0</v>
      </c>
      <c r="IAO68" s="956">
        <f t="shared" si="355"/>
        <v>0</v>
      </c>
      <c r="IAP68" s="956">
        <f t="shared" si="355"/>
        <v>0</v>
      </c>
      <c r="IAQ68" s="956">
        <f t="shared" si="355"/>
        <v>0</v>
      </c>
      <c r="IAR68" s="956">
        <f t="shared" si="355"/>
        <v>0</v>
      </c>
      <c r="IAS68" s="956">
        <f t="shared" si="355"/>
        <v>0</v>
      </c>
      <c r="IAT68" s="956">
        <f t="shared" si="355"/>
        <v>0</v>
      </c>
      <c r="IAU68" s="956">
        <f t="shared" si="355"/>
        <v>0</v>
      </c>
      <c r="IAV68" s="956">
        <f t="shared" si="355"/>
        <v>0</v>
      </c>
      <c r="IAW68" s="956">
        <f t="shared" si="355"/>
        <v>0</v>
      </c>
      <c r="IAX68" s="956">
        <f t="shared" si="355"/>
        <v>0</v>
      </c>
      <c r="IAY68" s="956">
        <f t="shared" si="355"/>
        <v>0</v>
      </c>
      <c r="IAZ68" s="956">
        <f t="shared" si="355"/>
        <v>0</v>
      </c>
      <c r="IBA68" s="956">
        <f t="shared" si="355"/>
        <v>0</v>
      </c>
      <c r="IBB68" s="956">
        <f t="shared" si="355"/>
        <v>0</v>
      </c>
      <c r="IBC68" s="956">
        <f t="shared" si="355"/>
        <v>0</v>
      </c>
      <c r="IBD68" s="956">
        <f t="shared" si="355"/>
        <v>0</v>
      </c>
      <c r="IBE68" s="956">
        <f t="shared" si="355"/>
        <v>0</v>
      </c>
      <c r="IBF68" s="956">
        <f t="shared" si="355"/>
        <v>0</v>
      </c>
      <c r="IBG68" s="956">
        <f t="shared" si="355"/>
        <v>0</v>
      </c>
      <c r="IBH68" s="956">
        <f t="shared" si="355"/>
        <v>0</v>
      </c>
      <c r="IBI68" s="956">
        <f t="shared" si="355"/>
        <v>0</v>
      </c>
      <c r="IBJ68" s="956">
        <f t="shared" si="355"/>
        <v>0</v>
      </c>
      <c r="IBK68" s="956">
        <f t="shared" si="355"/>
        <v>0</v>
      </c>
      <c r="IBL68" s="956">
        <f t="shared" si="355"/>
        <v>0</v>
      </c>
      <c r="IBM68" s="956">
        <f t="shared" si="355"/>
        <v>0</v>
      </c>
      <c r="IBN68" s="956">
        <f t="shared" si="355"/>
        <v>0</v>
      </c>
      <c r="IBO68" s="956">
        <f t="shared" si="355"/>
        <v>0</v>
      </c>
      <c r="IBP68" s="956">
        <f t="shared" si="355"/>
        <v>0</v>
      </c>
      <c r="IBQ68" s="956">
        <f t="shared" si="355"/>
        <v>0</v>
      </c>
      <c r="IBR68" s="956">
        <f t="shared" si="355"/>
        <v>0</v>
      </c>
      <c r="IBS68" s="956">
        <f t="shared" si="355"/>
        <v>0</v>
      </c>
      <c r="IBT68" s="956">
        <f t="shared" ref="IBT68:IEE68" si="356">IBT60*$C$68</f>
        <v>0</v>
      </c>
      <c r="IBU68" s="956">
        <f t="shared" si="356"/>
        <v>0</v>
      </c>
      <c r="IBV68" s="956">
        <f t="shared" si="356"/>
        <v>0</v>
      </c>
      <c r="IBW68" s="956">
        <f t="shared" si="356"/>
        <v>0</v>
      </c>
      <c r="IBX68" s="956">
        <f t="shared" si="356"/>
        <v>0</v>
      </c>
      <c r="IBY68" s="956">
        <f t="shared" si="356"/>
        <v>0</v>
      </c>
      <c r="IBZ68" s="956">
        <f t="shared" si="356"/>
        <v>0</v>
      </c>
      <c r="ICA68" s="956">
        <f t="shared" si="356"/>
        <v>0</v>
      </c>
      <c r="ICB68" s="956">
        <f t="shared" si="356"/>
        <v>0</v>
      </c>
      <c r="ICC68" s="956">
        <f t="shared" si="356"/>
        <v>0</v>
      </c>
      <c r="ICD68" s="956">
        <f t="shared" si="356"/>
        <v>0</v>
      </c>
      <c r="ICE68" s="956">
        <f t="shared" si="356"/>
        <v>0</v>
      </c>
      <c r="ICF68" s="956">
        <f t="shared" si="356"/>
        <v>0</v>
      </c>
      <c r="ICG68" s="956">
        <f t="shared" si="356"/>
        <v>0</v>
      </c>
      <c r="ICH68" s="956">
        <f t="shared" si="356"/>
        <v>0</v>
      </c>
      <c r="ICI68" s="956">
        <f t="shared" si="356"/>
        <v>0</v>
      </c>
      <c r="ICJ68" s="956">
        <f t="shared" si="356"/>
        <v>0</v>
      </c>
      <c r="ICK68" s="956">
        <f t="shared" si="356"/>
        <v>0</v>
      </c>
      <c r="ICL68" s="956">
        <f t="shared" si="356"/>
        <v>0</v>
      </c>
      <c r="ICM68" s="956">
        <f t="shared" si="356"/>
        <v>0</v>
      </c>
      <c r="ICN68" s="956">
        <f t="shared" si="356"/>
        <v>0</v>
      </c>
      <c r="ICO68" s="956">
        <f t="shared" si="356"/>
        <v>0</v>
      </c>
      <c r="ICP68" s="956">
        <f t="shared" si="356"/>
        <v>0</v>
      </c>
      <c r="ICQ68" s="956">
        <f t="shared" si="356"/>
        <v>0</v>
      </c>
      <c r="ICR68" s="956">
        <f t="shared" si="356"/>
        <v>0</v>
      </c>
      <c r="ICS68" s="956">
        <f t="shared" si="356"/>
        <v>0</v>
      </c>
      <c r="ICT68" s="956">
        <f t="shared" si="356"/>
        <v>0</v>
      </c>
      <c r="ICU68" s="956">
        <f t="shared" si="356"/>
        <v>0</v>
      </c>
      <c r="ICV68" s="956">
        <f t="shared" si="356"/>
        <v>0</v>
      </c>
      <c r="ICW68" s="956">
        <f t="shared" si="356"/>
        <v>0</v>
      </c>
      <c r="ICX68" s="956">
        <f t="shared" si="356"/>
        <v>0</v>
      </c>
      <c r="ICY68" s="956">
        <f t="shared" si="356"/>
        <v>0</v>
      </c>
      <c r="ICZ68" s="956">
        <f t="shared" si="356"/>
        <v>0</v>
      </c>
      <c r="IDA68" s="956">
        <f t="shared" si="356"/>
        <v>0</v>
      </c>
      <c r="IDB68" s="956">
        <f t="shared" si="356"/>
        <v>0</v>
      </c>
      <c r="IDC68" s="956">
        <f t="shared" si="356"/>
        <v>0</v>
      </c>
      <c r="IDD68" s="956">
        <f t="shared" si="356"/>
        <v>0</v>
      </c>
      <c r="IDE68" s="956">
        <f t="shared" si="356"/>
        <v>0</v>
      </c>
      <c r="IDF68" s="956">
        <f t="shared" si="356"/>
        <v>0</v>
      </c>
      <c r="IDG68" s="956">
        <f t="shared" si="356"/>
        <v>0</v>
      </c>
      <c r="IDH68" s="956">
        <f t="shared" si="356"/>
        <v>0</v>
      </c>
      <c r="IDI68" s="956">
        <f t="shared" si="356"/>
        <v>0</v>
      </c>
      <c r="IDJ68" s="956">
        <f t="shared" si="356"/>
        <v>0</v>
      </c>
      <c r="IDK68" s="956">
        <f t="shared" si="356"/>
        <v>0</v>
      </c>
      <c r="IDL68" s="956">
        <f t="shared" si="356"/>
        <v>0</v>
      </c>
      <c r="IDM68" s="956">
        <f t="shared" si="356"/>
        <v>0</v>
      </c>
      <c r="IDN68" s="956">
        <f t="shared" si="356"/>
        <v>0</v>
      </c>
      <c r="IDO68" s="956">
        <f t="shared" si="356"/>
        <v>0</v>
      </c>
      <c r="IDP68" s="956">
        <f t="shared" si="356"/>
        <v>0</v>
      </c>
      <c r="IDQ68" s="956">
        <f t="shared" si="356"/>
        <v>0</v>
      </c>
      <c r="IDR68" s="956">
        <f t="shared" si="356"/>
        <v>0</v>
      </c>
      <c r="IDS68" s="956">
        <f t="shared" si="356"/>
        <v>0</v>
      </c>
      <c r="IDT68" s="956">
        <f t="shared" si="356"/>
        <v>0</v>
      </c>
      <c r="IDU68" s="956">
        <f t="shared" si="356"/>
        <v>0</v>
      </c>
      <c r="IDV68" s="956">
        <f t="shared" si="356"/>
        <v>0</v>
      </c>
      <c r="IDW68" s="956">
        <f t="shared" si="356"/>
        <v>0</v>
      </c>
      <c r="IDX68" s="956">
        <f t="shared" si="356"/>
        <v>0</v>
      </c>
      <c r="IDY68" s="956">
        <f t="shared" si="356"/>
        <v>0</v>
      </c>
      <c r="IDZ68" s="956">
        <f t="shared" si="356"/>
        <v>0</v>
      </c>
      <c r="IEA68" s="956">
        <f t="shared" si="356"/>
        <v>0</v>
      </c>
      <c r="IEB68" s="956">
        <f t="shared" si="356"/>
        <v>0</v>
      </c>
      <c r="IEC68" s="956">
        <f t="shared" si="356"/>
        <v>0</v>
      </c>
      <c r="IED68" s="956">
        <f t="shared" si="356"/>
        <v>0</v>
      </c>
      <c r="IEE68" s="956">
        <f t="shared" si="356"/>
        <v>0</v>
      </c>
      <c r="IEF68" s="956">
        <f t="shared" ref="IEF68:IGQ68" si="357">IEF60*$C$68</f>
        <v>0</v>
      </c>
      <c r="IEG68" s="956">
        <f t="shared" si="357"/>
        <v>0</v>
      </c>
      <c r="IEH68" s="956">
        <f t="shared" si="357"/>
        <v>0</v>
      </c>
      <c r="IEI68" s="956">
        <f t="shared" si="357"/>
        <v>0</v>
      </c>
      <c r="IEJ68" s="956">
        <f t="shared" si="357"/>
        <v>0</v>
      </c>
      <c r="IEK68" s="956">
        <f t="shared" si="357"/>
        <v>0</v>
      </c>
      <c r="IEL68" s="956">
        <f t="shared" si="357"/>
        <v>0</v>
      </c>
      <c r="IEM68" s="956">
        <f t="shared" si="357"/>
        <v>0</v>
      </c>
      <c r="IEN68" s="956">
        <f t="shared" si="357"/>
        <v>0</v>
      </c>
      <c r="IEO68" s="956">
        <f t="shared" si="357"/>
        <v>0</v>
      </c>
      <c r="IEP68" s="956">
        <f t="shared" si="357"/>
        <v>0</v>
      </c>
      <c r="IEQ68" s="956">
        <f t="shared" si="357"/>
        <v>0</v>
      </c>
      <c r="IER68" s="956">
        <f t="shared" si="357"/>
        <v>0</v>
      </c>
      <c r="IES68" s="956">
        <f t="shared" si="357"/>
        <v>0</v>
      </c>
      <c r="IET68" s="956">
        <f t="shared" si="357"/>
        <v>0</v>
      </c>
      <c r="IEU68" s="956">
        <f t="shared" si="357"/>
        <v>0</v>
      </c>
      <c r="IEV68" s="956">
        <f t="shared" si="357"/>
        <v>0</v>
      </c>
      <c r="IEW68" s="956">
        <f t="shared" si="357"/>
        <v>0</v>
      </c>
      <c r="IEX68" s="956">
        <f t="shared" si="357"/>
        <v>0</v>
      </c>
      <c r="IEY68" s="956">
        <f t="shared" si="357"/>
        <v>0</v>
      </c>
      <c r="IEZ68" s="956">
        <f t="shared" si="357"/>
        <v>0</v>
      </c>
      <c r="IFA68" s="956">
        <f t="shared" si="357"/>
        <v>0</v>
      </c>
      <c r="IFB68" s="956">
        <f t="shared" si="357"/>
        <v>0</v>
      </c>
      <c r="IFC68" s="956">
        <f t="shared" si="357"/>
        <v>0</v>
      </c>
      <c r="IFD68" s="956">
        <f t="shared" si="357"/>
        <v>0</v>
      </c>
      <c r="IFE68" s="956">
        <f t="shared" si="357"/>
        <v>0</v>
      </c>
      <c r="IFF68" s="956">
        <f t="shared" si="357"/>
        <v>0</v>
      </c>
      <c r="IFG68" s="956">
        <f t="shared" si="357"/>
        <v>0</v>
      </c>
      <c r="IFH68" s="956">
        <f t="shared" si="357"/>
        <v>0</v>
      </c>
      <c r="IFI68" s="956">
        <f t="shared" si="357"/>
        <v>0</v>
      </c>
      <c r="IFJ68" s="956">
        <f t="shared" si="357"/>
        <v>0</v>
      </c>
      <c r="IFK68" s="956">
        <f t="shared" si="357"/>
        <v>0</v>
      </c>
      <c r="IFL68" s="956">
        <f t="shared" si="357"/>
        <v>0</v>
      </c>
      <c r="IFM68" s="956">
        <f t="shared" si="357"/>
        <v>0</v>
      </c>
      <c r="IFN68" s="956">
        <f t="shared" si="357"/>
        <v>0</v>
      </c>
      <c r="IFO68" s="956">
        <f t="shared" si="357"/>
        <v>0</v>
      </c>
      <c r="IFP68" s="956">
        <f t="shared" si="357"/>
        <v>0</v>
      </c>
      <c r="IFQ68" s="956">
        <f t="shared" si="357"/>
        <v>0</v>
      </c>
      <c r="IFR68" s="956">
        <f t="shared" si="357"/>
        <v>0</v>
      </c>
      <c r="IFS68" s="956">
        <f t="shared" si="357"/>
        <v>0</v>
      </c>
      <c r="IFT68" s="956">
        <f t="shared" si="357"/>
        <v>0</v>
      </c>
      <c r="IFU68" s="956">
        <f t="shared" si="357"/>
        <v>0</v>
      </c>
      <c r="IFV68" s="956">
        <f t="shared" si="357"/>
        <v>0</v>
      </c>
      <c r="IFW68" s="956">
        <f t="shared" si="357"/>
        <v>0</v>
      </c>
      <c r="IFX68" s="956">
        <f t="shared" si="357"/>
        <v>0</v>
      </c>
      <c r="IFY68" s="956">
        <f t="shared" si="357"/>
        <v>0</v>
      </c>
      <c r="IFZ68" s="956">
        <f t="shared" si="357"/>
        <v>0</v>
      </c>
      <c r="IGA68" s="956">
        <f t="shared" si="357"/>
        <v>0</v>
      </c>
      <c r="IGB68" s="956">
        <f t="shared" si="357"/>
        <v>0</v>
      </c>
      <c r="IGC68" s="956">
        <f t="shared" si="357"/>
        <v>0</v>
      </c>
      <c r="IGD68" s="956">
        <f t="shared" si="357"/>
        <v>0</v>
      </c>
      <c r="IGE68" s="956">
        <f t="shared" si="357"/>
        <v>0</v>
      </c>
      <c r="IGF68" s="956">
        <f t="shared" si="357"/>
        <v>0</v>
      </c>
      <c r="IGG68" s="956">
        <f t="shared" si="357"/>
        <v>0</v>
      </c>
      <c r="IGH68" s="956">
        <f t="shared" si="357"/>
        <v>0</v>
      </c>
      <c r="IGI68" s="956">
        <f t="shared" si="357"/>
        <v>0</v>
      </c>
      <c r="IGJ68" s="956">
        <f t="shared" si="357"/>
        <v>0</v>
      </c>
      <c r="IGK68" s="956">
        <f t="shared" si="357"/>
        <v>0</v>
      </c>
      <c r="IGL68" s="956">
        <f t="shared" si="357"/>
        <v>0</v>
      </c>
      <c r="IGM68" s="956">
        <f t="shared" si="357"/>
        <v>0</v>
      </c>
      <c r="IGN68" s="956">
        <f t="shared" si="357"/>
        <v>0</v>
      </c>
      <c r="IGO68" s="956">
        <f t="shared" si="357"/>
        <v>0</v>
      </c>
      <c r="IGP68" s="956">
        <f t="shared" si="357"/>
        <v>0</v>
      </c>
      <c r="IGQ68" s="956">
        <f t="shared" si="357"/>
        <v>0</v>
      </c>
      <c r="IGR68" s="956">
        <f t="shared" ref="IGR68:IJC68" si="358">IGR60*$C$68</f>
        <v>0</v>
      </c>
      <c r="IGS68" s="956">
        <f t="shared" si="358"/>
        <v>0</v>
      </c>
      <c r="IGT68" s="956">
        <f t="shared" si="358"/>
        <v>0</v>
      </c>
      <c r="IGU68" s="956">
        <f t="shared" si="358"/>
        <v>0</v>
      </c>
      <c r="IGV68" s="956">
        <f t="shared" si="358"/>
        <v>0</v>
      </c>
      <c r="IGW68" s="956">
        <f t="shared" si="358"/>
        <v>0</v>
      </c>
      <c r="IGX68" s="956">
        <f t="shared" si="358"/>
        <v>0</v>
      </c>
      <c r="IGY68" s="956">
        <f t="shared" si="358"/>
        <v>0</v>
      </c>
      <c r="IGZ68" s="956">
        <f t="shared" si="358"/>
        <v>0</v>
      </c>
      <c r="IHA68" s="956">
        <f t="shared" si="358"/>
        <v>0</v>
      </c>
      <c r="IHB68" s="956">
        <f t="shared" si="358"/>
        <v>0</v>
      </c>
      <c r="IHC68" s="956">
        <f t="shared" si="358"/>
        <v>0</v>
      </c>
      <c r="IHD68" s="956">
        <f t="shared" si="358"/>
        <v>0</v>
      </c>
      <c r="IHE68" s="956">
        <f t="shared" si="358"/>
        <v>0</v>
      </c>
      <c r="IHF68" s="956">
        <f t="shared" si="358"/>
        <v>0</v>
      </c>
      <c r="IHG68" s="956">
        <f t="shared" si="358"/>
        <v>0</v>
      </c>
      <c r="IHH68" s="956">
        <f t="shared" si="358"/>
        <v>0</v>
      </c>
      <c r="IHI68" s="956">
        <f t="shared" si="358"/>
        <v>0</v>
      </c>
      <c r="IHJ68" s="956">
        <f t="shared" si="358"/>
        <v>0</v>
      </c>
      <c r="IHK68" s="956">
        <f t="shared" si="358"/>
        <v>0</v>
      </c>
      <c r="IHL68" s="956">
        <f t="shared" si="358"/>
        <v>0</v>
      </c>
      <c r="IHM68" s="956">
        <f t="shared" si="358"/>
        <v>0</v>
      </c>
      <c r="IHN68" s="956">
        <f t="shared" si="358"/>
        <v>0</v>
      </c>
      <c r="IHO68" s="956">
        <f t="shared" si="358"/>
        <v>0</v>
      </c>
      <c r="IHP68" s="956">
        <f t="shared" si="358"/>
        <v>0</v>
      </c>
      <c r="IHQ68" s="956">
        <f t="shared" si="358"/>
        <v>0</v>
      </c>
      <c r="IHR68" s="956">
        <f t="shared" si="358"/>
        <v>0</v>
      </c>
      <c r="IHS68" s="956">
        <f t="shared" si="358"/>
        <v>0</v>
      </c>
      <c r="IHT68" s="956">
        <f t="shared" si="358"/>
        <v>0</v>
      </c>
      <c r="IHU68" s="956">
        <f t="shared" si="358"/>
        <v>0</v>
      </c>
      <c r="IHV68" s="956">
        <f t="shared" si="358"/>
        <v>0</v>
      </c>
      <c r="IHW68" s="956">
        <f t="shared" si="358"/>
        <v>0</v>
      </c>
      <c r="IHX68" s="956">
        <f t="shared" si="358"/>
        <v>0</v>
      </c>
      <c r="IHY68" s="956">
        <f t="shared" si="358"/>
        <v>0</v>
      </c>
      <c r="IHZ68" s="956">
        <f t="shared" si="358"/>
        <v>0</v>
      </c>
      <c r="IIA68" s="956">
        <f t="shared" si="358"/>
        <v>0</v>
      </c>
      <c r="IIB68" s="956">
        <f t="shared" si="358"/>
        <v>0</v>
      </c>
      <c r="IIC68" s="956">
        <f t="shared" si="358"/>
        <v>0</v>
      </c>
      <c r="IID68" s="956">
        <f t="shared" si="358"/>
        <v>0</v>
      </c>
      <c r="IIE68" s="956">
        <f t="shared" si="358"/>
        <v>0</v>
      </c>
      <c r="IIF68" s="956">
        <f t="shared" si="358"/>
        <v>0</v>
      </c>
      <c r="IIG68" s="956">
        <f t="shared" si="358"/>
        <v>0</v>
      </c>
      <c r="IIH68" s="956">
        <f t="shared" si="358"/>
        <v>0</v>
      </c>
      <c r="III68" s="956">
        <f t="shared" si="358"/>
        <v>0</v>
      </c>
      <c r="IIJ68" s="956">
        <f t="shared" si="358"/>
        <v>0</v>
      </c>
      <c r="IIK68" s="956">
        <f t="shared" si="358"/>
        <v>0</v>
      </c>
      <c r="IIL68" s="956">
        <f t="shared" si="358"/>
        <v>0</v>
      </c>
      <c r="IIM68" s="956">
        <f t="shared" si="358"/>
        <v>0</v>
      </c>
      <c r="IIN68" s="956">
        <f t="shared" si="358"/>
        <v>0</v>
      </c>
      <c r="IIO68" s="956">
        <f t="shared" si="358"/>
        <v>0</v>
      </c>
      <c r="IIP68" s="956">
        <f t="shared" si="358"/>
        <v>0</v>
      </c>
      <c r="IIQ68" s="956">
        <f t="shared" si="358"/>
        <v>0</v>
      </c>
      <c r="IIR68" s="956">
        <f t="shared" si="358"/>
        <v>0</v>
      </c>
      <c r="IIS68" s="956">
        <f t="shared" si="358"/>
        <v>0</v>
      </c>
      <c r="IIT68" s="956">
        <f t="shared" si="358"/>
        <v>0</v>
      </c>
      <c r="IIU68" s="956">
        <f t="shared" si="358"/>
        <v>0</v>
      </c>
      <c r="IIV68" s="956">
        <f t="shared" si="358"/>
        <v>0</v>
      </c>
      <c r="IIW68" s="956">
        <f t="shared" si="358"/>
        <v>0</v>
      </c>
      <c r="IIX68" s="956">
        <f t="shared" si="358"/>
        <v>0</v>
      </c>
      <c r="IIY68" s="956">
        <f t="shared" si="358"/>
        <v>0</v>
      </c>
      <c r="IIZ68" s="956">
        <f t="shared" si="358"/>
        <v>0</v>
      </c>
      <c r="IJA68" s="956">
        <f t="shared" si="358"/>
        <v>0</v>
      </c>
      <c r="IJB68" s="956">
        <f t="shared" si="358"/>
        <v>0</v>
      </c>
      <c r="IJC68" s="956">
        <f t="shared" si="358"/>
        <v>0</v>
      </c>
      <c r="IJD68" s="956">
        <f t="shared" ref="IJD68:ILO68" si="359">IJD60*$C$68</f>
        <v>0</v>
      </c>
      <c r="IJE68" s="956">
        <f t="shared" si="359"/>
        <v>0</v>
      </c>
      <c r="IJF68" s="956">
        <f t="shared" si="359"/>
        <v>0</v>
      </c>
      <c r="IJG68" s="956">
        <f t="shared" si="359"/>
        <v>0</v>
      </c>
      <c r="IJH68" s="956">
        <f t="shared" si="359"/>
        <v>0</v>
      </c>
      <c r="IJI68" s="956">
        <f t="shared" si="359"/>
        <v>0</v>
      </c>
      <c r="IJJ68" s="956">
        <f t="shared" si="359"/>
        <v>0</v>
      </c>
      <c r="IJK68" s="956">
        <f t="shared" si="359"/>
        <v>0</v>
      </c>
      <c r="IJL68" s="956">
        <f t="shared" si="359"/>
        <v>0</v>
      </c>
      <c r="IJM68" s="956">
        <f t="shared" si="359"/>
        <v>0</v>
      </c>
      <c r="IJN68" s="956">
        <f t="shared" si="359"/>
        <v>0</v>
      </c>
      <c r="IJO68" s="956">
        <f t="shared" si="359"/>
        <v>0</v>
      </c>
      <c r="IJP68" s="956">
        <f t="shared" si="359"/>
        <v>0</v>
      </c>
      <c r="IJQ68" s="956">
        <f t="shared" si="359"/>
        <v>0</v>
      </c>
      <c r="IJR68" s="956">
        <f t="shared" si="359"/>
        <v>0</v>
      </c>
      <c r="IJS68" s="956">
        <f t="shared" si="359"/>
        <v>0</v>
      </c>
      <c r="IJT68" s="956">
        <f t="shared" si="359"/>
        <v>0</v>
      </c>
      <c r="IJU68" s="956">
        <f t="shared" si="359"/>
        <v>0</v>
      </c>
      <c r="IJV68" s="956">
        <f t="shared" si="359"/>
        <v>0</v>
      </c>
      <c r="IJW68" s="956">
        <f t="shared" si="359"/>
        <v>0</v>
      </c>
      <c r="IJX68" s="956">
        <f t="shared" si="359"/>
        <v>0</v>
      </c>
      <c r="IJY68" s="956">
        <f t="shared" si="359"/>
        <v>0</v>
      </c>
      <c r="IJZ68" s="956">
        <f t="shared" si="359"/>
        <v>0</v>
      </c>
      <c r="IKA68" s="956">
        <f t="shared" si="359"/>
        <v>0</v>
      </c>
      <c r="IKB68" s="956">
        <f t="shared" si="359"/>
        <v>0</v>
      </c>
      <c r="IKC68" s="956">
        <f t="shared" si="359"/>
        <v>0</v>
      </c>
      <c r="IKD68" s="956">
        <f t="shared" si="359"/>
        <v>0</v>
      </c>
      <c r="IKE68" s="956">
        <f t="shared" si="359"/>
        <v>0</v>
      </c>
      <c r="IKF68" s="956">
        <f t="shared" si="359"/>
        <v>0</v>
      </c>
      <c r="IKG68" s="956">
        <f t="shared" si="359"/>
        <v>0</v>
      </c>
      <c r="IKH68" s="956">
        <f t="shared" si="359"/>
        <v>0</v>
      </c>
      <c r="IKI68" s="956">
        <f t="shared" si="359"/>
        <v>0</v>
      </c>
      <c r="IKJ68" s="956">
        <f t="shared" si="359"/>
        <v>0</v>
      </c>
      <c r="IKK68" s="956">
        <f t="shared" si="359"/>
        <v>0</v>
      </c>
      <c r="IKL68" s="956">
        <f t="shared" si="359"/>
        <v>0</v>
      </c>
      <c r="IKM68" s="956">
        <f t="shared" si="359"/>
        <v>0</v>
      </c>
      <c r="IKN68" s="956">
        <f t="shared" si="359"/>
        <v>0</v>
      </c>
      <c r="IKO68" s="956">
        <f t="shared" si="359"/>
        <v>0</v>
      </c>
      <c r="IKP68" s="956">
        <f t="shared" si="359"/>
        <v>0</v>
      </c>
      <c r="IKQ68" s="956">
        <f t="shared" si="359"/>
        <v>0</v>
      </c>
      <c r="IKR68" s="956">
        <f t="shared" si="359"/>
        <v>0</v>
      </c>
      <c r="IKS68" s="956">
        <f t="shared" si="359"/>
        <v>0</v>
      </c>
      <c r="IKT68" s="956">
        <f t="shared" si="359"/>
        <v>0</v>
      </c>
      <c r="IKU68" s="956">
        <f t="shared" si="359"/>
        <v>0</v>
      </c>
      <c r="IKV68" s="956">
        <f t="shared" si="359"/>
        <v>0</v>
      </c>
      <c r="IKW68" s="956">
        <f t="shared" si="359"/>
        <v>0</v>
      </c>
      <c r="IKX68" s="956">
        <f t="shared" si="359"/>
        <v>0</v>
      </c>
      <c r="IKY68" s="956">
        <f t="shared" si="359"/>
        <v>0</v>
      </c>
      <c r="IKZ68" s="956">
        <f t="shared" si="359"/>
        <v>0</v>
      </c>
      <c r="ILA68" s="956">
        <f t="shared" si="359"/>
        <v>0</v>
      </c>
      <c r="ILB68" s="956">
        <f t="shared" si="359"/>
        <v>0</v>
      </c>
      <c r="ILC68" s="956">
        <f t="shared" si="359"/>
        <v>0</v>
      </c>
      <c r="ILD68" s="956">
        <f t="shared" si="359"/>
        <v>0</v>
      </c>
      <c r="ILE68" s="956">
        <f t="shared" si="359"/>
        <v>0</v>
      </c>
      <c r="ILF68" s="956">
        <f t="shared" si="359"/>
        <v>0</v>
      </c>
      <c r="ILG68" s="956">
        <f t="shared" si="359"/>
        <v>0</v>
      </c>
      <c r="ILH68" s="956">
        <f t="shared" si="359"/>
        <v>0</v>
      </c>
      <c r="ILI68" s="956">
        <f t="shared" si="359"/>
        <v>0</v>
      </c>
      <c r="ILJ68" s="956">
        <f t="shared" si="359"/>
        <v>0</v>
      </c>
      <c r="ILK68" s="956">
        <f t="shared" si="359"/>
        <v>0</v>
      </c>
      <c r="ILL68" s="956">
        <f t="shared" si="359"/>
        <v>0</v>
      </c>
      <c r="ILM68" s="956">
        <f t="shared" si="359"/>
        <v>0</v>
      </c>
      <c r="ILN68" s="956">
        <f t="shared" si="359"/>
        <v>0</v>
      </c>
      <c r="ILO68" s="956">
        <f t="shared" si="359"/>
        <v>0</v>
      </c>
      <c r="ILP68" s="956">
        <f t="shared" ref="ILP68:IOA68" si="360">ILP60*$C$68</f>
        <v>0</v>
      </c>
      <c r="ILQ68" s="956">
        <f t="shared" si="360"/>
        <v>0</v>
      </c>
      <c r="ILR68" s="956">
        <f t="shared" si="360"/>
        <v>0</v>
      </c>
      <c r="ILS68" s="956">
        <f t="shared" si="360"/>
        <v>0</v>
      </c>
      <c r="ILT68" s="956">
        <f t="shared" si="360"/>
        <v>0</v>
      </c>
      <c r="ILU68" s="956">
        <f t="shared" si="360"/>
        <v>0</v>
      </c>
      <c r="ILV68" s="956">
        <f t="shared" si="360"/>
        <v>0</v>
      </c>
      <c r="ILW68" s="956">
        <f t="shared" si="360"/>
        <v>0</v>
      </c>
      <c r="ILX68" s="956">
        <f t="shared" si="360"/>
        <v>0</v>
      </c>
      <c r="ILY68" s="956">
        <f t="shared" si="360"/>
        <v>0</v>
      </c>
      <c r="ILZ68" s="956">
        <f t="shared" si="360"/>
        <v>0</v>
      </c>
      <c r="IMA68" s="956">
        <f t="shared" si="360"/>
        <v>0</v>
      </c>
      <c r="IMB68" s="956">
        <f t="shared" si="360"/>
        <v>0</v>
      </c>
      <c r="IMC68" s="956">
        <f t="shared" si="360"/>
        <v>0</v>
      </c>
      <c r="IMD68" s="956">
        <f t="shared" si="360"/>
        <v>0</v>
      </c>
      <c r="IME68" s="956">
        <f t="shared" si="360"/>
        <v>0</v>
      </c>
      <c r="IMF68" s="956">
        <f t="shared" si="360"/>
        <v>0</v>
      </c>
      <c r="IMG68" s="956">
        <f t="shared" si="360"/>
        <v>0</v>
      </c>
      <c r="IMH68" s="956">
        <f t="shared" si="360"/>
        <v>0</v>
      </c>
      <c r="IMI68" s="956">
        <f t="shared" si="360"/>
        <v>0</v>
      </c>
      <c r="IMJ68" s="956">
        <f t="shared" si="360"/>
        <v>0</v>
      </c>
      <c r="IMK68" s="956">
        <f t="shared" si="360"/>
        <v>0</v>
      </c>
      <c r="IML68" s="956">
        <f t="shared" si="360"/>
        <v>0</v>
      </c>
      <c r="IMM68" s="956">
        <f t="shared" si="360"/>
        <v>0</v>
      </c>
      <c r="IMN68" s="956">
        <f t="shared" si="360"/>
        <v>0</v>
      </c>
      <c r="IMO68" s="956">
        <f t="shared" si="360"/>
        <v>0</v>
      </c>
      <c r="IMP68" s="956">
        <f t="shared" si="360"/>
        <v>0</v>
      </c>
      <c r="IMQ68" s="956">
        <f t="shared" si="360"/>
        <v>0</v>
      </c>
      <c r="IMR68" s="956">
        <f t="shared" si="360"/>
        <v>0</v>
      </c>
      <c r="IMS68" s="956">
        <f t="shared" si="360"/>
        <v>0</v>
      </c>
      <c r="IMT68" s="956">
        <f t="shared" si="360"/>
        <v>0</v>
      </c>
      <c r="IMU68" s="956">
        <f t="shared" si="360"/>
        <v>0</v>
      </c>
      <c r="IMV68" s="956">
        <f t="shared" si="360"/>
        <v>0</v>
      </c>
      <c r="IMW68" s="956">
        <f t="shared" si="360"/>
        <v>0</v>
      </c>
      <c r="IMX68" s="956">
        <f t="shared" si="360"/>
        <v>0</v>
      </c>
      <c r="IMY68" s="956">
        <f t="shared" si="360"/>
        <v>0</v>
      </c>
      <c r="IMZ68" s="956">
        <f t="shared" si="360"/>
        <v>0</v>
      </c>
      <c r="INA68" s="956">
        <f t="shared" si="360"/>
        <v>0</v>
      </c>
      <c r="INB68" s="956">
        <f t="shared" si="360"/>
        <v>0</v>
      </c>
      <c r="INC68" s="956">
        <f t="shared" si="360"/>
        <v>0</v>
      </c>
      <c r="IND68" s="956">
        <f t="shared" si="360"/>
        <v>0</v>
      </c>
      <c r="INE68" s="956">
        <f t="shared" si="360"/>
        <v>0</v>
      </c>
      <c r="INF68" s="956">
        <f t="shared" si="360"/>
        <v>0</v>
      </c>
      <c r="ING68" s="956">
        <f t="shared" si="360"/>
        <v>0</v>
      </c>
      <c r="INH68" s="956">
        <f t="shared" si="360"/>
        <v>0</v>
      </c>
      <c r="INI68" s="956">
        <f t="shared" si="360"/>
        <v>0</v>
      </c>
      <c r="INJ68" s="956">
        <f t="shared" si="360"/>
        <v>0</v>
      </c>
      <c r="INK68" s="956">
        <f t="shared" si="360"/>
        <v>0</v>
      </c>
      <c r="INL68" s="956">
        <f t="shared" si="360"/>
        <v>0</v>
      </c>
      <c r="INM68" s="956">
        <f t="shared" si="360"/>
        <v>0</v>
      </c>
      <c r="INN68" s="956">
        <f t="shared" si="360"/>
        <v>0</v>
      </c>
      <c r="INO68" s="956">
        <f t="shared" si="360"/>
        <v>0</v>
      </c>
      <c r="INP68" s="956">
        <f t="shared" si="360"/>
        <v>0</v>
      </c>
      <c r="INQ68" s="956">
        <f t="shared" si="360"/>
        <v>0</v>
      </c>
      <c r="INR68" s="956">
        <f t="shared" si="360"/>
        <v>0</v>
      </c>
      <c r="INS68" s="956">
        <f t="shared" si="360"/>
        <v>0</v>
      </c>
      <c r="INT68" s="956">
        <f t="shared" si="360"/>
        <v>0</v>
      </c>
      <c r="INU68" s="956">
        <f t="shared" si="360"/>
        <v>0</v>
      </c>
      <c r="INV68" s="956">
        <f t="shared" si="360"/>
        <v>0</v>
      </c>
      <c r="INW68" s="956">
        <f t="shared" si="360"/>
        <v>0</v>
      </c>
      <c r="INX68" s="956">
        <f t="shared" si="360"/>
        <v>0</v>
      </c>
      <c r="INY68" s="956">
        <f t="shared" si="360"/>
        <v>0</v>
      </c>
      <c r="INZ68" s="956">
        <f t="shared" si="360"/>
        <v>0</v>
      </c>
      <c r="IOA68" s="956">
        <f t="shared" si="360"/>
        <v>0</v>
      </c>
      <c r="IOB68" s="956">
        <f t="shared" ref="IOB68:IQM68" si="361">IOB60*$C$68</f>
        <v>0</v>
      </c>
      <c r="IOC68" s="956">
        <f t="shared" si="361"/>
        <v>0</v>
      </c>
      <c r="IOD68" s="956">
        <f t="shared" si="361"/>
        <v>0</v>
      </c>
      <c r="IOE68" s="956">
        <f t="shared" si="361"/>
        <v>0</v>
      </c>
      <c r="IOF68" s="956">
        <f t="shared" si="361"/>
        <v>0</v>
      </c>
      <c r="IOG68" s="956">
        <f t="shared" si="361"/>
        <v>0</v>
      </c>
      <c r="IOH68" s="956">
        <f t="shared" si="361"/>
        <v>0</v>
      </c>
      <c r="IOI68" s="956">
        <f t="shared" si="361"/>
        <v>0</v>
      </c>
      <c r="IOJ68" s="956">
        <f t="shared" si="361"/>
        <v>0</v>
      </c>
      <c r="IOK68" s="956">
        <f t="shared" si="361"/>
        <v>0</v>
      </c>
      <c r="IOL68" s="956">
        <f t="shared" si="361"/>
        <v>0</v>
      </c>
      <c r="IOM68" s="956">
        <f t="shared" si="361"/>
        <v>0</v>
      </c>
      <c r="ION68" s="956">
        <f t="shared" si="361"/>
        <v>0</v>
      </c>
      <c r="IOO68" s="956">
        <f t="shared" si="361"/>
        <v>0</v>
      </c>
      <c r="IOP68" s="956">
        <f t="shared" si="361"/>
        <v>0</v>
      </c>
      <c r="IOQ68" s="956">
        <f t="shared" si="361"/>
        <v>0</v>
      </c>
      <c r="IOR68" s="956">
        <f t="shared" si="361"/>
        <v>0</v>
      </c>
      <c r="IOS68" s="956">
        <f t="shared" si="361"/>
        <v>0</v>
      </c>
      <c r="IOT68" s="956">
        <f t="shared" si="361"/>
        <v>0</v>
      </c>
      <c r="IOU68" s="956">
        <f t="shared" si="361"/>
        <v>0</v>
      </c>
      <c r="IOV68" s="956">
        <f t="shared" si="361"/>
        <v>0</v>
      </c>
      <c r="IOW68" s="956">
        <f t="shared" si="361"/>
        <v>0</v>
      </c>
      <c r="IOX68" s="956">
        <f t="shared" si="361"/>
        <v>0</v>
      </c>
      <c r="IOY68" s="956">
        <f t="shared" si="361"/>
        <v>0</v>
      </c>
      <c r="IOZ68" s="956">
        <f t="shared" si="361"/>
        <v>0</v>
      </c>
      <c r="IPA68" s="956">
        <f t="shared" si="361"/>
        <v>0</v>
      </c>
      <c r="IPB68" s="956">
        <f t="shared" si="361"/>
        <v>0</v>
      </c>
      <c r="IPC68" s="956">
        <f t="shared" si="361"/>
        <v>0</v>
      </c>
      <c r="IPD68" s="956">
        <f t="shared" si="361"/>
        <v>0</v>
      </c>
      <c r="IPE68" s="956">
        <f t="shared" si="361"/>
        <v>0</v>
      </c>
      <c r="IPF68" s="956">
        <f t="shared" si="361"/>
        <v>0</v>
      </c>
      <c r="IPG68" s="956">
        <f t="shared" si="361"/>
        <v>0</v>
      </c>
      <c r="IPH68" s="956">
        <f t="shared" si="361"/>
        <v>0</v>
      </c>
      <c r="IPI68" s="956">
        <f t="shared" si="361"/>
        <v>0</v>
      </c>
      <c r="IPJ68" s="956">
        <f t="shared" si="361"/>
        <v>0</v>
      </c>
      <c r="IPK68" s="956">
        <f t="shared" si="361"/>
        <v>0</v>
      </c>
      <c r="IPL68" s="956">
        <f t="shared" si="361"/>
        <v>0</v>
      </c>
      <c r="IPM68" s="956">
        <f t="shared" si="361"/>
        <v>0</v>
      </c>
      <c r="IPN68" s="956">
        <f t="shared" si="361"/>
        <v>0</v>
      </c>
      <c r="IPO68" s="956">
        <f t="shared" si="361"/>
        <v>0</v>
      </c>
      <c r="IPP68" s="956">
        <f t="shared" si="361"/>
        <v>0</v>
      </c>
      <c r="IPQ68" s="956">
        <f t="shared" si="361"/>
        <v>0</v>
      </c>
      <c r="IPR68" s="956">
        <f t="shared" si="361"/>
        <v>0</v>
      </c>
      <c r="IPS68" s="956">
        <f t="shared" si="361"/>
        <v>0</v>
      </c>
      <c r="IPT68" s="956">
        <f t="shared" si="361"/>
        <v>0</v>
      </c>
      <c r="IPU68" s="956">
        <f t="shared" si="361"/>
        <v>0</v>
      </c>
      <c r="IPV68" s="956">
        <f t="shared" si="361"/>
        <v>0</v>
      </c>
      <c r="IPW68" s="956">
        <f t="shared" si="361"/>
        <v>0</v>
      </c>
      <c r="IPX68" s="956">
        <f t="shared" si="361"/>
        <v>0</v>
      </c>
      <c r="IPY68" s="956">
        <f t="shared" si="361"/>
        <v>0</v>
      </c>
      <c r="IPZ68" s="956">
        <f t="shared" si="361"/>
        <v>0</v>
      </c>
      <c r="IQA68" s="956">
        <f t="shared" si="361"/>
        <v>0</v>
      </c>
      <c r="IQB68" s="956">
        <f t="shared" si="361"/>
        <v>0</v>
      </c>
      <c r="IQC68" s="956">
        <f t="shared" si="361"/>
        <v>0</v>
      </c>
      <c r="IQD68" s="956">
        <f t="shared" si="361"/>
        <v>0</v>
      </c>
      <c r="IQE68" s="956">
        <f t="shared" si="361"/>
        <v>0</v>
      </c>
      <c r="IQF68" s="956">
        <f t="shared" si="361"/>
        <v>0</v>
      </c>
      <c r="IQG68" s="956">
        <f t="shared" si="361"/>
        <v>0</v>
      </c>
      <c r="IQH68" s="956">
        <f t="shared" si="361"/>
        <v>0</v>
      </c>
      <c r="IQI68" s="956">
        <f t="shared" si="361"/>
        <v>0</v>
      </c>
      <c r="IQJ68" s="956">
        <f t="shared" si="361"/>
        <v>0</v>
      </c>
      <c r="IQK68" s="956">
        <f t="shared" si="361"/>
        <v>0</v>
      </c>
      <c r="IQL68" s="956">
        <f t="shared" si="361"/>
        <v>0</v>
      </c>
      <c r="IQM68" s="956">
        <f t="shared" si="361"/>
        <v>0</v>
      </c>
      <c r="IQN68" s="956">
        <f t="shared" ref="IQN68:ISY68" si="362">IQN60*$C$68</f>
        <v>0</v>
      </c>
      <c r="IQO68" s="956">
        <f t="shared" si="362"/>
        <v>0</v>
      </c>
      <c r="IQP68" s="956">
        <f t="shared" si="362"/>
        <v>0</v>
      </c>
      <c r="IQQ68" s="956">
        <f t="shared" si="362"/>
        <v>0</v>
      </c>
      <c r="IQR68" s="956">
        <f t="shared" si="362"/>
        <v>0</v>
      </c>
      <c r="IQS68" s="956">
        <f t="shared" si="362"/>
        <v>0</v>
      </c>
      <c r="IQT68" s="956">
        <f t="shared" si="362"/>
        <v>0</v>
      </c>
      <c r="IQU68" s="956">
        <f t="shared" si="362"/>
        <v>0</v>
      </c>
      <c r="IQV68" s="956">
        <f t="shared" si="362"/>
        <v>0</v>
      </c>
      <c r="IQW68" s="956">
        <f t="shared" si="362"/>
        <v>0</v>
      </c>
      <c r="IQX68" s="956">
        <f t="shared" si="362"/>
        <v>0</v>
      </c>
      <c r="IQY68" s="956">
        <f t="shared" si="362"/>
        <v>0</v>
      </c>
      <c r="IQZ68" s="956">
        <f t="shared" si="362"/>
        <v>0</v>
      </c>
      <c r="IRA68" s="956">
        <f t="shared" si="362"/>
        <v>0</v>
      </c>
      <c r="IRB68" s="956">
        <f t="shared" si="362"/>
        <v>0</v>
      </c>
      <c r="IRC68" s="956">
        <f t="shared" si="362"/>
        <v>0</v>
      </c>
      <c r="IRD68" s="956">
        <f t="shared" si="362"/>
        <v>0</v>
      </c>
      <c r="IRE68" s="956">
        <f t="shared" si="362"/>
        <v>0</v>
      </c>
      <c r="IRF68" s="956">
        <f t="shared" si="362"/>
        <v>0</v>
      </c>
      <c r="IRG68" s="956">
        <f t="shared" si="362"/>
        <v>0</v>
      </c>
      <c r="IRH68" s="956">
        <f t="shared" si="362"/>
        <v>0</v>
      </c>
      <c r="IRI68" s="956">
        <f t="shared" si="362"/>
        <v>0</v>
      </c>
      <c r="IRJ68" s="956">
        <f t="shared" si="362"/>
        <v>0</v>
      </c>
      <c r="IRK68" s="956">
        <f t="shared" si="362"/>
        <v>0</v>
      </c>
      <c r="IRL68" s="956">
        <f t="shared" si="362"/>
        <v>0</v>
      </c>
      <c r="IRM68" s="956">
        <f t="shared" si="362"/>
        <v>0</v>
      </c>
      <c r="IRN68" s="956">
        <f t="shared" si="362"/>
        <v>0</v>
      </c>
      <c r="IRO68" s="956">
        <f t="shared" si="362"/>
        <v>0</v>
      </c>
      <c r="IRP68" s="956">
        <f t="shared" si="362"/>
        <v>0</v>
      </c>
      <c r="IRQ68" s="956">
        <f t="shared" si="362"/>
        <v>0</v>
      </c>
      <c r="IRR68" s="956">
        <f t="shared" si="362"/>
        <v>0</v>
      </c>
      <c r="IRS68" s="956">
        <f t="shared" si="362"/>
        <v>0</v>
      </c>
      <c r="IRT68" s="956">
        <f t="shared" si="362"/>
        <v>0</v>
      </c>
      <c r="IRU68" s="956">
        <f t="shared" si="362"/>
        <v>0</v>
      </c>
      <c r="IRV68" s="956">
        <f t="shared" si="362"/>
        <v>0</v>
      </c>
      <c r="IRW68" s="956">
        <f t="shared" si="362"/>
        <v>0</v>
      </c>
      <c r="IRX68" s="956">
        <f t="shared" si="362"/>
        <v>0</v>
      </c>
      <c r="IRY68" s="956">
        <f t="shared" si="362"/>
        <v>0</v>
      </c>
      <c r="IRZ68" s="956">
        <f t="shared" si="362"/>
        <v>0</v>
      </c>
      <c r="ISA68" s="956">
        <f t="shared" si="362"/>
        <v>0</v>
      </c>
      <c r="ISB68" s="956">
        <f t="shared" si="362"/>
        <v>0</v>
      </c>
      <c r="ISC68" s="956">
        <f t="shared" si="362"/>
        <v>0</v>
      </c>
      <c r="ISD68" s="956">
        <f t="shared" si="362"/>
        <v>0</v>
      </c>
      <c r="ISE68" s="956">
        <f t="shared" si="362"/>
        <v>0</v>
      </c>
      <c r="ISF68" s="956">
        <f t="shared" si="362"/>
        <v>0</v>
      </c>
      <c r="ISG68" s="956">
        <f t="shared" si="362"/>
        <v>0</v>
      </c>
      <c r="ISH68" s="956">
        <f t="shared" si="362"/>
        <v>0</v>
      </c>
      <c r="ISI68" s="956">
        <f t="shared" si="362"/>
        <v>0</v>
      </c>
      <c r="ISJ68" s="956">
        <f t="shared" si="362"/>
        <v>0</v>
      </c>
      <c r="ISK68" s="956">
        <f t="shared" si="362"/>
        <v>0</v>
      </c>
      <c r="ISL68" s="956">
        <f t="shared" si="362"/>
        <v>0</v>
      </c>
      <c r="ISM68" s="956">
        <f t="shared" si="362"/>
        <v>0</v>
      </c>
      <c r="ISN68" s="956">
        <f t="shared" si="362"/>
        <v>0</v>
      </c>
      <c r="ISO68" s="956">
        <f t="shared" si="362"/>
        <v>0</v>
      </c>
      <c r="ISP68" s="956">
        <f t="shared" si="362"/>
        <v>0</v>
      </c>
      <c r="ISQ68" s="956">
        <f t="shared" si="362"/>
        <v>0</v>
      </c>
      <c r="ISR68" s="956">
        <f t="shared" si="362"/>
        <v>0</v>
      </c>
      <c r="ISS68" s="956">
        <f t="shared" si="362"/>
        <v>0</v>
      </c>
      <c r="IST68" s="956">
        <f t="shared" si="362"/>
        <v>0</v>
      </c>
      <c r="ISU68" s="956">
        <f t="shared" si="362"/>
        <v>0</v>
      </c>
      <c r="ISV68" s="956">
        <f t="shared" si="362"/>
        <v>0</v>
      </c>
      <c r="ISW68" s="956">
        <f t="shared" si="362"/>
        <v>0</v>
      </c>
      <c r="ISX68" s="956">
        <f t="shared" si="362"/>
        <v>0</v>
      </c>
      <c r="ISY68" s="956">
        <f t="shared" si="362"/>
        <v>0</v>
      </c>
      <c r="ISZ68" s="956">
        <f t="shared" ref="ISZ68:IVK68" si="363">ISZ60*$C$68</f>
        <v>0</v>
      </c>
      <c r="ITA68" s="956">
        <f t="shared" si="363"/>
        <v>0</v>
      </c>
      <c r="ITB68" s="956">
        <f t="shared" si="363"/>
        <v>0</v>
      </c>
      <c r="ITC68" s="956">
        <f t="shared" si="363"/>
        <v>0</v>
      </c>
      <c r="ITD68" s="956">
        <f t="shared" si="363"/>
        <v>0</v>
      </c>
      <c r="ITE68" s="956">
        <f t="shared" si="363"/>
        <v>0</v>
      </c>
      <c r="ITF68" s="956">
        <f t="shared" si="363"/>
        <v>0</v>
      </c>
      <c r="ITG68" s="956">
        <f t="shared" si="363"/>
        <v>0</v>
      </c>
      <c r="ITH68" s="956">
        <f t="shared" si="363"/>
        <v>0</v>
      </c>
      <c r="ITI68" s="956">
        <f t="shared" si="363"/>
        <v>0</v>
      </c>
      <c r="ITJ68" s="956">
        <f t="shared" si="363"/>
        <v>0</v>
      </c>
      <c r="ITK68" s="956">
        <f t="shared" si="363"/>
        <v>0</v>
      </c>
      <c r="ITL68" s="956">
        <f t="shared" si="363"/>
        <v>0</v>
      </c>
      <c r="ITM68" s="956">
        <f t="shared" si="363"/>
        <v>0</v>
      </c>
      <c r="ITN68" s="956">
        <f t="shared" si="363"/>
        <v>0</v>
      </c>
      <c r="ITO68" s="956">
        <f t="shared" si="363"/>
        <v>0</v>
      </c>
      <c r="ITP68" s="956">
        <f t="shared" si="363"/>
        <v>0</v>
      </c>
      <c r="ITQ68" s="956">
        <f t="shared" si="363"/>
        <v>0</v>
      </c>
      <c r="ITR68" s="956">
        <f t="shared" si="363"/>
        <v>0</v>
      </c>
      <c r="ITS68" s="956">
        <f t="shared" si="363"/>
        <v>0</v>
      </c>
      <c r="ITT68" s="956">
        <f t="shared" si="363"/>
        <v>0</v>
      </c>
      <c r="ITU68" s="956">
        <f t="shared" si="363"/>
        <v>0</v>
      </c>
      <c r="ITV68" s="956">
        <f t="shared" si="363"/>
        <v>0</v>
      </c>
      <c r="ITW68" s="956">
        <f t="shared" si="363"/>
        <v>0</v>
      </c>
      <c r="ITX68" s="956">
        <f t="shared" si="363"/>
        <v>0</v>
      </c>
      <c r="ITY68" s="956">
        <f t="shared" si="363"/>
        <v>0</v>
      </c>
      <c r="ITZ68" s="956">
        <f t="shared" si="363"/>
        <v>0</v>
      </c>
      <c r="IUA68" s="956">
        <f t="shared" si="363"/>
        <v>0</v>
      </c>
      <c r="IUB68" s="956">
        <f t="shared" si="363"/>
        <v>0</v>
      </c>
      <c r="IUC68" s="956">
        <f t="shared" si="363"/>
        <v>0</v>
      </c>
      <c r="IUD68" s="956">
        <f t="shared" si="363"/>
        <v>0</v>
      </c>
      <c r="IUE68" s="956">
        <f t="shared" si="363"/>
        <v>0</v>
      </c>
      <c r="IUF68" s="956">
        <f t="shared" si="363"/>
        <v>0</v>
      </c>
      <c r="IUG68" s="956">
        <f t="shared" si="363"/>
        <v>0</v>
      </c>
      <c r="IUH68" s="956">
        <f t="shared" si="363"/>
        <v>0</v>
      </c>
      <c r="IUI68" s="956">
        <f t="shared" si="363"/>
        <v>0</v>
      </c>
      <c r="IUJ68" s="956">
        <f t="shared" si="363"/>
        <v>0</v>
      </c>
      <c r="IUK68" s="956">
        <f t="shared" si="363"/>
        <v>0</v>
      </c>
      <c r="IUL68" s="956">
        <f t="shared" si="363"/>
        <v>0</v>
      </c>
      <c r="IUM68" s="956">
        <f t="shared" si="363"/>
        <v>0</v>
      </c>
      <c r="IUN68" s="956">
        <f t="shared" si="363"/>
        <v>0</v>
      </c>
      <c r="IUO68" s="956">
        <f t="shared" si="363"/>
        <v>0</v>
      </c>
      <c r="IUP68" s="956">
        <f t="shared" si="363"/>
        <v>0</v>
      </c>
      <c r="IUQ68" s="956">
        <f t="shared" si="363"/>
        <v>0</v>
      </c>
      <c r="IUR68" s="956">
        <f t="shared" si="363"/>
        <v>0</v>
      </c>
      <c r="IUS68" s="956">
        <f t="shared" si="363"/>
        <v>0</v>
      </c>
      <c r="IUT68" s="956">
        <f t="shared" si="363"/>
        <v>0</v>
      </c>
      <c r="IUU68" s="956">
        <f t="shared" si="363"/>
        <v>0</v>
      </c>
      <c r="IUV68" s="956">
        <f t="shared" si="363"/>
        <v>0</v>
      </c>
      <c r="IUW68" s="956">
        <f t="shared" si="363"/>
        <v>0</v>
      </c>
      <c r="IUX68" s="956">
        <f t="shared" si="363"/>
        <v>0</v>
      </c>
      <c r="IUY68" s="956">
        <f t="shared" si="363"/>
        <v>0</v>
      </c>
      <c r="IUZ68" s="956">
        <f t="shared" si="363"/>
        <v>0</v>
      </c>
      <c r="IVA68" s="956">
        <f t="shared" si="363"/>
        <v>0</v>
      </c>
      <c r="IVB68" s="956">
        <f t="shared" si="363"/>
        <v>0</v>
      </c>
      <c r="IVC68" s="956">
        <f t="shared" si="363"/>
        <v>0</v>
      </c>
      <c r="IVD68" s="956">
        <f t="shared" si="363"/>
        <v>0</v>
      </c>
      <c r="IVE68" s="956">
        <f t="shared" si="363"/>
        <v>0</v>
      </c>
      <c r="IVF68" s="956">
        <f t="shared" si="363"/>
        <v>0</v>
      </c>
      <c r="IVG68" s="956">
        <f t="shared" si="363"/>
        <v>0</v>
      </c>
      <c r="IVH68" s="956">
        <f t="shared" si="363"/>
        <v>0</v>
      </c>
      <c r="IVI68" s="956">
        <f t="shared" si="363"/>
        <v>0</v>
      </c>
      <c r="IVJ68" s="956">
        <f t="shared" si="363"/>
        <v>0</v>
      </c>
      <c r="IVK68" s="956">
        <f t="shared" si="363"/>
        <v>0</v>
      </c>
      <c r="IVL68" s="956">
        <f t="shared" ref="IVL68:IXW68" si="364">IVL60*$C$68</f>
        <v>0</v>
      </c>
      <c r="IVM68" s="956">
        <f t="shared" si="364"/>
        <v>0</v>
      </c>
      <c r="IVN68" s="956">
        <f t="shared" si="364"/>
        <v>0</v>
      </c>
      <c r="IVO68" s="956">
        <f t="shared" si="364"/>
        <v>0</v>
      </c>
      <c r="IVP68" s="956">
        <f t="shared" si="364"/>
        <v>0</v>
      </c>
      <c r="IVQ68" s="956">
        <f t="shared" si="364"/>
        <v>0</v>
      </c>
      <c r="IVR68" s="956">
        <f t="shared" si="364"/>
        <v>0</v>
      </c>
      <c r="IVS68" s="956">
        <f t="shared" si="364"/>
        <v>0</v>
      </c>
      <c r="IVT68" s="956">
        <f t="shared" si="364"/>
        <v>0</v>
      </c>
      <c r="IVU68" s="956">
        <f t="shared" si="364"/>
        <v>0</v>
      </c>
      <c r="IVV68" s="956">
        <f t="shared" si="364"/>
        <v>0</v>
      </c>
      <c r="IVW68" s="956">
        <f t="shared" si="364"/>
        <v>0</v>
      </c>
      <c r="IVX68" s="956">
        <f t="shared" si="364"/>
        <v>0</v>
      </c>
      <c r="IVY68" s="956">
        <f t="shared" si="364"/>
        <v>0</v>
      </c>
      <c r="IVZ68" s="956">
        <f t="shared" si="364"/>
        <v>0</v>
      </c>
      <c r="IWA68" s="956">
        <f t="shared" si="364"/>
        <v>0</v>
      </c>
      <c r="IWB68" s="956">
        <f t="shared" si="364"/>
        <v>0</v>
      </c>
      <c r="IWC68" s="956">
        <f t="shared" si="364"/>
        <v>0</v>
      </c>
      <c r="IWD68" s="956">
        <f t="shared" si="364"/>
        <v>0</v>
      </c>
      <c r="IWE68" s="956">
        <f t="shared" si="364"/>
        <v>0</v>
      </c>
      <c r="IWF68" s="956">
        <f t="shared" si="364"/>
        <v>0</v>
      </c>
      <c r="IWG68" s="956">
        <f t="shared" si="364"/>
        <v>0</v>
      </c>
      <c r="IWH68" s="956">
        <f t="shared" si="364"/>
        <v>0</v>
      </c>
      <c r="IWI68" s="956">
        <f t="shared" si="364"/>
        <v>0</v>
      </c>
      <c r="IWJ68" s="956">
        <f t="shared" si="364"/>
        <v>0</v>
      </c>
      <c r="IWK68" s="956">
        <f t="shared" si="364"/>
        <v>0</v>
      </c>
      <c r="IWL68" s="956">
        <f t="shared" si="364"/>
        <v>0</v>
      </c>
      <c r="IWM68" s="956">
        <f t="shared" si="364"/>
        <v>0</v>
      </c>
      <c r="IWN68" s="956">
        <f t="shared" si="364"/>
        <v>0</v>
      </c>
      <c r="IWO68" s="956">
        <f t="shared" si="364"/>
        <v>0</v>
      </c>
      <c r="IWP68" s="956">
        <f t="shared" si="364"/>
        <v>0</v>
      </c>
      <c r="IWQ68" s="956">
        <f t="shared" si="364"/>
        <v>0</v>
      </c>
      <c r="IWR68" s="956">
        <f t="shared" si="364"/>
        <v>0</v>
      </c>
      <c r="IWS68" s="956">
        <f t="shared" si="364"/>
        <v>0</v>
      </c>
      <c r="IWT68" s="956">
        <f t="shared" si="364"/>
        <v>0</v>
      </c>
      <c r="IWU68" s="956">
        <f t="shared" si="364"/>
        <v>0</v>
      </c>
      <c r="IWV68" s="956">
        <f t="shared" si="364"/>
        <v>0</v>
      </c>
      <c r="IWW68" s="956">
        <f t="shared" si="364"/>
        <v>0</v>
      </c>
      <c r="IWX68" s="956">
        <f t="shared" si="364"/>
        <v>0</v>
      </c>
      <c r="IWY68" s="956">
        <f t="shared" si="364"/>
        <v>0</v>
      </c>
      <c r="IWZ68" s="956">
        <f t="shared" si="364"/>
        <v>0</v>
      </c>
      <c r="IXA68" s="956">
        <f t="shared" si="364"/>
        <v>0</v>
      </c>
      <c r="IXB68" s="956">
        <f t="shared" si="364"/>
        <v>0</v>
      </c>
      <c r="IXC68" s="956">
        <f t="shared" si="364"/>
        <v>0</v>
      </c>
      <c r="IXD68" s="956">
        <f t="shared" si="364"/>
        <v>0</v>
      </c>
      <c r="IXE68" s="956">
        <f t="shared" si="364"/>
        <v>0</v>
      </c>
      <c r="IXF68" s="956">
        <f t="shared" si="364"/>
        <v>0</v>
      </c>
      <c r="IXG68" s="956">
        <f t="shared" si="364"/>
        <v>0</v>
      </c>
      <c r="IXH68" s="956">
        <f t="shared" si="364"/>
        <v>0</v>
      </c>
      <c r="IXI68" s="956">
        <f t="shared" si="364"/>
        <v>0</v>
      </c>
      <c r="IXJ68" s="956">
        <f t="shared" si="364"/>
        <v>0</v>
      </c>
      <c r="IXK68" s="956">
        <f t="shared" si="364"/>
        <v>0</v>
      </c>
      <c r="IXL68" s="956">
        <f t="shared" si="364"/>
        <v>0</v>
      </c>
      <c r="IXM68" s="956">
        <f t="shared" si="364"/>
        <v>0</v>
      </c>
      <c r="IXN68" s="956">
        <f t="shared" si="364"/>
        <v>0</v>
      </c>
      <c r="IXO68" s="956">
        <f t="shared" si="364"/>
        <v>0</v>
      </c>
      <c r="IXP68" s="956">
        <f t="shared" si="364"/>
        <v>0</v>
      </c>
      <c r="IXQ68" s="956">
        <f t="shared" si="364"/>
        <v>0</v>
      </c>
      <c r="IXR68" s="956">
        <f t="shared" si="364"/>
        <v>0</v>
      </c>
      <c r="IXS68" s="956">
        <f t="shared" si="364"/>
        <v>0</v>
      </c>
      <c r="IXT68" s="956">
        <f t="shared" si="364"/>
        <v>0</v>
      </c>
      <c r="IXU68" s="956">
        <f t="shared" si="364"/>
        <v>0</v>
      </c>
      <c r="IXV68" s="956">
        <f t="shared" si="364"/>
        <v>0</v>
      </c>
      <c r="IXW68" s="956">
        <f t="shared" si="364"/>
        <v>0</v>
      </c>
      <c r="IXX68" s="956">
        <f t="shared" ref="IXX68:JAI68" si="365">IXX60*$C$68</f>
        <v>0</v>
      </c>
      <c r="IXY68" s="956">
        <f t="shared" si="365"/>
        <v>0</v>
      </c>
      <c r="IXZ68" s="956">
        <f t="shared" si="365"/>
        <v>0</v>
      </c>
      <c r="IYA68" s="956">
        <f t="shared" si="365"/>
        <v>0</v>
      </c>
      <c r="IYB68" s="956">
        <f t="shared" si="365"/>
        <v>0</v>
      </c>
      <c r="IYC68" s="956">
        <f t="shared" si="365"/>
        <v>0</v>
      </c>
      <c r="IYD68" s="956">
        <f t="shared" si="365"/>
        <v>0</v>
      </c>
      <c r="IYE68" s="956">
        <f t="shared" si="365"/>
        <v>0</v>
      </c>
      <c r="IYF68" s="956">
        <f t="shared" si="365"/>
        <v>0</v>
      </c>
      <c r="IYG68" s="956">
        <f t="shared" si="365"/>
        <v>0</v>
      </c>
      <c r="IYH68" s="956">
        <f t="shared" si="365"/>
        <v>0</v>
      </c>
      <c r="IYI68" s="956">
        <f t="shared" si="365"/>
        <v>0</v>
      </c>
      <c r="IYJ68" s="956">
        <f t="shared" si="365"/>
        <v>0</v>
      </c>
      <c r="IYK68" s="956">
        <f t="shared" si="365"/>
        <v>0</v>
      </c>
      <c r="IYL68" s="956">
        <f t="shared" si="365"/>
        <v>0</v>
      </c>
      <c r="IYM68" s="956">
        <f t="shared" si="365"/>
        <v>0</v>
      </c>
      <c r="IYN68" s="956">
        <f t="shared" si="365"/>
        <v>0</v>
      </c>
      <c r="IYO68" s="956">
        <f t="shared" si="365"/>
        <v>0</v>
      </c>
      <c r="IYP68" s="956">
        <f t="shared" si="365"/>
        <v>0</v>
      </c>
      <c r="IYQ68" s="956">
        <f t="shared" si="365"/>
        <v>0</v>
      </c>
      <c r="IYR68" s="956">
        <f t="shared" si="365"/>
        <v>0</v>
      </c>
      <c r="IYS68" s="956">
        <f t="shared" si="365"/>
        <v>0</v>
      </c>
      <c r="IYT68" s="956">
        <f t="shared" si="365"/>
        <v>0</v>
      </c>
      <c r="IYU68" s="956">
        <f t="shared" si="365"/>
        <v>0</v>
      </c>
      <c r="IYV68" s="956">
        <f t="shared" si="365"/>
        <v>0</v>
      </c>
      <c r="IYW68" s="956">
        <f t="shared" si="365"/>
        <v>0</v>
      </c>
      <c r="IYX68" s="956">
        <f t="shared" si="365"/>
        <v>0</v>
      </c>
      <c r="IYY68" s="956">
        <f t="shared" si="365"/>
        <v>0</v>
      </c>
      <c r="IYZ68" s="956">
        <f t="shared" si="365"/>
        <v>0</v>
      </c>
      <c r="IZA68" s="956">
        <f t="shared" si="365"/>
        <v>0</v>
      </c>
      <c r="IZB68" s="956">
        <f t="shared" si="365"/>
        <v>0</v>
      </c>
      <c r="IZC68" s="956">
        <f t="shared" si="365"/>
        <v>0</v>
      </c>
      <c r="IZD68" s="956">
        <f t="shared" si="365"/>
        <v>0</v>
      </c>
      <c r="IZE68" s="956">
        <f t="shared" si="365"/>
        <v>0</v>
      </c>
      <c r="IZF68" s="956">
        <f t="shared" si="365"/>
        <v>0</v>
      </c>
      <c r="IZG68" s="956">
        <f t="shared" si="365"/>
        <v>0</v>
      </c>
      <c r="IZH68" s="956">
        <f t="shared" si="365"/>
        <v>0</v>
      </c>
      <c r="IZI68" s="956">
        <f t="shared" si="365"/>
        <v>0</v>
      </c>
      <c r="IZJ68" s="956">
        <f t="shared" si="365"/>
        <v>0</v>
      </c>
      <c r="IZK68" s="956">
        <f t="shared" si="365"/>
        <v>0</v>
      </c>
      <c r="IZL68" s="956">
        <f t="shared" si="365"/>
        <v>0</v>
      </c>
      <c r="IZM68" s="956">
        <f t="shared" si="365"/>
        <v>0</v>
      </c>
      <c r="IZN68" s="956">
        <f t="shared" si="365"/>
        <v>0</v>
      </c>
      <c r="IZO68" s="956">
        <f t="shared" si="365"/>
        <v>0</v>
      </c>
      <c r="IZP68" s="956">
        <f t="shared" si="365"/>
        <v>0</v>
      </c>
      <c r="IZQ68" s="956">
        <f t="shared" si="365"/>
        <v>0</v>
      </c>
      <c r="IZR68" s="956">
        <f t="shared" si="365"/>
        <v>0</v>
      </c>
      <c r="IZS68" s="956">
        <f t="shared" si="365"/>
        <v>0</v>
      </c>
      <c r="IZT68" s="956">
        <f t="shared" si="365"/>
        <v>0</v>
      </c>
      <c r="IZU68" s="956">
        <f t="shared" si="365"/>
        <v>0</v>
      </c>
      <c r="IZV68" s="956">
        <f t="shared" si="365"/>
        <v>0</v>
      </c>
      <c r="IZW68" s="956">
        <f t="shared" si="365"/>
        <v>0</v>
      </c>
      <c r="IZX68" s="956">
        <f t="shared" si="365"/>
        <v>0</v>
      </c>
      <c r="IZY68" s="956">
        <f t="shared" si="365"/>
        <v>0</v>
      </c>
      <c r="IZZ68" s="956">
        <f t="shared" si="365"/>
        <v>0</v>
      </c>
      <c r="JAA68" s="956">
        <f t="shared" si="365"/>
        <v>0</v>
      </c>
      <c r="JAB68" s="956">
        <f t="shared" si="365"/>
        <v>0</v>
      </c>
      <c r="JAC68" s="956">
        <f t="shared" si="365"/>
        <v>0</v>
      </c>
      <c r="JAD68" s="956">
        <f t="shared" si="365"/>
        <v>0</v>
      </c>
      <c r="JAE68" s="956">
        <f t="shared" si="365"/>
        <v>0</v>
      </c>
      <c r="JAF68" s="956">
        <f t="shared" si="365"/>
        <v>0</v>
      </c>
      <c r="JAG68" s="956">
        <f t="shared" si="365"/>
        <v>0</v>
      </c>
      <c r="JAH68" s="956">
        <f t="shared" si="365"/>
        <v>0</v>
      </c>
      <c r="JAI68" s="956">
        <f t="shared" si="365"/>
        <v>0</v>
      </c>
      <c r="JAJ68" s="956">
        <f t="shared" ref="JAJ68:JCU68" si="366">JAJ60*$C$68</f>
        <v>0</v>
      </c>
      <c r="JAK68" s="956">
        <f t="shared" si="366"/>
        <v>0</v>
      </c>
      <c r="JAL68" s="956">
        <f t="shared" si="366"/>
        <v>0</v>
      </c>
      <c r="JAM68" s="956">
        <f t="shared" si="366"/>
        <v>0</v>
      </c>
      <c r="JAN68" s="956">
        <f t="shared" si="366"/>
        <v>0</v>
      </c>
      <c r="JAO68" s="956">
        <f t="shared" si="366"/>
        <v>0</v>
      </c>
      <c r="JAP68" s="956">
        <f t="shared" si="366"/>
        <v>0</v>
      </c>
      <c r="JAQ68" s="956">
        <f t="shared" si="366"/>
        <v>0</v>
      </c>
      <c r="JAR68" s="956">
        <f t="shared" si="366"/>
        <v>0</v>
      </c>
      <c r="JAS68" s="956">
        <f t="shared" si="366"/>
        <v>0</v>
      </c>
      <c r="JAT68" s="956">
        <f t="shared" si="366"/>
        <v>0</v>
      </c>
      <c r="JAU68" s="956">
        <f t="shared" si="366"/>
        <v>0</v>
      </c>
      <c r="JAV68" s="956">
        <f t="shared" si="366"/>
        <v>0</v>
      </c>
      <c r="JAW68" s="956">
        <f t="shared" si="366"/>
        <v>0</v>
      </c>
      <c r="JAX68" s="956">
        <f t="shared" si="366"/>
        <v>0</v>
      </c>
      <c r="JAY68" s="956">
        <f t="shared" si="366"/>
        <v>0</v>
      </c>
      <c r="JAZ68" s="956">
        <f t="shared" si="366"/>
        <v>0</v>
      </c>
      <c r="JBA68" s="956">
        <f t="shared" si="366"/>
        <v>0</v>
      </c>
      <c r="JBB68" s="956">
        <f t="shared" si="366"/>
        <v>0</v>
      </c>
      <c r="JBC68" s="956">
        <f t="shared" si="366"/>
        <v>0</v>
      </c>
      <c r="JBD68" s="956">
        <f t="shared" si="366"/>
        <v>0</v>
      </c>
      <c r="JBE68" s="956">
        <f t="shared" si="366"/>
        <v>0</v>
      </c>
      <c r="JBF68" s="956">
        <f t="shared" si="366"/>
        <v>0</v>
      </c>
      <c r="JBG68" s="956">
        <f t="shared" si="366"/>
        <v>0</v>
      </c>
      <c r="JBH68" s="956">
        <f t="shared" si="366"/>
        <v>0</v>
      </c>
      <c r="JBI68" s="956">
        <f t="shared" si="366"/>
        <v>0</v>
      </c>
      <c r="JBJ68" s="956">
        <f t="shared" si="366"/>
        <v>0</v>
      </c>
      <c r="JBK68" s="956">
        <f t="shared" si="366"/>
        <v>0</v>
      </c>
      <c r="JBL68" s="956">
        <f t="shared" si="366"/>
        <v>0</v>
      </c>
      <c r="JBM68" s="956">
        <f t="shared" si="366"/>
        <v>0</v>
      </c>
      <c r="JBN68" s="956">
        <f t="shared" si="366"/>
        <v>0</v>
      </c>
      <c r="JBO68" s="956">
        <f t="shared" si="366"/>
        <v>0</v>
      </c>
      <c r="JBP68" s="956">
        <f t="shared" si="366"/>
        <v>0</v>
      </c>
      <c r="JBQ68" s="956">
        <f t="shared" si="366"/>
        <v>0</v>
      </c>
      <c r="JBR68" s="956">
        <f t="shared" si="366"/>
        <v>0</v>
      </c>
      <c r="JBS68" s="956">
        <f t="shared" si="366"/>
        <v>0</v>
      </c>
      <c r="JBT68" s="956">
        <f t="shared" si="366"/>
        <v>0</v>
      </c>
      <c r="JBU68" s="956">
        <f t="shared" si="366"/>
        <v>0</v>
      </c>
      <c r="JBV68" s="956">
        <f t="shared" si="366"/>
        <v>0</v>
      </c>
      <c r="JBW68" s="956">
        <f t="shared" si="366"/>
        <v>0</v>
      </c>
      <c r="JBX68" s="956">
        <f t="shared" si="366"/>
        <v>0</v>
      </c>
      <c r="JBY68" s="956">
        <f t="shared" si="366"/>
        <v>0</v>
      </c>
      <c r="JBZ68" s="956">
        <f t="shared" si="366"/>
        <v>0</v>
      </c>
      <c r="JCA68" s="956">
        <f t="shared" si="366"/>
        <v>0</v>
      </c>
      <c r="JCB68" s="956">
        <f t="shared" si="366"/>
        <v>0</v>
      </c>
      <c r="JCC68" s="956">
        <f t="shared" si="366"/>
        <v>0</v>
      </c>
      <c r="JCD68" s="956">
        <f t="shared" si="366"/>
        <v>0</v>
      </c>
      <c r="JCE68" s="956">
        <f t="shared" si="366"/>
        <v>0</v>
      </c>
      <c r="JCF68" s="956">
        <f t="shared" si="366"/>
        <v>0</v>
      </c>
      <c r="JCG68" s="956">
        <f t="shared" si="366"/>
        <v>0</v>
      </c>
      <c r="JCH68" s="956">
        <f t="shared" si="366"/>
        <v>0</v>
      </c>
      <c r="JCI68" s="956">
        <f t="shared" si="366"/>
        <v>0</v>
      </c>
      <c r="JCJ68" s="956">
        <f t="shared" si="366"/>
        <v>0</v>
      </c>
      <c r="JCK68" s="956">
        <f t="shared" si="366"/>
        <v>0</v>
      </c>
      <c r="JCL68" s="956">
        <f t="shared" si="366"/>
        <v>0</v>
      </c>
      <c r="JCM68" s="956">
        <f t="shared" si="366"/>
        <v>0</v>
      </c>
      <c r="JCN68" s="956">
        <f t="shared" si="366"/>
        <v>0</v>
      </c>
      <c r="JCO68" s="956">
        <f t="shared" si="366"/>
        <v>0</v>
      </c>
      <c r="JCP68" s="956">
        <f t="shared" si="366"/>
        <v>0</v>
      </c>
      <c r="JCQ68" s="956">
        <f t="shared" si="366"/>
        <v>0</v>
      </c>
      <c r="JCR68" s="956">
        <f t="shared" si="366"/>
        <v>0</v>
      </c>
      <c r="JCS68" s="956">
        <f t="shared" si="366"/>
        <v>0</v>
      </c>
      <c r="JCT68" s="956">
        <f t="shared" si="366"/>
        <v>0</v>
      </c>
      <c r="JCU68" s="956">
        <f t="shared" si="366"/>
        <v>0</v>
      </c>
      <c r="JCV68" s="956">
        <f t="shared" ref="JCV68:JFG68" si="367">JCV60*$C$68</f>
        <v>0</v>
      </c>
      <c r="JCW68" s="956">
        <f t="shared" si="367"/>
        <v>0</v>
      </c>
      <c r="JCX68" s="956">
        <f t="shared" si="367"/>
        <v>0</v>
      </c>
      <c r="JCY68" s="956">
        <f t="shared" si="367"/>
        <v>0</v>
      </c>
      <c r="JCZ68" s="956">
        <f t="shared" si="367"/>
        <v>0</v>
      </c>
      <c r="JDA68" s="956">
        <f t="shared" si="367"/>
        <v>0</v>
      </c>
      <c r="JDB68" s="956">
        <f t="shared" si="367"/>
        <v>0</v>
      </c>
      <c r="JDC68" s="956">
        <f t="shared" si="367"/>
        <v>0</v>
      </c>
      <c r="JDD68" s="956">
        <f t="shared" si="367"/>
        <v>0</v>
      </c>
      <c r="JDE68" s="956">
        <f t="shared" si="367"/>
        <v>0</v>
      </c>
      <c r="JDF68" s="956">
        <f t="shared" si="367"/>
        <v>0</v>
      </c>
      <c r="JDG68" s="956">
        <f t="shared" si="367"/>
        <v>0</v>
      </c>
      <c r="JDH68" s="956">
        <f t="shared" si="367"/>
        <v>0</v>
      </c>
      <c r="JDI68" s="956">
        <f t="shared" si="367"/>
        <v>0</v>
      </c>
      <c r="JDJ68" s="956">
        <f t="shared" si="367"/>
        <v>0</v>
      </c>
      <c r="JDK68" s="956">
        <f t="shared" si="367"/>
        <v>0</v>
      </c>
      <c r="JDL68" s="956">
        <f t="shared" si="367"/>
        <v>0</v>
      </c>
      <c r="JDM68" s="956">
        <f t="shared" si="367"/>
        <v>0</v>
      </c>
      <c r="JDN68" s="956">
        <f t="shared" si="367"/>
        <v>0</v>
      </c>
      <c r="JDO68" s="956">
        <f t="shared" si="367"/>
        <v>0</v>
      </c>
      <c r="JDP68" s="956">
        <f t="shared" si="367"/>
        <v>0</v>
      </c>
      <c r="JDQ68" s="956">
        <f t="shared" si="367"/>
        <v>0</v>
      </c>
      <c r="JDR68" s="956">
        <f t="shared" si="367"/>
        <v>0</v>
      </c>
      <c r="JDS68" s="956">
        <f t="shared" si="367"/>
        <v>0</v>
      </c>
      <c r="JDT68" s="956">
        <f t="shared" si="367"/>
        <v>0</v>
      </c>
      <c r="JDU68" s="956">
        <f t="shared" si="367"/>
        <v>0</v>
      </c>
      <c r="JDV68" s="956">
        <f t="shared" si="367"/>
        <v>0</v>
      </c>
      <c r="JDW68" s="956">
        <f t="shared" si="367"/>
        <v>0</v>
      </c>
      <c r="JDX68" s="956">
        <f t="shared" si="367"/>
        <v>0</v>
      </c>
      <c r="JDY68" s="956">
        <f t="shared" si="367"/>
        <v>0</v>
      </c>
      <c r="JDZ68" s="956">
        <f t="shared" si="367"/>
        <v>0</v>
      </c>
      <c r="JEA68" s="956">
        <f t="shared" si="367"/>
        <v>0</v>
      </c>
      <c r="JEB68" s="956">
        <f t="shared" si="367"/>
        <v>0</v>
      </c>
      <c r="JEC68" s="956">
        <f t="shared" si="367"/>
        <v>0</v>
      </c>
      <c r="JED68" s="956">
        <f t="shared" si="367"/>
        <v>0</v>
      </c>
      <c r="JEE68" s="956">
        <f t="shared" si="367"/>
        <v>0</v>
      </c>
      <c r="JEF68" s="956">
        <f t="shared" si="367"/>
        <v>0</v>
      </c>
      <c r="JEG68" s="956">
        <f t="shared" si="367"/>
        <v>0</v>
      </c>
      <c r="JEH68" s="956">
        <f t="shared" si="367"/>
        <v>0</v>
      </c>
      <c r="JEI68" s="956">
        <f t="shared" si="367"/>
        <v>0</v>
      </c>
      <c r="JEJ68" s="956">
        <f t="shared" si="367"/>
        <v>0</v>
      </c>
      <c r="JEK68" s="956">
        <f t="shared" si="367"/>
        <v>0</v>
      </c>
      <c r="JEL68" s="956">
        <f t="shared" si="367"/>
        <v>0</v>
      </c>
      <c r="JEM68" s="956">
        <f t="shared" si="367"/>
        <v>0</v>
      </c>
      <c r="JEN68" s="956">
        <f t="shared" si="367"/>
        <v>0</v>
      </c>
      <c r="JEO68" s="956">
        <f t="shared" si="367"/>
        <v>0</v>
      </c>
      <c r="JEP68" s="956">
        <f t="shared" si="367"/>
        <v>0</v>
      </c>
      <c r="JEQ68" s="956">
        <f t="shared" si="367"/>
        <v>0</v>
      </c>
      <c r="JER68" s="956">
        <f t="shared" si="367"/>
        <v>0</v>
      </c>
      <c r="JES68" s="956">
        <f t="shared" si="367"/>
        <v>0</v>
      </c>
      <c r="JET68" s="956">
        <f t="shared" si="367"/>
        <v>0</v>
      </c>
      <c r="JEU68" s="956">
        <f t="shared" si="367"/>
        <v>0</v>
      </c>
      <c r="JEV68" s="956">
        <f t="shared" si="367"/>
        <v>0</v>
      </c>
      <c r="JEW68" s="956">
        <f t="shared" si="367"/>
        <v>0</v>
      </c>
      <c r="JEX68" s="956">
        <f t="shared" si="367"/>
        <v>0</v>
      </c>
      <c r="JEY68" s="956">
        <f t="shared" si="367"/>
        <v>0</v>
      </c>
      <c r="JEZ68" s="956">
        <f t="shared" si="367"/>
        <v>0</v>
      </c>
      <c r="JFA68" s="956">
        <f t="shared" si="367"/>
        <v>0</v>
      </c>
      <c r="JFB68" s="956">
        <f t="shared" si="367"/>
        <v>0</v>
      </c>
      <c r="JFC68" s="956">
        <f t="shared" si="367"/>
        <v>0</v>
      </c>
      <c r="JFD68" s="956">
        <f t="shared" si="367"/>
        <v>0</v>
      </c>
      <c r="JFE68" s="956">
        <f t="shared" si="367"/>
        <v>0</v>
      </c>
      <c r="JFF68" s="956">
        <f t="shared" si="367"/>
        <v>0</v>
      </c>
      <c r="JFG68" s="956">
        <f t="shared" si="367"/>
        <v>0</v>
      </c>
      <c r="JFH68" s="956">
        <f t="shared" ref="JFH68:JHS68" si="368">JFH60*$C$68</f>
        <v>0</v>
      </c>
      <c r="JFI68" s="956">
        <f t="shared" si="368"/>
        <v>0</v>
      </c>
      <c r="JFJ68" s="956">
        <f t="shared" si="368"/>
        <v>0</v>
      </c>
      <c r="JFK68" s="956">
        <f t="shared" si="368"/>
        <v>0</v>
      </c>
      <c r="JFL68" s="956">
        <f t="shared" si="368"/>
        <v>0</v>
      </c>
      <c r="JFM68" s="956">
        <f t="shared" si="368"/>
        <v>0</v>
      </c>
      <c r="JFN68" s="956">
        <f t="shared" si="368"/>
        <v>0</v>
      </c>
      <c r="JFO68" s="956">
        <f t="shared" si="368"/>
        <v>0</v>
      </c>
      <c r="JFP68" s="956">
        <f t="shared" si="368"/>
        <v>0</v>
      </c>
      <c r="JFQ68" s="956">
        <f t="shared" si="368"/>
        <v>0</v>
      </c>
      <c r="JFR68" s="956">
        <f t="shared" si="368"/>
        <v>0</v>
      </c>
      <c r="JFS68" s="956">
        <f t="shared" si="368"/>
        <v>0</v>
      </c>
      <c r="JFT68" s="956">
        <f t="shared" si="368"/>
        <v>0</v>
      </c>
      <c r="JFU68" s="956">
        <f t="shared" si="368"/>
        <v>0</v>
      </c>
      <c r="JFV68" s="956">
        <f t="shared" si="368"/>
        <v>0</v>
      </c>
      <c r="JFW68" s="956">
        <f t="shared" si="368"/>
        <v>0</v>
      </c>
      <c r="JFX68" s="956">
        <f t="shared" si="368"/>
        <v>0</v>
      </c>
      <c r="JFY68" s="956">
        <f t="shared" si="368"/>
        <v>0</v>
      </c>
      <c r="JFZ68" s="956">
        <f t="shared" si="368"/>
        <v>0</v>
      </c>
      <c r="JGA68" s="956">
        <f t="shared" si="368"/>
        <v>0</v>
      </c>
      <c r="JGB68" s="956">
        <f t="shared" si="368"/>
        <v>0</v>
      </c>
      <c r="JGC68" s="956">
        <f t="shared" si="368"/>
        <v>0</v>
      </c>
      <c r="JGD68" s="956">
        <f t="shared" si="368"/>
        <v>0</v>
      </c>
      <c r="JGE68" s="956">
        <f t="shared" si="368"/>
        <v>0</v>
      </c>
      <c r="JGF68" s="956">
        <f t="shared" si="368"/>
        <v>0</v>
      </c>
      <c r="JGG68" s="956">
        <f t="shared" si="368"/>
        <v>0</v>
      </c>
      <c r="JGH68" s="956">
        <f t="shared" si="368"/>
        <v>0</v>
      </c>
      <c r="JGI68" s="956">
        <f t="shared" si="368"/>
        <v>0</v>
      </c>
      <c r="JGJ68" s="956">
        <f t="shared" si="368"/>
        <v>0</v>
      </c>
      <c r="JGK68" s="956">
        <f t="shared" si="368"/>
        <v>0</v>
      </c>
      <c r="JGL68" s="956">
        <f t="shared" si="368"/>
        <v>0</v>
      </c>
      <c r="JGM68" s="956">
        <f t="shared" si="368"/>
        <v>0</v>
      </c>
      <c r="JGN68" s="956">
        <f t="shared" si="368"/>
        <v>0</v>
      </c>
      <c r="JGO68" s="956">
        <f t="shared" si="368"/>
        <v>0</v>
      </c>
      <c r="JGP68" s="956">
        <f t="shared" si="368"/>
        <v>0</v>
      </c>
      <c r="JGQ68" s="956">
        <f t="shared" si="368"/>
        <v>0</v>
      </c>
      <c r="JGR68" s="956">
        <f t="shared" si="368"/>
        <v>0</v>
      </c>
      <c r="JGS68" s="956">
        <f t="shared" si="368"/>
        <v>0</v>
      </c>
      <c r="JGT68" s="956">
        <f t="shared" si="368"/>
        <v>0</v>
      </c>
      <c r="JGU68" s="956">
        <f t="shared" si="368"/>
        <v>0</v>
      </c>
      <c r="JGV68" s="956">
        <f t="shared" si="368"/>
        <v>0</v>
      </c>
      <c r="JGW68" s="956">
        <f t="shared" si="368"/>
        <v>0</v>
      </c>
      <c r="JGX68" s="956">
        <f t="shared" si="368"/>
        <v>0</v>
      </c>
      <c r="JGY68" s="956">
        <f t="shared" si="368"/>
        <v>0</v>
      </c>
      <c r="JGZ68" s="956">
        <f t="shared" si="368"/>
        <v>0</v>
      </c>
      <c r="JHA68" s="956">
        <f t="shared" si="368"/>
        <v>0</v>
      </c>
      <c r="JHB68" s="956">
        <f t="shared" si="368"/>
        <v>0</v>
      </c>
      <c r="JHC68" s="956">
        <f t="shared" si="368"/>
        <v>0</v>
      </c>
      <c r="JHD68" s="956">
        <f t="shared" si="368"/>
        <v>0</v>
      </c>
      <c r="JHE68" s="956">
        <f t="shared" si="368"/>
        <v>0</v>
      </c>
      <c r="JHF68" s="956">
        <f t="shared" si="368"/>
        <v>0</v>
      </c>
      <c r="JHG68" s="956">
        <f t="shared" si="368"/>
        <v>0</v>
      </c>
      <c r="JHH68" s="956">
        <f t="shared" si="368"/>
        <v>0</v>
      </c>
      <c r="JHI68" s="956">
        <f t="shared" si="368"/>
        <v>0</v>
      </c>
      <c r="JHJ68" s="956">
        <f t="shared" si="368"/>
        <v>0</v>
      </c>
      <c r="JHK68" s="956">
        <f t="shared" si="368"/>
        <v>0</v>
      </c>
      <c r="JHL68" s="956">
        <f t="shared" si="368"/>
        <v>0</v>
      </c>
      <c r="JHM68" s="956">
        <f t="shared" si="368"/>
        <v>0</v>
      </c>
      <c r="JHN68" s="956">
        <f t="shared" si="368"/>
        <v>0</v>
      </c>
      <c r="JHO68" s="956">
        <f t="shared" si="368"/>
        <v>0</v>
      </c>
      <c r="JHP68" s="956">
        <f t="shared" si="368"/>
        <v>0</v>
      </c>
      <c r="JHQ68" s="956">
        <f t="shared" si="368"/>
        <v>0</v>
      </c>
      <c r="JHR68" s="956">
        <f t="shared" si="368"/>
        <v>0</v>
      </c>
      <c r="JHS68" s="956">
        <f t="shared" si="368"/>
        <v>0</v>
      </c>
      <c r="JHT68" s="956">
        <f t="shared" ref="JHT68:JKE68" si="369">JHT60*$C$68</f>
        <v>0</v>
      </c>
      <c r="JHU68" s="956">
        <f t="shared" si="369"/>
        <v>0</v>
      </c>
      <c r="JHV68" s="956">
        <f t="shared" si="369"/>
        <v>0</v>
      </c>
      <c r="JHW68" s="956">
        <f t="shared" si="369"/>
        <v>0</v>
      </c>
      <c r="JHX68" s="956">
        <f t="shared" si="369"/>
        <v>0</v>
      </c>
      <c r="JHY68" s="956">
        <f t="shared" si="369"/>
        <v>0</v>
      </c>
      <c r="JHZ68" s="956">
        <f t="shared" si="369"/>
        <v>0</v>
      </c>
      <c r="JIA68" s="956">
        <f t="shared" si="369"/>
        <v>0</v>
      </c>
      <c r="JIB68" s="956">
        <f t="shared" si="369"/>
        <v>0</v>
      </c>
      <c r="JIC68" s="956">
        <f t="shared" si="369"/>
        <v>0</v>
      </c>
      <c r="JID68" s="956">
        <f t="shared" si="369"/>
        <v>0</v>
      </c>
      <c r="JIE68" s="956">
        <f t="shared" si="369"/>
        <v>0</v>
      </c>
      <c r="JIF68" s="956">
        <f t="shared" si="369"/>
        <v>0</v>
      </c>
      <c r="JIG68" s="956">
        <f t="shared" si="369"/>
        <v>0</v>
      </c>
      <c r="JIH68" s="956">
        <f t="shared" si="369"/>
        <v>0</v>
      </c>
      <c r="JII68" s="956">
        <f t="shared" si="369"/>
        <v>0</v>
      </c>
      <c r="JIJ68" s="956">
        <f t="shared" si="369"/>
        <v>0</v>
      </c>
      <c r="JIK68" s="956">
        <f t="shared" si="369"/>
        <v>0</v>
      </c>
      <c r="JIL68" s="956">
        <f t="shared" si="369"/>
        <v>0</v>
      </c>
      <c r="JIM68" s="956">
        <f t="shared" si="369"/>
        <v>0</v>
      </c>
      <c r="JIN68" s="956">
        <f t="shared" si="369"/>
        <v>0</v>
      </c>
      <c r="JIO68" s="956">
        <f t="shared" si="369"/>
        <v>0</v>
      </c>
      <c r="JIP68" s="956">
        <f t="shared" si="369"/>
        <v>0</v>
      </c>
      <c r="JIQ68" s="956">
        <f t="shared" si="369"/>
        <v>0</v>
      </c>
      <c r="JIR68" s="956">
        <f t="shared" si="369"/>
        <v>0</v>
      </c>
      <c r="JIS68" s="956">
        <f t="shared" si="369"/>
        <v>0</v>
      </c>
      <c r="JIT68" s="956">
        <f t="shared" si="369"/>
        <v>0</v>
      </c>
      <c r="JIU68" s="956">
        <f t="shared" si="369"/>
        <v>0</v>
      </c>
      <c r="JIV68" s="956">
        <f t="shared" si="369"/>
        <v>0</v>
      </c>
      <c r="JIW68" s="956">
        <f t="shared" si="369"/>
        <v>0</v>
      </c>
      <c r="JIX68" s="956">
        <f t="shared" si="369"/>
        <v>0</v>
      </c>
      <c r="JIY68" s="956">
        <f t="shared" si="369"/>
        <v>0</v>
      </c>
      <c r="JIZ68" s="956">
        <f t="shared" si="369"/>
        <v>0</v>
      </c>
      <c r="JJA68" s="956">
        <f t="shared" si="369"/>
        <v>0</v>
      </c>
      <c r="JJB68" s="956">
        <f t="shared" si="369"/>
        <v>0</v>
      </c>
      <c r="JJC68" s="956">
        <f t="shared" si="369"/>
        <v>0</v>
      </c>
      <c r="JJD68" s="956">
        <f t="shared" si="369"/>
        <v>0</v>
      </c>
      <c r="JJE68" s="956">
        <f t="shared" si="369"/>
        <v>0</v>
      </c>
      <c r="JJF68" s="956">
        <f t="shared" si="369"/>
        <v>0</v>
      </c>
      <c r="JJG68" s="956">
        <f t="shared" si="369"/>
        <v>0</v>
      </c>
      <c r="JJH68" s="956">
        <f t="shared" si="369"/>
        <v>0</v>
      </c>
      <c r="JJI68" s="956">
        <f t="shared" si="369"/>
        <v>0</v>
      </c>
      <c r="JJJ68" s="956">
        <f t="shared" si="369"/>
        <v>0</v>
      </c>
      <c r="JJK68" s="956">
        <f t="shared" si="369"/>
        <v>0</v>
      </c>
      <c r="JJL68" s="956">
        <f t="shared" si="369"/>
        <v>0</v>
      </c>
      <c r="JJM68" s="956">
        <f t="shared" si="369"/>
        <v>0</v>
      </c>
      <c r="JJN68" s="956">
        <f t="shared" si="369"/>
        <v>0</v>
      </c>
      <c r="JJO68" s="956">
        <f t="shared" si="369"/>
        <v>0</v>
      </c>
      <c r="JJP68" s="956">
        <f t="shared" si="369"/>
        <v>0</v>
      </c>
      <c r="JJQ68" s="956">
        <f t="shared" si="369"/>
        <v>0</v>
      </c>
      <c r="JJR68" s="956">
        <f t="shared" si="369"/>
        <v>0</v>
      </c>
      <c r="JJS68" s="956">
        <f t="shared" si="369"/>
        <v>0</v>
      </c>
      <c r="JJT68" s="956">
        <f t="shared" si="369"/>
        <v>0</v>
      </c>
      <c r="JJU68" s="956">
        <f t="shared" si="369"/>
        <v>0</v>
      </c>
      <c r="JJV68" s="956">
        <f t="shared" si="369"/>
        <v>0</v>
      </c>
      <c r="JJW68" s="956">
        <f t="shared" si="369"/>
        <v>0</v>
      </c>
      <c r="JJX68" s="956">
        <f t="shared" si="369"/>
        <v>0</v>
      </c>
      <c r="JJY68" s="956">
        <f t="shared" si="369"/>
        <v>0</v>
      </c>
      <c r="JJZ68" s="956">
        <f t="shared" si="369"/>
        <v>0</v>
      </c>
      <c r="JKA68" s="956">
        <f t="shared" si="369"/>
        <v>0</v>
      </c>
      <c r="JKB68" s="956">
        <f t="shared" si="369"/>
        <v>0</v>
      </c>
      <c r="JKC68" s="956">
        <f t="shared" si="369"/>
        <v>0</v>
      </c>
      <c r="JKD68" s="956">
        <f t="shared" si="369"/>
        <v>0</v>
      </c>
      <c r="JKE68" s="956">
        <f t="shared" si="369"/>
        <v>0</v>
      </c>
      <c r="JKF68" s="956">
        <f t="shared" ref="JKF68:JMQ68" si="370">JKF60*$C$68</f>
        <v>0</v>
      </c>
      <c r="JKG68" s="956">
        <f t="shared" si="370"/>
        <v>0</v>
      </c>
      <c r="JKH68" s="956">
        <f t="shared" si="370"/>
        <v>0</v>
      </c>
      <c r="JKI68" s="956">
        <f t="shared" si="370"/>
        <v>0</v>
      </c>
      <c r="JKJ68" s="956">
        <f t="shared" si="370"/>
        <v>0</v>
      </c>
      <c r="JKK68" s="956">
        <f t="shared" si="370"/>
        <v>0</v>
      </c>
      <c r="JKL68" s="956">
        <f t="shared" si="370"/>
        <v>0</v>
      </c>
      <c r="JKM68" s="956">
        <f t="shared" si="370"/>
        <v>0</v>
      </c>
      <c r="JKN68" s="956">
        <f t="shared" si="370"/>
        <v>0</v>
      </c>
      <c r="JKO68" s="956">
        <f t="shared" si="370"/>
        <v>0</v>
      </c>
      <c r="JKP68" s="956">
        <f t="shared" si="370"/>
        <v>0</v>
      </c>
      <c r="JKQ68" s="956">
        <f t="shared" si="370"/>
        <v>0</v>
      </c>
      <c r="JKR68" s="956">
        <f t="shared" si="370"/>
        <v>0</v>
      </c>
      <c r="JKS68" s="956">
        <f t="shared" si="370"/>
        <v>0</v>
      </c>
      <c r="JKT68" s="956">
        <f t="shared" si="370"/>
        <v>0</v>
      </c>
      <c r="JKU68" s="956">
        <f t="shared" si="370"/>
        <v>0</v>
      </c>
      <c r="JKV68" s="956">
        <f t="shared" si="370"/>
        <v>0</v>
      </c>
      <c r="JKW68" s="956">
        <f t="shared" si="370"/>
        <v>0</v>
      </c>
      <c r="JKX68" s="956">
        <f t="shared" si="370"/>
        <v>0</v>
      </c>
      <c r="JKY68" s="956">
        <f t="shared" si="370"/>
        <v>0</v>
      </c>
      <c r="JKZ68" s="956">
        <f t="shared" si="370"/>
        <v>0</v>
      </c>
      <c r="JLA68" s="956">
        <f t="shared" si="370"/>
        <v>0</v>
      </c>
      <c r="JLB68" s="956">
        <f t="shared" si="370"/>
        <v>0</v>
      </c>
      <c r="JLC68" s="956">
        <f t="shared" si="370"/>
        <v>0</v>
      </c>
      <c r="JLD68" s="956">
        <f t="shared" si="370"/>
        <v>0</v>
      </c>
      <c r="JLE68" s="956">
        <f t="shared" si="370"/>
        <v>0</v>
      </c>
      <c r="JLF68" s="956">
        <f t="shared" si="370"/>
        <v>0</v>
      </c>
      <c r="JLG68" s="956">
        <f t="shared" si="370"/>
        <v>0</v>
      </c>
      <c r="JLH68" s="956">
        <f t="shared" si="370"/>
        <v>0</v>
      </c>
      <c r="JLI68" s="956">
        <f t="shared" si="370"/>
        <v>0</v>
      </c>
      <c r="JLJ68" s="956">
        <f t="shared" si="370"/>
        <v>0</v>
      </c>
      <c r="JLK68" s="956">
        <f t="shared" si="370"/>
        <v>0</v>
      </c>
      <c r="JLL68" s="956">
        <f t="shared" si="370"/>
        <v>0</v>
      </c>
      <c r="JLM68" s="956">
        <f t="shared" si="370"/>
        <v>0</v>
      </c>
      <c r="JLN68" s="956">
        <f t="shared" si="370"/>
        <v>0</v>
      </c>
      <c r="JLO68" s="956">
        <f t="shared" si="370"/>
        <v>0</v>
      </c>
      <c r="JLP68" s="956">
        <f t="shared" si="370"/>
        <v>0</v>
      </c>
      <c r="JLQ68" s="956">
        <f t="shared" si="370"/>
        <v>0</v>
      </c>
      <c r="JLR68" s="956">
        <f t="shared" si="370"/>
        <v>0</v>
      </c>
      <c r="JLS68" s="956">
        <f t="shared" si="370"/>
        <v>0</v>
      </c>
      <c r="JLT68" s="956">
        <f t="shared" si="370"/>
        <v>0</v>
      </c>
      <c r="JLU68" s="956">
        <f t="shared" si="370"/>
        <v>0</v>
      </c>
      <c r="JLV68" s="956">
        <f t="shared" si="370"/>
        <v>0</v>
      </c>
      <c r="JLW68" s="956">
        <f t="shared" si="370"/>
        <v>0</v>
      </c>
      <c r="JLX68" s="956">
        <f t="shared" si="370"/>
        <v>0</v>
      </c>
      <c r="JLY68" s="956">
        <f t="shared" si="370"/>
        <v>0</v>
      </c>
      <c r="JLZ68" s="956">
        <f t="shared" si="370"/>
        <v>0</v>
      </c>
      <c r="JMA68" s="956">
        <f t="shared" si="370"/>
        <v>0</v>
      </c>
      <c r="JMB68" s="956">
        <f t="shared" si="370"/>
        <v>0</v>
      </c>
      <c r="JMC68" s="956">
        <f t="shared" si="370"/>
        <v>0</v>
      </c>
      <c r="JMD68" s="956">
        <f t="shared" si="370"/>
        <v>0</v>
      </c>
      <c r="JME68" s="956">
        <f t="shared" si="370"/>
        <v>0</v>
      </c>
      <c r="JMF68" s="956">
        <f t="shared" si="370"/>
        <v>0</v>
      </c>
      <c r="JMG68" s="956">
        <f t="shared" si="370"/>
        <v>0</v>
      </c>
      <c r="JMH68" s="956">
        <f t="shared" si="370"/>
        <v>0</v>
      </c>
      <c r="JMI68" s="956">
        <f t="shared" si="370"/>
        <v>0</v>
      </c>
      <c r="JMJ68" s="956">
        <f t="shared" si="370"/>
        <v>0</v>
      </c>
      <c r="JMK68" s="956">
        <f t="shared" si="370"/>
        <v>0</v>
      </c>
      <c r="JML68" s="956">
        <f t="shared" si="370"/>
        <v>0</v>
      </c>
      <c r="JMM68" s="956">
        <f t="shared" si="370"/>
        <v>0</v>
      </c>
      <c r="JMN68" s="956">
        <f t="shared" si="370"/>
        <v>0</v>
      </c>
      <c r="JMO68" s="956">
        <f t="shared" si="370"/>
        <v>0</v>
      </c>
      <c r="JMP68" s="956">
        <f t="shared" si="370"/>
        <v>0</v>
      </c>
      <c r="JMQ68" s="956">
        <f t="shared" si="370"/>
        <v>0</v>
      </c>
      <c r="JMR68" s="956">
        <f t="shared" ref="JMR68:JPC68" si="371">JMR60*$C$68</f>
        <v>0</v>
      </c>
      <c r="JMS68" s="956">
        <f t="shared" si="371"/>
        <v>0</v>
      </c>
      <c r="JMT68" s="956">
        <f t="shared" si="371"/>
        <v>0</v>
      </c>
      <c r="JMU68" s="956">
        <f t="shared" si="371"/>
        <v>0</v>
      </c>
      <c r="JMV68" s="956">
        <f t="shared" si="371"/>
        <v>0</v>
      </c>
      <c r="JMW68" s="956">
        <f t="shared" si="371"/>
        <v>0</v>
      </c>
      <c r="JMX68" s="956">
        <f t="shared" si="371"/>
        <v>0</v>
      </c>
      <c r="JMY68" s="956">
        <f t="shared" si="371"/>
        <v>0</v>
      </c>
      <c r="JMZ68" s="956">
        <f t="shared" si="371"/>
        <v>0</v>
      </c>
      <c r="JNA68" s="956">
        <f t="shared" si="371"/>
        <v>0</v>
      </c>
      <c r="JNB68" s="956">
        <f t="shared" si="371"/>
        <v>0</v>
      </c>
      <c r="JNC68" s="956">
        <f t="shared" si="371"/>
        <v>0</v>
      </c>
      <c r="JND68" s="956">
        <f t="shared" si="371"/>
        <v>0</v>
      </c>
      <c r="JNE68" s="956">
        <f t="shared" si="371"/>
        <v>0</v>
      </c>
      <c r="JNF68" s="956">
        <f t="shared" si="371"/>
        <v>0</v>
      </c>
      <c r="JNG68" s="956">
        <f t="shared" si="371"/>
        <v>0</v>
      </c>
      <c r="JNH68" s="956">
        <f t="shared" si="371"/>
        <v>0</v>
      </c>
      <c r="JNI68" s="956">
        <f t="shared" si="371"/>
        <v>0</v>
      </c>
      <c r="JNJ68" s="956">
        <f t="shared" si="371"/>
        <v>0</v>
      </c>
      <c r="JNK68" s="956">
        <f t="shared" si="371"/>
        <v>0</v>
      </c>
      <c r="JNL68" s="956">
        <f t="shared" si="371"/>
        <v>0</v>
      </c>
      <c r="JNM68" s="956">
        <f t="shared" si="371"/>
        <v>0</v>
      </c>
      <c r="JNN68" s="956">
        <f t="shared" si="371"/>
        <v>0</v>
      </c>
      <c r="JNO68" s="956">
        <f t="shared" si="371"/>
        <v>0</v>
      </c>
      <c r="JNP68" s="956">
        <f t="shared" si="371"/>
        <v>0</v>
      </c>
      <c r="JNQ68" s="956">
        <f t="shared" si="371"/>
        <v>0</v>
      </c>
      <c r="JNR68" s="956">
        <f t="shared" si="371"/>
        <v>0</v>
      </c>
      <c r="JNS68" s="956">
        <f t="shared" si="371"/>
        <v>0</v>
      </c>
      <c r="JNT68" s="956">
        <f t="shared" si="371"/>
        <v>0</v>
      </c>
      <c r="JNU68" s="956">
        <f t="shared" si="371"/>
        <v>0</v>
      </c>
      <c r="JNV68" s="956">
        <f t="shared" si="371"/>
        <v>0</v>
      </c>
      <c r="JNW68" s="956">
        <f t="shared" si="371"/>
        <v>0</v>
      </c>
      <c r="JNX68" s="956">
        <f t="shared" si="371"/>
        <v>0</v>
      </c>
      <c r="JNY68" s="956">
        <f t="shared" si="371"/>
        <v>0</v>
      </c>
      <c r="JNZ68" s="956">
        <f t="shared" si="371"/>
        <v>0</v>
      </c>
      <c r="JOA68" s="956">
        <f t="shared" si="371"/>
        <v>0</v>
      </c>
      <c r="JOB68" s="956">
        <f t="shared" si="371"/>
        <v>0</v>
      </c>
      <c r="JOC68" s="956">
        <f t="shared" si="371"/>
        <v>0</v>
      </c>
      <c r="JOD68" s="956">
        <f t="shared" si="371"/>
        <v>0</v>
      </c>
      <c r="JOE68" s="956">
        <f t="shared" si="371"/>
        <v>0</v>
      </c>
      <c r="JOF68" s="956">
        <f t="shared" si="371"/>
        <v>0</v>
      </c>
      <c r="JOG68" s="956">
        <f t="shared" si="371"/>
        <v>0</v>
      </c>
      <c r="JOH68" s="956">
        <f t="shared" si="371"/>
        <v>0</v>
      </c>
      <c r="JOI68" s="956">
        <f t="shared" si="371"/>
        <v>0</v>
      </c>
      <c r="JOJ68" s="956">
        <f t="shared" si="371"/>
        <v>0</v>
      </c>
      <c r="JOK68" s="956">
        <f t="shared" si="371"/>
        <v>0</v>
      </c>
      <c r="JOL68" s="956">
        <f t="shared" si="371"/>
        <v>0</v>
      </c>
      <c r="JOM68" s="956">
        <f t="shared" si="371"/>
        <v>0</v>
      </c>
      <c r="JON68" s="956">
        <f t="shared" si="371"/>
        <v>0</v>
      </c>
      <c r="JOO68" s="956">
        <f t="shared" si="371"/>
        <v>0</v>
      </c>
      <c r="JOP68" s="956">
        <f t="shared" si="371"/>
        <v>0</v>
      </c>
      <c r="JOQ68" s="956">
        <f t="shared" si="371"/>
        <v>0</v>
      </c>
      <c r="JOR68" s="956">
        <f t="shared" si="371"/>
        <v>0</v>
      </c>
      <c r="JOS68" s="956">
        <f t="shared" si="371"/>
        <v>0</v>
      </c>
      <c r="JOT68" s="956">
        <f t="shared" si="371"/>
        <v>0</v>
      </c>
      <c r="JOU68" s="956">
        <f t="shared" si="371"/>
        <v>0</v>
      </c>
      <c r="JOV68" s="956">
        <f t="shared" si="371"/>
        <v>0</v>
      </c>
      <c r="JOW68" s="956">
        <f t="shared" si="371"/>
        <v>0</v>
      </c>
      <c r="JOX68" s="956">
        <f t="shared" si="371"/>
        <v>0</v>
      </c>
      <c r="JOY68" s="956">
        <f t="shared" si="371"/>
        <v>0</v>
      </c>
      <c r="JOZ68" s="956">
        <f t="shared" si="371"/>
        <v>0</v>
      </c>
      <c r="JPA68" s="956">
        <f t="shared" si="371"/>
        <v>0</v>
      </c>
      <c r="JPB68" s="956">
        <f t="shared" si="371"/>
        <v>0</v>
      </c>
      <c r="JPC68" s="956">
        <f t="shared" si="371"/>
        <v>0</v>
      </c>
      <c r="JPD68" s="956">
        <f t="shared" ref="JPD68:JRO68" si="372">JPD60*$C$68</f>
        <v>0</v>
      </c>
      <c r="JPE68" s="956">
        <f t="shared" si="372"/>
        <v>0</v>
      </c>
      <c r="JPF68" s="956">
        <f t="shared" si="372"/>
        <v>0</v>
      </c>
      <c r="JPG68" s="956">
        <f t="shared" si="372"/>
        <v>0</v>
      </c>
      <c r="JPH68" s="956">
        <f t="shared" si="372"/>
        <v>0</v>
      </c>
      <c r="JPI68" s="956">
        <f t="shared" si="372"/>
        <v>0</v>
      </c>
      <c r="JPJ68" s="956">
        <f t="shared" si="372"/>
        <v>0</v>
      </c>
      <c r="JPK68" s="956">
        <f t="shared" si="372"/>
        <v>0</v>
      </c>
      <c r="JPL68" s="956">
        <f t="shared" si="372"/>
        <v>0</v>
      </c>
      <c r="JPM68" s="956">
        <f t="shared" si="372"/>
        <v>0</v>
      </c>
      <c r="JPN68" s="956">
        <f t="shared" si="372"/>
        <v>0</v>
      </c>
      <c r="JPO68" s="956">
        <f t="shared" si="372"/>
        <v>0</v>
      </c>
      <c r="JPP68" s="956">
        <f t="shared" si="372"/>
        <v>0</v>
      </c>
      <c r="JPQ68" s="956">
        <f t="shared" si="372"/>
        <v>0</v>
      </c>
      <c r="JPR68" s="956">
        <f t="shared" si="372"/>
        <v>0</v>
      </c>
      <c r="JPS68" s="956">
        <f t="shared" si="372"/>
        <v>0</v>
      </c>
      <c r="JPT68" s="956">
        <f t="shared" si="372"/>
        <v>0</v>
      </c>
      <c r="JPU68" s="956">
        <f t="shared" si="372"/>
        <v>0</v>
      </c>
      <c r="JPV68" s="956">
        <f t="shared" si="372"/>
        <v>0</v>
      </c>
      <c r="JPW68" s="956">
        <f t="shared" si="372"/>
        <v>0</v>
      </c>
      <c r="JPX68" s="956">
        <f t="shared" si="372"/>
        <v>0</v>
      </c>
      <c r="JPY68" s="956">
        <f t="shared" si="372"/>
        <v>0</v>
      </c>
      <c r="JPZ68" s="956">
        <f t="shared" si="372"/>
        <v>0</v>
      </c>
      <c r="JQA68" s="956">
        <f t="shared" si="372"/>
        <v>0</v>
      </c>
      <c r="JQB68" s="956">
        <f t="shared" si="372"/>
        <v>0</v>
      </c>
      <c r="JQC68" s="956">
        <f t="shared" si="372"/>
        <v>0</v>
      </c>
      <c r="JQD68" s="956">
        <f t="shared" si="372"/>
        <v>0</v>
      </c>
      <c r="JQE68" s="956">
        <f t="shared" si="372"/>
        <v>0</v>
      </c>
      <c r="JQF68" s="956">
        <f t="shared" si="372"/>
        <v>0</v>
      </c>
      <c r="JQG68" s="956">
        <f t="shared" si="372"/>
        <v>0</v>
      </c>
      <c r="JQH68" s="956">
        <f t="shared" si="372"/>
        <v>0</v>
      </c>
      <c r="JQI68" s="956">
        <f t="shared" si="372"/>
        <v>0</v>
      </c>
      <c r="JQJ68" s="956">
        <f t="shared" si="372"/>
        <v>0</v>
      </c>
      <c r="JQK68" s="956">
        <f t="shared" si="372"/>
        <v>0</v>
      </c>
      <c r="JQL68" s="956">
        <f t="shared" si="372"/>
        <v>0</v>
      </c>
      <c r="JQM68" s="956">
        <f t="shared" si="372"/>
        <v>0</v>
      </c>
      <c r="JQN68" s="956">
        <f t="shared" si="372"/>
        <v>0</v>
      </c>
      <c r="JQO68" s="956">
        <f t="shared" si="372"/>
        <v>0</v>
      </c>
      <c r="JQP68" s="956">
        <f t="shared" si="372"/>
        <v>0</v>
      </c>
      <c r="JQQ68" s="956">
        <f t="shared" si="372"/>
        <v>0</v>
      </c>
      <c r="JQR68" s="956">
        <f t="shared" si="372"/>
        <v>0</v>
      </c>
      <c r="JQS68" s="956">
        <f t="shared" si="372"/>
        <v>0</v>
      </c>
      <c r="JQT68" s="956">
        <f t="shared" si="372"/>
        <v>0</v>
      </c>
      <c r="JQU68" s="956">
        <f t="shared" si="372"/>
        <v>0</v>
      </c>
      <c r="JQV68" s="956">
        <f t="shared" si="372"/>
        <v>0</v>
      </c>
      <c r="JQW68" s="956">
        <f t="shared" si="372"/>
        <v>0</v>
      </c>
      <c r="JQX68" s="956">
        <f t="shared" si="372"/>
        <v>0</v>
      </c>
      <c r="JQY68" s="956">
        <f t="shared" si="372"/>
        <v>0</v>
      </c>
      <c r="JQZ68" s="956">
        <f t="shared" si="372"/>
        <v>0</v>
      </c>
      <c r="JRA68" s="956">
        <f t="shared" si="372"/>
        <v>0</v>
      </c>
      <c r="JRB68" s="956">
        <f t="shared" si="372"/>
        <v>0</v>
      </c>
      <c r="JRC68" s="956">
        <f t="shared" si="372"/>
        <v>0</v>
      </c>
      <c r="JRD68" s="956">
        <f t="shared" si="372"/>
        <v>0</v>
      </c>
      <c r="JRE68" s="956">
        <f t="shared" si="372"/>
        <v>0</v>
      </c>
      <c r="JRF68" s="956">
        <f t="shared" si="372"/>
        <v>0</v>
      </c>
      <c r="JRG68" s="956">
        <f t="shared" si="372"/>
        <v>0</v>
      </c>
      <c r="JRH68" s="956">
        <f t="shared" si="372"/>
        <v>0</v>
      </c>
      <c r="JRI68" s="956">
        <f t="shared" si="372"/>
        <v>0</v>
      </c>
      <c r="JRJ68" s="956">
        <f t="shared" si="372"/>
        <v>0</v>
      </c>
      <c r="JRK68" s="956">
        <f t="shared" si="372"/>
        <v>0</v>
      </c>
      <c r="JRL68" s="956">
        <f t="shared" si="372"/>
        <v>0</v>
      </c>
      <c r="JRM68" s="956">
        <f t="shared" si="372"/>
        <v>0</v>
      </c>
      <c r="JRN68" s="956">
        <f t="shared" si="372"/>
        <v>0</v>
      </c>
      <c r="JRO68" s="956">
        <f t="shared" si="372"/>
        <v>0</v>
      </c>
      <c r="JRP68" s="956">
        <f t="shared" ref="JRP68:JUA68" si="373">JRP60*$C$68</f>
        <v>0</v>
      </c>
      <c r="JRQ68" s="956">
        <f t="shared" si="373"/>
        <v>0</v>
      </c>
      <c r="JRR68" s="956">
        <f t="shared" si="373"/>
        <v>0</v>
      </c>
      <c r="JRS68" s="956">
        <f t="shared" si="373"/>
        <v>0</v>
      </c>
      <c r="JRT68" s="956">
        <f t="shared" si="373"/>
        <v>0</v>
      </c>
      <c r="JRU68" s="956">
        <f t="shared" si="373"/>
        <v>0</v>
      </c>
      <c r="JRV68" s="956">
        <f t="shared" si="373"/>
        <v>0</v>
      </c>
      <c r="JRW68" s="956">
        <f t="shared" si="373"/>
        <v>0</v>
      </c>
      <c r="JRX68" s="956">
        <f t="shared" si="373"/>
        <v>0</v>
      </c>
      <c r="JRY68" s="956">
        <f t="shared" si="373"/>
        <v>0</v>
      </c>
      <c r="JRZ68" s="956">
        <f t="shared" si="373"/>
        <v>0</v>
      </c>
      <c r="JSA68" s="956">
        <f t="shared" si="373"/>
        <v>0</v>
      </c>
      <c r="JSB68" s="956">
        <f t="shared" si="373"/>
        <v>0</v>
      </c>
      <c r="JSC68" s="956">
        <f t="shared" si="373"/>
        <v>0</v>
      </c>
      <c r="JSD68" s="956">
        <f t="shared" si="373"/>
        <v>0</v>
      </c>
      <c r="JSE68" s="956">
        <f t="shared" si="373"/>
        <v>0</v>
      </c>
      <c r="JSF68" s="956">
        <f t="shared" si="373"/>
        <v>0</v>
      </c>
      <c r="JSG68" s="956">
        <f t="shared" si="373"/>
        <v>0</v>
      </c>
      <c r="JSH68" s="956">
        <f t="shared" si="373"/>
        <v>0</v>
      </c>
      <c r="JSI68" s="956">
        <f t="shared" si="373"/>
        <v>0</v>
      </c>
      <c r="JSJ68" s="956">
        <f t="shared" si="373"/>
        <v>0</v>
      </c>
      <c r="JSK68" s="956">
        <f t="shared" si="373"/>
        <v>0</v>
      </c>
      <c r="JSL68" s="956">
        <f t="shared" si="373"/>
        <v>0</v>
      </c>
      <c r="JSM68" s="956">
        <f t="shared" si="373"/>
        <v>0</v>
      </c>
      <c r="JSN68" s="956">
        <f t="shared" si="373"/>
        <v>0</v>
      </c>
      <c r="JSO68" s="956">
        <f t="shared" si="373"/>
        <v>0</v>
      </c>
      <c r="JSP68" s="956">
        <f t="shared" si="373"/>
        <v>0</v>
      </c>
      <c r="JSQ68" s="956">
        <f t="shared" si="373"/>
        <v>0</v>
      </c>
      <c r="JSR68" s="956">
        <f t="shared" si="373"/>
        <v>0</v>
      </c>
      <c r="JSS68" s="956">
        <f t="shared" si="373"/>
        <v>0</v>
      </c>
      <c r="JST68" s="956">
        <f t="shared" si="373"/>
        <v>0</v>
      </c>
      <c r="JSU68" s="956">
        <f t="shared" si="373"/>
        <v>0</v>
      </c>
      <c r="JSV68" s="956">
        <f t="shared" si="373"/>
        <v>0</v>
      </c>
      <c r="JSW68" s="956">
        <f t="shared" si="373"/>
        <v>0</v>
      </c>
      <c r="JSX68" s="956">
        <f t="shared" si="373"/>
        <v>0</v>
      </c>
      <c r="JSY68" s="956">
        <f t="shared" si="373"/>
        <v>0</v>
      </c>
      <c r="JSZ68" s="956">
        <f t="shared" si="373"/>
        <v>0</v>
      </c>
      <c r="JTA68" s="956">
        <f t="shared" si="373"/>
        <v>0</v>
      </c>
      <c r="JTB68" s="956">
        <f t="shared" si="373"/>
        <v>0</v>
      </c>
      <c r="JTC68" s="956">
        <f t="shared" si="373"/>
        <v>0</v>
      </c>
      <c r="JTD68" s="956">
        <f t="shared" si="373"/>
        <v>0</v>
      </c>
      <c r="JTE68" s="956">
        <f t="shared" si="373"/>
        <v>0</v>
      </c>
      <c r="JTF68" s="956">
        <f t="shared" si="373"/>
        <v>0</v>
      </c>
      <c r="JTG68" s="956">
        <f t="shared" si="373"/>
        <v>0</v>
      </c>
      <c r="JTH68" s="956">
        <f t="shared" si="373"/>
        <v>0</v>
      </c>
      <c r="JTI68" s="956">
        <f t="shared" si="373"/>
        <v>0</v>
      </c>
      <c r="JTJ68" s="956">
        <f t="shared" si="373"/>
        <v>0</v>
      </c>
      <c r="JTK68" s="956">
        <f t="shared" si="373"/>
        <v>0</v>
      </c>
      <c r="JTL68" s="956">
        <f t="shared" si="373"/>
        <v>0</v>
      </c>
      <c r="JTM68" s="956">
        <f t="shared" si="373"/>
        <v>0</v>
      </c>
      <c r="JTN68" s="956">
        <f t="shared" si="373"/>
        <v>0</v>
      </c>
      <c r="JTO68" s="956">
        <f t="shared" si="373"/>
        <v>0</v>
      </c>
      <c r="JTP68" s="956">
        <f t="shared" si="373"/>
        <v>0</v>
      </c>
      <c r="JTQ68" s="956">
        <f t="shared" si="373"/>
        <v>0</v>
      </c>
      <c r="JTR68" s="956">
        <f t="shared" si="373"/>
        <v>0</v>
      </c>
      <c r="JTS68" s="956">
        <f t="shared" si="373"/>
        <v>0</v>
      </c>
      <c r="JTT68" s="956">
        <f t="shared" si="373"/>
        <v>0</v>
      </c>
      <c r="JTU68" s="956">
        <f t="shared" si="373"/>
        <v>0</v>
      </c>
      <c r="JTV68" s="956">
        <f t="shared" si="373"/>
        <v>0</v>
      </c>
      <c r="JTW68" s="956">
        <f t="shared" si="373"/>
        <v>0</v>
      </c>
      <c r="JTX68" s="956">
        <f t="shared" si="373"/>
        <v>0</v>
      </c>
      <c r="JTY68" s="956">
        <f t="shared" si="373"/>
        <v>0</v>
      </c>
      <c r="JTZ68" s="956">
        <f t="shared" si="373"/>
        <v>0</v>
      </c>
      <c r="JUA68" s="956">
        <f t="shared" si="373"/>
        <v>0</v>
      </c>
      <c r="JUB68" s="956">
        <f t="shared" ref="JUB68:JWM68" si="374">JUB60*$C$68</f>
        <v>0</v>
      </c>
      <c r="JUC68" s="956">
        <f t="shared" si="374"/>
        <v>0</v>
      </c>
      <c r="JUD68" s="956">
        <f t="shared" si="374"/>
        <v>0</v>
      </c>
      <c r="JUE68" s="956">
        <f t="shared" si="374"/>
        <v>0</v>
      </c>
      <c r="JUF68" s="956">
        <f t="shared" si="374"/>
        <v>0</v>
      </c>
      <c r="JUG68" s="956">
        <f t="shared" si="374"/>
        <v>0</v>
      </c>
      <c r="JUH68" s="956">
        <f t="shared" si="374"/>
        <v>0</v>
      </c>
      <c r="JUI68" s="956">
        <f t="shared" si="374"/>
        <v>0</v>
      </c>
      <c r="JUJ68" s="956">
        <f t="shared" si="374"/>
        <v>0</v>
      </c>
      <c r="JUK68" s="956">
        <f t="shared" si="374"/>
        <v>0</v>
      </c>
      <c r="JUL68" s="956">
        <f t="shared" si="374"/>
        <v>0</v>
      </c>
      <c r="JUM68" s="956">
        <f t="shared" si="374"/>
        <v>0</v>
      </c>
      <c r="JUN68" s="956">
        <f t="shared" si="374"/>
        <v>0</v>
      </c>
      <c r="JUO68" s="956">
        <f t="shared" si="374"/>
        <v>0</v>
      </c>
      <c r="JUP68" s="956">
        <f t="shared" si="374"/>
        <v>0</v>
      </c>
      <c r="JUQ68" s="956">
        <f t="shared" si="374"/>
        <v>0</v>
      </c>
      <c r="JUR68" s="956">
        <f t="shared" si="374"/>
        <v>0</v>
      </c>
      <c r="JUS68" s="956">
        <f t="shared" si="374"/>
        <v>0</v>
      </c>
      <c r="JUT68" s="956">
        <f t="shared" si="374"/>
        <v>0</v>
      </c>
      <c r="JUU68" s="956">
        <f t="shared" si="374"/>
        <v>0</v>
      </c>
      <c r="JUV68" s="956">
        <f t="shared" si="374"/>
        <v>0</v>
      </c>
      <c r="JUW68" s="956">
        <f t="shared" si="374"/>
        <v>0</v>
      </c>
      <c r="JUX68" s="956">
        <f t="shared" si="374"/>
        <v>0</v>
      </c>
      <c r="JUY68" s="956">
        <f t="shared" si="374"/>
        <v>0</v>
      </c>
      <c r="JUZ68" s="956">
        <f t="shared" si="374"/>
        <v>0</v>
      </c>
      <c r="JVA68" s="956">
        <f t="shared" si="374"/>
        <v>0</v>
      </c>
      <c r="JVB68" s="956">
        <f t="shared" si="374"/>
        <v>0</v>
      </c>
      <c r="JVC68" s="956">
        <f t="shared" si="374"/>
        <v>0</v>
      </c>
      <c r="JVD68" s="956">
        <f t="shared" si="374"/>
        <v>0</v>
      </c>
      <c r="JVE68" s="956">
        <f t="shared" si="374"/>
        <v>0</v>
      </c>
      <c r="JVF68" s="956">
        <f t="shared" si="374"/>
        <v>0</v>
      </c>
      <c r="JVG68" s="956">
        <f t="shared" si="374"/>
        <v>0</v>
      </c>
      <c r="JVH68" s="956">
        <f t="shared" si="374"/>
        <v>0</v>
      </c>
      <c r="JVI68" s="956">
        <f t="shared" si="374"/>
        <v>0</v>
      </c>
      <c r="JVJ68" s="956">
        <f t="shared" si="374"/>
        <v>0</v>
      </c>
      <c r="JVK68" s="956">
        <f t="shared" si="374"/>
        <v>0</v>
      </c>
      <c r="JVL68" s="956">
        <f t="shared" si="374"/>
        <v>0</v>
      </c>
      <c r="JVM68" s="956">
        <f t="shared" si="374"/>
        <v>0</v>
      </c>
      <c r="JVN68" s="956">
        <f t="shared" si="374"/>
        <v>0</v>
      </c>
      <c r="JVO68" s="956">
        <f t="shared" si="374"/>
        <v>0</v>
      </c>
      <c r="JVP68" s="956">
        <f t="shared" si="374"/>
        <v>0</v>
      </c>
      <c r="JVQ68" s="956">
        <f t="shared" si="374"/>
        <v>0</v>
      </c>
      <c r="JVR68" s="956">
        <f t="shared" si="374"/>
        <v>0</v>
      </c>
      <c r="JVS68" s="956">
        <f t="shared" si="374"/>
        <v>0</v>
      </c>
      <c r="JVT68" s="956">
        <f t="shared" si="374"/>
        <v>0</v>
      </c>
      <c r="JVU68" s="956">
        <f t="shared" si="374"/>
        <v>0</v>
      </c>
      <c r="JVV68" s="956">
        <f t="shared" si="374"/>
        <v>0</v>
      </c>
      <c r="JVW68" s="956">
        <f t="shared" si="374"/>
        <v>0</v>
      </c>
      <c r="JVX68" s="956">
        <f t="shared" si="374"/>
        <v>0</v>
      </c>
      <c r="JVY68" s="956">
        <f t="shared" si="374"/>
        <v>0</v>
      </c>
      <c r="JVZ68" s="956">
        <f t="shared" si="374"/>
        <v>0</v>
      </c>
      <c r="JWA68" s="956">
        <f t="shared" si="374"/>
        <v>0</v>
      </c>
      <c r="JWB68" s="956">
        <f t="shared" si="374"/>
        <v>0</v>
      </c>
      <c r="JWC68" s="956">
        <f t="shared" si="374"/>
        <v>0</v>
      </c>
      <c r="JWD68" s="956">
        <f t="shared" si="374"/>
        <v>0</v>
      </c>
      <c r="JWE68" s="956">
        <f t="shared" si="374"/>
        <v>0</v>
      </c>
      <c r="JWF68" s="956">
        <f t="shared" si="374"/>
        <v>0</v>
      </c>
      <c r="JWG68" s="956">
        <f t="shared" si="374"/>
        <v>0</v>
      </c>
      <c r="JWH68" s="956">
        <f t="shared" si="374"/>
        <v>0</v>
      </c>
      <c r="JWI68" s="956">
        <f t="shared" si="374"/>
        <v>0</v>
      </c>
      <c r="JWJ68" s="956">
        <f t="shared" si="374"/>
        <v>0</v>
      </c>
      <c r="JWK68" s="956">
        <f t="shared" si="374"/>
        <v>0</v>
      </c>
      <c r="JWL68" s="956">
        <f t="shared" si="374"/>
        <v>0</v>
      </c>
      <c r="JWM68" s="956">
        <f t="shared" si="374"/>
        <v>0</v>
      </c>
      <c r="JWN68" s="956">
        <f t="shared" ref="JWN68:JYY68" si="375">JWN60*$C$68</f>
        <v>0</v>
      </c>
      <c r="JWO68" s="956">
        <f t="shared" si="375"/>
        <v>0</v>
      </c>
      <c r="JWP68" s="956">
        <f t="shared" si="375"/>
        <v>0</v>
      </c>
      <c r="JWQ68" s="956">
        <f t="shared" si="375"/>
        <v>0</v>
      </c>
      <c r="JWR68" s="956">
        <f t="shared" si="375"/>
        <v>0</v>
      </c>
      <c r="JWS68" s="956">
        <f t="shared" si="375"/>
        <v>0</v>
      </c>
      <c r="JWT68" s="956">
        <f t="shared" si="375"/>
        <v>0</v>
      </c>
      <c r="JWU68" s="956">
        <f t="shared" si="375"/>
        <v>0</v>
      </c>
      <c r="JWV68" s="956">
        <f t="shared" si="375"/>
        <v>0</v>
      </c>
      <c r="JWW68" s="956">
        <f t="shared" si="375"/>
        <v>0</v>
      </c>
      <c r="JWX68" s="956">
        <f t="shared" si="375"/>
        <v>0</v>
      </c>
      <c r="JWY68" s="956">
        <f t="shared" si="375"/>
        <v>0</v>
      </c>
      <c r="JWZ68" s="956">
        <f t="shared" si="375"/>
        <v>0</v>
      </c>
      <c r="JXA68" s="956">
        <f t="shared" si="375"/>
        <v>0</v>
      </c>
      <c r="JXB68" s="956">
        <f t="shared" si="375"/>
        <v>0</v>
      </c>
      <c r="JXC68" s="956">
        <f t="shared" si="375"/>
        <v>0</v>
      </c>
      <c r="JXD68" s="956">
        <f t="shared" si="375"/>
        <v>0</v>
      </c>
      <c r="JXE68" s="956">
        <f t="shared" si="375"/>
        <v>0</v>
      </c>
      <c r="JXF68" s="956">
        <f t="shared" si="375"/>
        <v>0</v>
      </c>
      <c r="JXG68" s="956">
        <f t="shared" si="375"/>
        <v>0</v>
      </c>
      <c r="JXH68" s="956">
        <f t="shared" si="375"/>
        <v>0</v>
      </c>
      <c r="JXI68" s="956">
        <f t="shared" si="375"/>
        <v>0</v>
      </c>
      <c r="JXJ68" s="956">
        <f t="shared" si="375"/>
        <v>0</v>
      </c>
      <c r="JXK68" s="956">
        <f t="shared" si="375"/>
        <v>0</v>
      </c>
      <c r="JXL68" s="956">
        <f t="shared" si="375"/>
        <v>0</v>
      </c>
      <c r="JXM68" s="956">
        <f t="shared" si="375"/>
        <v>0</v>
      </c>
      <c r="JXN68" s="956">
        <f t="shared" si="375"/>
        <v>0</v>
      </c>
      <c r="JXO68" s="956">
        <f t="shared" si="375"/>
        <v>0</v>
      </c>
      <c r="JXP68" s="956">
        <f t="shared" si="375"/>
        <v>0</v>
      </c>
      <c r="JXQ68" s="956">
        <f t="shared" si="375"/>
        <v>0</v>
      </c>
      <c r="JXR68" s="956">
        <f t="shared" si="375"/>
        <v>0</v>
      </c>
      <c r="JXS68" s="956">
        <f t="shared" si="375"/>
        <v>0</v>
      </c>
      <c r="JXT68" s="956">
        <f t="shared" si="375"/>
        <v>0</v>
      </c>
      <c r="JXU68" s="956">
        <f t="shared" si="375"/>
        <v>0</v>
      </c>
      <c r="JXV68" s="956">
        <f t="shared" si="375"/>
        <v>0</v>
      </c>
      <c r="JXW68" s="956">
        <f t="shared" si="375"/>
        <v>0</v>
      </c>
      <c r="JXX68" s="956">
        <f t="shared" si="375"/>
        <v>0</v>
      </c>
      <c r="JXY68" s="956">
        <f t="shared" si="375"/>
        <v>0</v>
      </c>
      <c r="JXZ68" s="956">
        <f t="shared" si="375"/>
        <v>0</v>
      </c>
      <c r="JYA68" s="956">
        <f t="shared" si="375"/>
        <v>0</v>
      </c>
      <c r="JYB68" s="956">
        <f t="shared" si="375"/>
        <v>0</v>
      </c>
      <c r="JYC68" s="956">
        <f t="shared" si="375"/>
        <v>0</v>
      </c>
      <c r="JYD68" s="956">
        <f t="shared" si="375"/>
        <v>0</v>
      </c>
      <c r="JYE68" s="956">
        <f t="shared" si="375"/>
        <v>0</v>
      </c>
      <c r="JYF68" s="956">
        <f t="shared" si="375"/>
        <v>0</v>
      </c>
      <c r="JYG68" s="956">
        <f t="shared" si="375"/>
        <v>0</v>
      </c>
      <c r="JYH68" s="956">
        <f t="shared" si="375"/>
        <v>0</v>
      </c>
      <c r="JYI68" s="956">
        <f t="shared" si="375"/>
        <v>0</v>
      </c>
      <c r="JYJ68" s="956">
        <f t="shared" si="375"/>
        <v>0</v>
      </c>
      <c r="JYK68" s="956">
        <f t="shared" si="375"/>
        <v>0</v>
      </c>
      <c r="JYL68" s="956">
        <f t="shared" si="375"/>
        <v>0</v>
      </c>
      <c r="JYM68" s="956">
        <f t="shared" si="375"/>
        <v>0</v>
      </c>
      <c r="JYN68" s="956">
        <f t="shared" si="375"/>
        <v>0</v>
      </c>
      <c r="JYO68" s="956">
        <f t="shared" si="375"/>
        <v>0</v>
      </c>
      <c r="JYP68" s="956">
        <f t="shared" si="375"/>
        <v>0</v>
      </c>
      <c r="JYQ68" s="956">
        <f t="shared" si="375"/>
        <v>0</v>
      </c>
      <c r="JYR68" s="956">
        <f t="shared" si="375"/>
        <v>0</v>
      </c>
      <c r="JYS68" s="956">
        <f t="shared" si="375"/>
        <v>0</v>
      </c>
      <c r="JYT68" s="956">
        <f t="shared" si="375"/>
        <v>0</v>
      </c>
      <c r="JYU68" s="956">
        <f t="shared" si="375"/>
        <v>0</v>
      </c>
      <c r="JYV68" s="956">
        <f t="shared" si="375"/>
        <v>0</v>
      </c>
      <c r="JYW68" s="956">
        <f t="shared" si="375"/>
        <v>0</v>
      </c>
      <c r="JYX68" s="956">
        <f t="shared" si="375"/>
        <v>0</v>
      </c>
      <c r="JYY68" s="956">
        <f t="shared" si="375"/>
        <v>0</v>
      </c>
      <c r="JYZ68" s="956">
        <f t="shared" ref="JYZ68:KBK68" si="376">JYZ60*$C$68</f>
        <v>0</v>
      </c>
      <c r="JZA68" s="956">
        <f t="shared" si="376"/>
        <v>0</v>
      </c>
      <c r="JZB68" s="956">
        <f t="shared" si="376"/>
        <v>0</v>
      </c>
      <c r="JZC68" s="956">
        <f t="shared" si="376"/>
        <v>0</v>
      </c>
      <c r="JZD68" s="956">
        <f t="shared" si="376"/>
        <v>0</v>
      </c>
      <c r="JZE68" s="956">
        <f t="shared" si="376"/>
        <v>0</v>
      </c>
      <c r="JZF68" s="956">
        <f t="shared" si="376"/>
        <v>0</v>
      </c>
      <c r="JZG68" s="956">
        <f t="shared" si="376"/>
        <v>0</v>
      </c>
      <c r="JZH68" s="956">
        <f t="shared" si="376"/>
        <v>0</v>
      </c>
      <c r="JZI68" s="956">
        <f t="shared" si="376"/>
        <v>0</v>
      </c>
      <c r="JZJ68" s="956">
        <f t="shared" si="376"/>
        <v>0</v>
      </c>
      <c r="JZK68" s="956">
        <f t="shared" si="376"/>
        <v>0</v>
      </c>
      <c r="JZL68" s="956">
        <f t="shared" si="376"/>
        <v>0</v>
      </c>
      <c r="JZM68" s="956">
        <f t="shared" si="376"/>
        <v>0</v>
      </c>
      <c r="JZN68" s="956">
        <f t="shared" si="376"/>
        <v>0</v>
      </c>
      <c r="JZO68" s="956">
        <f t="shared" si="376"/>
        <v>0</v>
      </c>
      <c r="JZP68" s="956">
        <f t="shared" si="376"/>
        <v>0</v>
      </c>
      <c r="JZQ68" s="956">
        <f t="shared" si="376"/>
        <v>0</v>
      </c>
      <c r="JZR68" s="956">
        <f t="shared" si="376"/>
        <v>0</v>
      </c>
      <c r="JZS68" s="956">
        <f t="shared" si="376"/>
        <v>0</v>
      </c>
      <c r="JZT68" s="956">
        <f t="shared" si="376"/>
        <v>0</v>
      </c>
      <c r="JZU68" s="956">
        <f t="shared" si="376"/>
        <v>0</v>
      </c>
      <c r="JZV68" s="956">
        <f t="shared" si="376"/>
        <v>0</v>
      </c>
      <c r="JZW68" s="956">
        <f t="shared" si="376"/>
        <v>0</v>
      </c>
      <c r="JZX68" s="956">
        <f t="shared" si="376"/>
        <v>0</v>
      </c>
      <c r="JZY68" s="956">
        <f t="shared" si="376"/>
        <v>0</v>
      </c>
      <c r="JZZ68" s="956">
        <f t="shared" si="376"/>
        <v>0</v>
      </c>
      <c r="KAA68" s="956">
        <f t="shared" si="376"/>
        <v>0</v>
      </c>
      <c r="KAB68" s="956">
        <f t="shared" si="376"/>
        <v>0</v>
      </c>
      <c r="KAC68" s="956">
        <f t="shared" si="376"/>
        <v>0</v>
      </c>
      <c r="KAD68" s="956">
        <f t="shared" si="376"/>
        <v>0</v>
      </c>
      <c r="KAE68" s="956">
        <f t="shared" si="376"/>
        <v>0</v>
      </c>
      <c r="KAF68" s="956">
        <f t="shared" si="376"/>
        <v>0</v>
      </c>
      <c r="KAG68" s="956">
        <f t="shared" si="376"/>
        <v>0</v>
      </c>
      <c r="KAH68" s="956">
        <f t="shared" si="376"/>
        <v>0</v>
      </c>
      <c r="KAI68" s="956">
        <f t="shared" si="376"/>
        <v>0</v>
      </c>
      <c r="KAJ68" s="956">
        <f t="shared" si="376"/>
        <v>0</v>
      </c>
      <c r="KAK68" s="956">
        <f t="shared" si="376"/>
        <v>0</v>
      </c>
      <c r="KAL68" s="956">
        <f t="shared" si="376"/>
        <v>0</v>
      </c>
      <c r="KAM68" s="956">
        <f t="shared" si="376"/>
        <v>0</v>
      </c>
      <c r="KAN68" s="956">
        <f t="shared" si="376"/>
        <v>0</v>
      </c>
      <c r="KAO68" s="956">
        <f t="shared" si="376"/>
        <v>0</v>
      </c>
      <c r="KAP68" s="956">
        <f t="shared" si="376"/>
        <v>0</v>
      </c>
      <c r="KAQ68" s="956">
        <f t="shared" si="376"/>
        <v>0</v>
      </c>
      <c r="KAR68" s="956">
        <f t="shared" si="376"/>
        <v>0</v>
      </c>
      <c r="KAS68" s="956">
        <f t="shared" si="376"/>
        <v>0</v>
      </c>
      <c r="KAT68" s="956">
        <f t="shared" si="376"/>
        <v>0</v>
      </c>
      <c r="KAU68" s="956">
        <f t="shared" si="376"/>
        <v>0</v>
      </c>
      <c r="KAV68" s="956">
        <f t="shared" si="376"/>
        <v>0</v>
      </c>
      <c r="KAW68" s="956">
        <f t="shared" si="376"/>
        <v>0</v>
      </c>
      <c r="KAX68" s="956">
        <f t="shared" si="376"/>
        <v>0</v>
      </c>
      <c r="KAY68" s="956">
        <f t="shared" si="376"/>
        <v>0</v>
      </c>
      <c r="KAZ68" s="956">
        <f t="shared" si="376"/>
        <v>0</v>
      </c>
      <c r="KBA68" s="956">
        <f t="shared" si="376"/>
        <v>0</v>
      </c>
      <c r="KBB68" s="956">
        <f t="shared" si="376"/>
        <v>0</v>
      </c>
      <c r="KBC68" s="956">
        <f t="shared" si="376"/>
        <v>0</v>
      </c>
      <c r="KBD68" s="956">
        <f t="shared" si="376"/>
        <v>0</v>
      </c>
      <c r="KBE68" s="956">
        <f t="shared" si="376"/>
        <v>0</v>
      </c>
      <c r="KBF68" s="956">
        <f t="shared" si="376"/>
        <v>0</v>
      </c>
      <c r="KBG68" s="956">
        <f t="shared" si="376"/>
        <v>0</v>
      </c>
      <c r="KBH68" s="956">
        <f t="shared" si="376"/>
        <v>0</v>
      </c>
      <c r="KBI68" s="956">
        <f t="shared" si="376"/>
        <v>0</v>
      </c>
      <c r="KBJ68" s="956">
        <f t="shared" si="376"/>
        <v>0</v>
      </c>
      <c r="KBK68" s="956">
        <f t="shared" si="376"/>
        <v>0</v>
      </c>
      <c r="KBL68" s="956">
        <f t="shared" ref="KBL68:KDW68" si="377">KBL60*$C$68</f>
        <v>0</v>
      </c>
      <c r="KBM68" s="956">
        <f t="shared" si="377"/>
        <v>0</v>
      </c>
      <c r="KBN68" s="956">
        <f t="shared" si="377"/>
        <v>0</v>
      </c>
      <c r="KBO68" s="956">
        <f t="shared" si="377"/>
        <v>0</v>
      </c>
      <c r="KBP68" s="956">
        <f t="shared" si="377"/>
        <v>0</v>
      </c>
      <c r="KBQ68" s="956">
        <f t="shared" si="377"/>
        <v>0</v>
      </c>
      <c r="KBR68" s="956">
        <f t="shared" si="377"/>
        <v>0</v>
      </c>
      <c r="KBS68" s="956">
        <f t="shared" si="377"/>
        <v>0</v>
      </c>
      <c r="KBT68" s="956">
        <f t="shared" si="377"/>
        <v>0</v>
      </c>
      <c r="KBU68" s="956">
        <f t="shared" si="377"/>
        <v>0</v>
      </c>
      <c r="KBV68" s="956">
        <f t="shared" si="377"/>
        <v>0</v>
      </c>
      <c r="KBW68" s="956">
        <f t="shared" si="377"/>
        <v>0</v>
      </c>
      <c r="KBX68" s="956">
        <f t="shared" si="377"/>
        <v>0</v>
      </c>
      <c r="KBY68" s="956">
        <f t="shared" si="377"/>
        <v>0</v>
      </c>
      <c r="KBZ68" s="956">
        <f t="shared" si="377"/>
        <v>0</v>
      </c>
      <c r="KCA68" s="956">
        <f t="shared" si="377"/>
        <v>0</v>
      </c>
      <c r="KCB68" s="956">
        <f t="shared" si="377"/>
        <v>0</v>
      </c>
      <c r="KCC68" s="956">
        <f t="shared" si="377"/>
        <v>0</v>
      </c>
      <c r="KCD68" s="956">
        <f t="shared" si="377"/>
        <v>0</v>
      </c>
      <c r="KCE68" s="956">
        <f t="shared" si="377"/>
        <v>0</v>
      </c>
      <c r="KCF68" s="956">
        <f t="shared" si="377"/>
        <v>0</v>
      </c>
      <c r="KCG68" s="956">
        <f t="shared" si="377"/>
        <v>0</v>
      </c>
      <c r="KCH68" s="956">
        <f t="shared" si="377"/>
        <v>0</v>
      </c>
      <c r="KCI68" s="956">
        <f t="shared" si="377"/>
        <v>0</v>
      </c>
      <c r="KCJ68" s="956">
        <f t="shared" si="377"/>
        <v>0</v>
      </c>
      <c r="KCK68" s="956">
        <f t="shared" si="377"/>
        <v>0</v>
      </c>
      <c r="KCL68" s="956">
        <f t="shared" si="377"/>
        <v>0</v>
      </c>
      <c r="KCM68" s="956">
        <f t="shared" si="377"/>
        <v>0</v>
      </c>
      <c r="KCN68" s="956">
        <f t="shared" si="377"/>
        <v>0</v>
      </c>
      <c r="KCO68" s="956">
        <f t="shared" si="377"/>
        <v>0</v>
      </c>
      <c r="KCP68" s="956">
        <f t="shared" si="377"/>
        <v>0</v>
      </c>
      <c r="KCQ68" s="956">
        <f t="shared" si="377"/>
        <v>0</v>
      </c>
      <c r="KCR68" s="956">
        <f t="shared" si="377"/>
        <v>0</v>
      </c>
      <c r="KCS68" s="956">
        <f t="shared" si="377"/>
        <v>0</v>
      </c>
      <c r="KCT68" s="956">
        <f t="shared" si="377"/>
        <v>0</v>
      </c>
      <c r="KCU68" s="956">
        <f t="shared" si="377"/>
        <v>0</v>
      </c>
      <c r="KCV68" s="956">
        <f t="shared" si="377"/>
        <v>0</v>
      </c>
      <c r="KCW68" s="956">
        <f t="shared" si="377"/>
        <v>0</v>
      </c>
      <c r="KCX68" s="956">
        <f t="shared" si="377"/>
        <v>0</v>
      </c>
      <c r="KCY68" s="956">
        <f t="shared" si="377"/>
        <v>0</v>
      </c>
      <c r="KCZ68" s="956">
        <f t="shared" si="377"/>
        <v>0</v>
      </c>
      <c r="KDA68" s="956">
        <f t="shared" si="377"/>
        <v>0</v>
      </c>
      <c r="KDB68" s="956">
        <f t="shared" si="377"/>
        <v>0</v>
      </c>
      <c r="KDC68" s="956">
        <f t="shared" si="377"/>
        <v>0</v>
      </c>
      <c r="KDD68" s="956">
        <f t="shared" si="377"/>
        <v>0</v>
      </c>
      <c r="KDE68" s="956">
        <f t="shared" si="377"/>
        <v>0</v>
      </c>
      <c r="KDF68" s="956">
        <f t="shared" si="377"/>
        <v>0</v>
      </c>
      <c r="KDG68" s="956">
        <f t="shared" si="377"/>
        <v>0</v>
      </c>
      <c r="KDH68" s="956">
        <f t="shared" si="377"/>
        <v>0</v>
      </c>
      <c r="KDI68" s="956">
        <f t="shared" si="377"/>
        <v>0</v>
      </c>
      <c r="KDJ68" s="956">
        <f t="shared" si="377"/>
        <v>0</v>
      </c>
      <c r="KDK68" s="956">
        <f t="shared" si="377"/>
        <v>0</v>
      </c>
      <c r="KDL68" s="956">
        <f t="shared" si="377"/>
        <v>0</v>
      </c>
      <c r="KDM68" s="956">
        <f t="shared" si="377"/>
        <v>0</v>
      </c>
      <c r="KDN68" s="956">
        <f t="shared" si="377"/>
        <v>0</v>
      </c>
      <c r="KDO68" s="956">
        <f t="shared" si="377"/>
        <v>0</v>
      </c>
      <c r="KDP68" s="956">
        <f t="shared" si="377"/>
        <v>0</v>
      </c>
      <c r="KDQ68" s="956">
        <f t="shared" si="377"/>
        <v>0</v>
      </c>
      <c r="KDR68" s="956">
        <f t="shared" si="377"/>
        <v>0</v>
      </c>
      <c r="KDS68" s="956">
        <f t="shared" si="377"/>
        <v>0</v>
      </c>
      <c r="KDT68" s="956">
        <f t="shared" si="377"/>
        <v>0</v>
      </c>
      <c r="KDU68" s="956">
        <f t="shared" si="377"/>
        <v>0</v>
      </c>
      <c r="KDV68" s="956">
        <f t="shared" si="377"/>
        <v>0</v>
      </c>
      <c r="KDW68" s="956">
        <f t="shared" si="377"/>
        <v>0</v>
      </c>
      <c r="KDX68" s="956">
        <f t="shared" ref="KDX68:KGI68" si="378">KDX60*$C$68</f>
        <v>0</v>
      </c>
      <c r="KDY68" s="956">
        <f t="shared" si="378"/>
        <v>0</v>
      </c>
      <c r="KDZ68" s="956">
        <f t="shared" si="378"/>
        <v>0</v>
      </c>
      <c r="KEA68" s="956">
        <f t="shared" si="378"/>
        <v>0</v>
      </c>
      <c r="KEB68" s="956">
        <f t="shared" si="378"/>
        <v>0</v>
      </c>
      <c r="KEC68" s="956">
        <f t="shared" si="378"/>
        <v>0</v>
      </c>
      <c r="KED68" s="956">
        <f t="shared" si="378"/>
        <v>0</v>
      </c>
      <c r="KEE68" s="956">
        <f t="shared" si="378"/>
        <v>0</v>
      </c>
      <c r="KEF68" s="956">
        <f t="shared" si="378"/>
        <v>0</v>
      </c>
      <c r="KEG68" s="956">
        <f t="shared" si="378"/>
        <v>0</v>
      </c>
      <c r="KEH68" s="956">
        <f t="shared" si="378"/>
        <v>0</v>
      </c>
      <c r="KEI68" s="956">
        <f t="shared" si="378"/>
        <v>0</v>
      </c>
      <c r="KEJ68" s="956">
        <f t="shared" si="378"/>
        <v>0</v>
      </c>
      <c r="KEK68" s="956">
        <f t="shared" si="378"/>
        <v>0</v>
      </c>
      <c r="KEL68" s="956">
        <f t="shared" si="378"/>
        <v>0</v>
      </c>
      <c r="KEM68" s="956">
        <f t="shared" si="378"/>
        <v>0</v>
      </c>
      <c r="KEN68" s="956">
        <f t="shared" si="378"/>
        <v>0</v>
      </c>
      <c r="KEO68" s="956">
        <f t="shared" si="378"/>
        <v>0</v>
      </c>
      <c r="KEP68" s="956">
        <f t="shared" si="378"/>
        <v>0</v>
      </c>
      <c r="KEQ68" s="956">
        <f t="shared" si="378"/>
        <v>0</v>
      </c>
      <c r="KER68" s="956">
        <f t="shared" si="378"/>
        <v>0</v>
      </c>
      <c r="KES68" s="956">
        <f t="shared" si="378"/>
        <v>0</v>
      </c>
      <c r="KET68" s="956">
        <f t="shared" si="378"/>
        <v>0</v>
      </c>
      <c r="KEU68" s="956">
        <f t="shared" si="378"/>
        <v>0</v>
      </c>
      <c r="KEV68" s="956">
        <f t="shared" si="378"/>
        <v>0</v>
      </c>
      <c r="KEW68" s="956">
        <f t="shared" si="378"/>
        <v>0</v>
      </c>
      <c r="KEX68" s="956">
        <f t="shared" si="378"/>
        <v>0</v>
      </c>
      <c r="KEY68" s="956">
        <f t="shared" si="378"/>
        <v>0</v>
      </c>
      <c r="KEZ68" s="956">
        <f t="shared" si="378"/>
        <v>0</v>
      </c>
      <c r="KFA68" s="956">
        <f t="shared" si="378"/>
        <v>0</v>
      </c>
      <c r="KFB68" s="956">
        <f t="shared" si="378"/>
        <v>0</v>
      </c>
      <c r="KFC68" s="956">
        <f t="shared" si="378"/>
        <v>0</v>
      </c>
      <c r="KFD68" s="956">
        <f t="shared" si="378"/>
        <v>0</v>
      </c>
      <c r="KFE68" s="956">
        <f t="shared" si="378"/>
        <v>0</v>
      </c>
      <c r="KFF68" s="956">
        <f t="shared" si="378"/>
        <v>0</v>
      </c>
      <c r="KFG68" s="956">
        <f t="shared" si="378"/>
        <v>0</v>
      </c>
      <c r="KFH68" s="956">
        <f t="shared" si="378"/>
        <v>0</v>
      </c>
      <c r="KFI68" s="956">
        <f t="shared" si="378"/>
        <v>0</v>
      </c>
      <c r="KFJ68" s="956">
        <f t="shared" si="378"/>
        <v>0</v>
      </c>
      <c r="KFK68" s="956">
        <f t="shared" si="378"/>
        <v>0</v>
      </c>
      <c r="KFL68" s="956">
        <f t="shared" si="378"/>
        <v>0</v>
      </c>
      <c r="KFM68" s="956">
        <f t="shared" si="378"/>
        <v>0</v>
      </c>
      <c r="KFN68" s="956">
        <f t="shared" si="378"/>
        <v>0</v>
      </c>
      <c r="KFO68" s="956">
        <f t="shared" si="378"/>
        <v>0</v>
      </c>
      <c r="KFP68" s="956">
        <f t="shared" si="378"/>
        <v>0</v>
      </c>
      <c r="KFQ68" s="956">
        <f t="shared" si="378"/>
        <v>0</v>
      </c>
      <c r="KFR68" s="956">
        <f t="shared" si="378"/>
        <v>0</v>
      </c>
      <c r="KFS68" s="956">
        <f t="shared" si="378"/>
        <v>0</v>
      </c>
      <c r="KFT68" s="956">
        <f t="shared" si="378"/>
        <v>0</v>
      </c>
      <c r="KFU68" s="956">
        <f t="shared" si="378"/>
        <v>0</v>
      </c>
      <c r="KFV68" s="956">
        <f t="shared" si="378"/>
        <v>0</v>
      </c>
      <c r="KFW68" s="956">
        <f t="shared" si="378"/>
        <v>0</v>
      </c>
      <c r="KFX68" s="956">
        <f t="shared" si="378"/>
        <v>0</v>
      </c>
      <c r="KFY68" s="956">
        <f t="shared" si="378"/>
        <v>0</v>
      </c>
      <c r="KFZ68" s="956">
        <f t="shared" si="378"/>
        <v>0</v>
      </c>
      <c r="KGA68" s="956">
        <f t="shared" si="378"/>
        <v>0</v>
      </c>
      <c r="KGB68" s="956">
        <f t="shared" si="378"/>
        <v>0</v>
      </c>
      <c r="KGC68" s="956">
        <f t="shared" si="378"/>
        <v>0</v>
      </c>
      <c r="KGD68" s="956">
        <f t="shared" si="378"/>
        <v>0</v>
      </c>
      <c r="KGE68" s="956">
        <f t="shared" si="378"/>
        <v>0</v>
      </c>
      <c r="KGF68" s="956">
        <f t="shared" si="378"/>
        <v>0</v>
      </c>
      <c r="KGG68" s="956">
        <f t="shared" si="378"/>
        <v>0</v>
      </c>
      <c r="KGH68" s="956">
        <f t="shared" si="378"/>
        <v>0</v>
      </c>
      <c r="KGI68" s="956">
        <f t="shared" si="378"/>
        <v>0</v>
      </c>
      <c r="KGJ68" s="956">
        <f t="shared" ref="KGJ68:KIU68" si="379">KGJ60*$C$68</f>
        <v>0</v>
      </c>
      <c r="KGK68" s="956">
        <f t="shared" si="379"/>
        <v>0</v>
      </c>
      <c r="KGL68" s="956">
        <f t="shared" si="379"/>
        <v>0</v>
      </c>
      <c r="KGM68" s="956">
        <f t="shared" si="379"/>
        <v>0</v>
      </c>
      <c r="KGN68" s="956">
        <f t="shared" si="379"/>
        <v>0</v>
      </c>
      <c r="KGO68" s="956">
        <f t="shared" si="379"/>
        <v>0</v>
      </c>
      <c r="KGP68" s="956">
        <f t="shared" si="379"/>
        <v>0</v>
      </c>
      <c r="KGQ68" s="956">
        <f t="shared" si="379"/>
        <v>0</v>
      </c>
      <c r="KGR68" s="956">
        <f t="shared" si="379"/>
        <v>0</v>
      </c>
      <c r="KGS68" s="956">
        <f t="shared" si="379"/>
        <v>0</v>
      </c>
      <c r="KGT68" s="956">
        <f t="shared" si="379"/>
        <v>0</v>
      </c>
      <c r="KGU68" s="956">
        <f t="shared" si="379"/>
        <v>0</v>
      </c>
      <c r="KGV68" s="956">
        <f t="shared" si="379"/>
        <v>0</v>
      </c>
      <c r="KGW68" s="956">
        <f t="shared" si="379"/>
        <v>0</v>
      </c>
      <c r="KGX68" s="956">
        <f t="shared" si="379"/>
        <v>0</v>
      </c>
      <c r="KGY68" s="956">
        <f t="shared" si="379"/>
        <v>0</v>
      </c>
      <c r="KGZ68" s="956">
        <f t="shared" si="379"/>
        <v>0</v>
      </c>
      <c r="KHA68" s="956">
        <f t="shared" si="379"/>
        <v>0</v>
      </c>
      <c r="KHB68" s="956">
        <f t="shared" si="379"/>
        <v>0</v>
      </c>
      <c r="KHC68" s="956">
        <f t="shared" si="379"/>
        <v>0</v>
      </c>
      <c r="KHD68" s="956">
        <f t="shared" si="379"/>
        <v>0</v>
      </c>
      <c r="KHE68" s="956">
        <f t="shared" si="379"/>
        <v>0</v>
      </c>
      <c r="KHF68" s="956">
        <f t="shared" si="379"/>
        <v>0</v>
      </c>
      <c r="KHG68" s="956">
        <f t="shared" si="379"/>
        <v>0</v>
      </c>
      <c r="KHH68" s="956">
        <f t="shared" si="379"/>
        <v>0</v>
      </c>
      <c r="KHI68" s="956">
        <f t="shared" si="379"/>
        <v>0</v>
      </c>
      <c r="KHJ68" s="956">
        <f t="shared" si="379"/>
        <v>0</v>
      </c>
      <c r="KHK68" s="956">
        <f t="shared" si="379"/>
        <v>0</v>
      </c>
      <c r="KHL68" s="956">
        <f t="shared" si="379"/>
        <v>0</v>
      </c>
      <c r="KHM68" s="956">
        <f t="shared" si="379"/>
        <v>0</v>
      </c>
      <c r="KHN68" s="956">
        <f t="shared" si="379"/>
        <v>0</v>
      </c>
      <c r="KHO68" s="956">
        <f t="shared" si="379"/>
        <v>0</v>
      </c>
      <c r="KHP68" s="956">
        <f t="shared" si="379"/>
        <v>0</v>
      </c>
      <c r="KHQ68" s="956">
        <f t="shared" si="379"/>
        <v>0</v>
      </c>
      <c r="KHR68" s="956">
        <f t="shared" si="379"/>
        <v>0</v>
      </c>
      <c r="KHS68" s="956">
        <f t="shared" si="379"/>
        <v>0</v>
      </c>
      <c r="KHT68" s="956">
        <f t="shared" si="379"/>
        <v>0</v>
      </c>
      <c r="KHU68" s="956">
        <f t="shared" si="379"/>
        <v>0</v>
      </c>
      <c r="KHV68" s="956">
        <f t="shared" si="379"/>
        <v>0</v>
      </c>
      <c r="KHW68" s="956">
        <f t="shared" si="379"/>
        <v>0</v>
      </c>
      <c r="KHX68" s="956">
        <f t="shared" si="379"/>
        <v>0</v>
      </c>
      <c r="KHY68" s="956">
        <f t="shared" si="379"/>
        <v>0</v>
      </c>
      <c r="KHZ68" s="956">
        <f t="shared" si="379"/>
        <v>0</v>
      </c>
      <c r="KIA68" s="956">
        <f t="shared" si="379"/>
        <v>0</v>
      </c>
      <c r="KIB68" s="956">
        <f t="shared" si="379"/>
        <v>0</v>
      </c>
      <c r="KIC68" s="956">
        <f t="shared" si="379"/>
        <v>0</v>
      </c>
      <c r="KID68" s="956">
        <f t="shared" si="379"/>
        <v>0</v>
      </c>
      <c r="KIE68" s="956">
        <f t="shared" si="379"/>
        <v>0</v>
      </c>
      <c r="KIF68" s="956">
        <f t="shared" si="379"/>
        <v>0</v>
      </c>
      <c r="KIG68" s="956">
        <f t="shared" si="379"/>
        <v>0</v>
      </c>
      <c r="KIH68" s="956">
        <f t="shared" si="379"/>
        <v>0</v>
      </c>
      <c r="KII68" s="956">
        <f t="shared" si="379"/>
        <v>0</v>
      </c>
      <c r="KIJ68" s="956">
        <f t="shared" si="379"/>
        <v>0</v>
      </c>
      <c r="KIK68" s="956">
        <f t="shared" si="379"/>
        <v>0</v>
      </c>
      <c r="KIL68" s="956">
        <f t="shared" si="379"/>
        <v>0</v>
      </c>
      <c r="KIM68" s="956">
        <f t="shared" si="379"/>
        <v>0</v>
      </c>
      <c r="KIN68" s="956">
        <f t="shared" si="379"/>
        <v>0</v>
      </c>
      <c r="KIO68" s="956">
        <f t="shared" si="379"/>
        <v>0</v>
      </c>
      <c r="KIP68" s="956">
        <f t="shared" si="379"/>
        <v>0</v>
      </c>
      <c r="KIQ68" s="956">
        <f t="shared" si="379"/>
        <v>0</v>
      </c>
      <c r="KIR68" s="956">
        <f t="shared" si="379"/>
        <v>0</v>
      </c>
      <c r="KIS68" s="956">
        <f t="shared" si="379"/>
        <v>0</v>
      </c>
      <c r="KIT68" s="956">
        <f t="shared" si="379"/>
        <v>0</v>
      </c>
      <c r="KIU68" s="956">
        <f t="shared" si="379"/>
        <v>0</v>
      </c>
      <c r="KIV68" s="956">
        <f t="shared" ref="KIV68:KLG68" si="380">KIV60*$C$68</f>
        <v>0</v>
      </c>
      <c r="KIW68" s="956">
        <f t="shared" si="380"/>
        <v>0</v>
      </c>
      <c r="KIX68" s="956">
        <f t="shared" si="380"/>
        <v>0</v>
      </c>
      <c r="KIY68" s="956">
        <f t="shared" si="380"/>
        <v>0</v>
      </c>
      <c r="KIZ68" s="956">
        <f t="shared" si="380"/>
        <v>0</v>
      </c>
      <c r="KJA68" s="956">
        <f t="shared" si="380"/>
        <v>0</v>
      </c>
      <c r="KJB68" s="956">
        <f t="shared" si="380"/>
        <v>0</v>
      </c>
      <c r="KJC68" s="956">
        <f t="shared" si="380"/>
        <v>0</v>
      </c>
      <c r="KJD68" s="956">
        <f t="shared" si="380"/>
        <v>0</v>
      </c>
      <c r="KJE68" s="956">
        <f t="shared" si="380"/>
        <v>0</v>
      </c>
      <c r="KJF68" s="956">
        <f t="shared" si="380"/>
        <v>0</v>
      </c>
      <c r="KJG68" s="956">
        <f t="shared" si="380"/>
        <v>0</v>
      </c>
      <c r="KJH68" s="956">
        <f t="shared" si="380"/>
        <v>0</v>
      </c>
      <c r="KJI68" s="956">
        <f t="shared" si="380"/>
        <v>0</v>
      </c>
      <c r="KJJ68" s="956">
        <f t="shared" si="380"/>
        <v>0</v>
      </c>
      <c r="KJK68" s="956">
        <f t="shared" si="380"/>
        <v>0</v>
      </c>
      <c r="KJL68" s="956">
        <f t="shared" si="380"/>
        <v>0</v>
      </c>
      <c r="KJM68" s="956">
        <f t="shared" si="380"/>
        <v>0</v>
      </c>
      <c r="KJN68" s="956">
        <f t="shared" si="380"/>
        <v>0</v>
      </c>
      <c r="KJO68" s="956">
        <f t="shared" si="380"/>
        <v>0</v>
      </c>
      <c r="KJP68" s="956">
        <f t="shared" si="380"/>
        <v>0</v>
      </c>
      <c r="KJQ68" s="956">
        <f t="shared" si="380"/>
        <v>0</v>
      </c>
      <c r="KJR68" s="956">
        <f t="shared" si="380"/>
        <v>0</v>
      </c>
      <c r="KJS68" s="956">
        <f t="shared" si="380"/>
        <v>0</v>
      </c>
      <c r="KJT68" s="956">
        <f t="shared" si="380"/>
        <v>0</v>
      </c>
      <c r="KJU68" s="956">
        <f t="shared" si="380"/>
        <v>0</v>
      </c>
      <c r="KJV68" s="956">
        <f t="shared" si="380"/>
        <v>0</v>
      </c>
      <c r="KJW68" s="956">
        <f t="shared" si="380"/>
        <v>0</v>
      </c>
      <c r="KJX68" s="956">
        <f t="shared" si="380"/>
        <v>0</v>
      </c>
      <c r="KJY68" s="956">
        <f t="shared" si="380"/>
        <v>0</v>
      </c>
      <c r="KJZ68" s="956">
        <f t="shared" si="380"/>
        <v>0</v>
      </c>
      <c r="KKA68" s="956">
        <f t="shared" si="380"/>
        <v>0</v>
      </c>
      <c r="KKB68" s="956">
        <f t="shared" si="380"/>
        <v>0</v>
      </c>
      <c r="KKC68" s="956">
        <f t="shared" si="380"/>
        <v>0</v>
      </c>
      <c r="KKD68" s="956">
        <f t="shared" si="380"/>
        <v>0</v>
      </c>
      <c r="KKE68" s="956">
        <f t="shared" si="380"/>
        <v>0</v>
      </c>
      <c r="KKF68" s="956">
        <f t="shared" si="380"/>
        <v>0</v>
      </c>
      <c r="KKG68" s="956">
        <f t="shared" si="380"/>
        <v>0</v>
      </c>
      <c r="KKH68" s="956">
        <f t="shared" si="380"/>
        <v>0</v>
      </c>
      <c r="KKI68" s="956">
        <f t="shared" si="380"/>
        <v>0</v>
      </c>
      <c r="KKJ68" s="956">
        <f t="shared" si="380"/>
        <v>0</v>
      </c>
      <c r="KKK68" s="956">
        <f t="shared" si="380"/>
        <v>0</v>
      </c>
      <c r="KKL68" s="956">
        <f t="shared" si="380"/>
        <v>0</v>
      </c>
      <c r="KKM68" s="956">
        <f t="shared" si="380"/>
        <v>0</v>
      </c>
      <c r="KKN68" s="956">
        <f t="shared" si="380"/>
        <v>0</v>
      </c>
      <c r="KKO68" s="956">
        <f t="shared" si="380"/>
        <v>0</v>
      </c>
      <c r="KKP68" s="956">
        <f t="shared" si="380"/>
        <v>0</v>
      </c>
      <c r="KKQ68" s="956">
        <f t="shared" si="380"/>
        <v>0</v>
      </c>
      <c r="KKR68" s="956">
        <f t="shared" si="380"/>
        <v>0</v>
      </c>
      <c r="KKS68" s="956">
        <f t="shared" si="380"/>
        <v>0</v>
      </c>
      <c r="KKT68" s="956">
        <f t="shared" si="380"/>
        <v>0</v>
      </c>
      <c r="KKU68" s="956">
        <f t="shared" si="380"/>
        <v>0</v>
      </c>
      <c r="KKV68" s="956">
        <f t="shared" si="380"/>
        <v>0</v>
      </c>
      <c r="KKW68" s="956">
        <f t="shared" si="380"/>
        <v>0</v>
      </c>
      <c r="KKX68" s="956">
        <f t="shared" si="380"/>
        <v>0</v>
      </c>
      <c r="KKY68" s="956">
        <f t="shared" si="380"/>
        <v>0</v>
      </c>
      <c r="KKZ68" s="956">
        <f t="shared" si="380"/>
        <v>0</v>
      </c>
      <c r="KLA68" s="956">
        <f t="shared" si="380"/>
        <v>0</v>
      </c>
      <c r="KLB68" s="956">
        <f t="shared" si="380"/>
        <v>0</v>
      </c>
      <c r="KLC68" s="956">
        <f t="shared" si="380"/>
        <v>0</v>
      </c>
      <c r="KLD68" s="956">
        <f t="shared" si="380"/>
        <v>0</v>
      </c>
      <c r="KLE68" s="956">
        <f t="shared" si="380"/>
        <v>0</v>
      </c>
      <c r="KLF68" s="956">
        <f t="shared" si="380"/>
        <v>0</v>
      </c>
      <c r="KLG68" s="956">
        <f t="shared" si="380"/>
        <v>0</v>
      </c>
      <c r="KLH68" s="956">
        <f t="shared" ref="KLH68:KNS68" si="381">KLH60*$C$68</f>
        <v>0</v>
      </c>
      <c r="KLI68" s="956">
        <f t="shared" si="381"/>
        <v>0</v>
      </c>
      <c r="KLJ68" s="956">
        <f t="shared" si="381"/>
        <v>0</v>
      </c>
      <c r="KLK68" s="956">
        <f t="shared" si="381"/>
        <v>0</v>
      </c>
      <c r="KLL68" s="956">
        <f t="shared" si="381"/>
        <v>0</v>
      </c>
      <c r="KLM68" s="956">
        <f t="shared" si="381"/>
        <v>0</v>
      </c>
      <c r="KLN68" s="956">
        <f t="shared" si="381"/>
        <v>0</v>
      </c>
      <c r="KLO68" s="956">
        <f t="shared" si="381"/>
        <v>0</v>
      </c>
      <c r="KLP68" s="956">
        <f t="shared" si="381"/>
        <v>0</v>
      </c>
      <c r="KLQ68" s="956">
        <f t="shared" si="381"/>
        <v>0</v>
      </c>
      <c r="KLR68" s="956">
        <f t="shared" si="381"/>
        <v>0</v>
      </c>
      <c r="KLS68" s="956">
        <f t="shared" si="381"/>
        <v>0</v>
      </c>
      <c r="KLT68" s="956">
        <f t="shared" si="381"/>
        <v>0</v>
      </c>
      <c r="KLU68" s="956">
        <f t="shared" si="381"/>
        <v>0</v>
      </c>
      <c r="KLV68" s="956">
        <f t="shared" si="381"/>
        <v>0</v>
      </c>
      <c r="KLW68" s="956">
        <f t="shared" si="381"/>
        <v>0</v>
      </c>
      <c r="KLX68" s="956">
        <f t="shared" si="381"/>
        <v>0</v>
      </c>
      <c r="KLY68" s="956">
        <f t="shared" si="381"/>
        <v>0</v>
      </c>
      <c r="KLZ68" s="956">
        <f t="shared" si="381"/>
        <v>0</v>
      </c>
      <c r="KMA68" s="956">
        <f t="shared" si="381"/>
        <v>0</v>
      </c>
      <c r="KMB68" s="956">
        <f t="shared" si="381"/>
        <v>0</v>
      </c>
      <c r="KMC68" s="956">
        <f t="shared" si="381"/>
        <v>0</v>
      </c>
      <c r="KMD68" s="956">
        <f t="shared" si="381"/>
        <v>0</v>
      </c>
      <c r="KME68" s="956">
        <f t="shared" si="381"/>
        <v>0</v>
      </c>
      <c r="KMF68" s="956">
        <f t="shared" si="381"/>
        <v>0</v>
      </c>
      <c r="KMG68" s="956">
        <f t="shared" si="381"/>
        <v>0</v>
      </c>
      <c r="KMH68" s="956">
        <f t="shared" si="381"/>
        <v>0</v>
      </c>
      <c r="KMI68" s="956">
        <f t="shared" si="381"/>
        <v>0</v>
      </c>
      <c r="KMJ68" s="956">
        <f t="shared" si="381"/>
        <v>0</v>
      </c>
      <c r="KMK68" s="956">
        <f t="shared" si="381"/>
        <v>0</v>
      </c>
      <c r="KML68" s="956">
        <f t="shared" si="381"/>
        <v>0</v>
      </c>
      <c r="KMM68" s="956">
        <f t="shared" si="381"/>
        <v>0</v>
      </c>
      <c r="KMN68" s="956">
        <f t="shared" si="381"/>
        <v>0</v>
      </c>
      <c r="KMO68" s="956">
        <f t="shared" si="381"/>
        <v>0</v>
      </c>
      <c r="KMP68" s="956">
        <f t="shared" si="381"/>
        <v>0</v>
      </c>
      <c r="KMQ68" s="956">
        <f t="shared" si="381"/>
        <v>0</v>
      </c>
      <c r="KMR68" s="956">
        <f t="shared" si="381"/>
        <v>0</v>
      </c>
      <c r="KMS68" s="956">
        <f t="shared" si="381"/>
        <v>0</v>
      </c>
      <c r="KMT68" s="956">
        <f t="shared" si="381"/>
        <v>0</v>
      </c>
      <c r="KMU68" s="956">
        <f t="shared" si="381"/>
        <v>0</v>
      </c>
      <c r="KMV68" s="956">
        <f t="shared" si="381"/>
        <v>0</v>
      </c>
      <c r="KMW68" s="956">
        <f t="shared" si="381"/>
        <v>0</v>
      </c>
      <c r="KMX68" s="956">
        <f t="shared" si="381"/>
        <v>0</v>
      </c>
      <c r="KMY68" s="956">
        <f t="shared" si="381"/>
        <v>0</v>
      </c>
      <c r="KMZ68" s="956">
        <f t="shared" si="381"/>
        <v>0</v>
      </c>
      <c r="KNA68" s="956">
        <f t="shared" si="381"/>
        <v>0</v>
      </c>
      <c r="KNB68" s="956">
        <f t="shared" si="381"/>
        <v>0</v>
      </c>
      <c r="KNC68" s="956">
        <f t="shared" si="381"/>
        <v>0</v>
      </c>
      <c r="KND68" s="956">
        <f t="shared" si="381"/>
        <v>0</v>
      </c>
      <c r="KNE68" s="956">
        <f t="shared" si="381"/>
        <v>0</v>
      </c>
      <c r="KNF68" s="956">
        <f t="shared" si="381"/>
        <v>0</v>
      </c>
      <c r="KNG68" s="956">
        <f t="shared" si="381"/>
        <v>0</v>
      </c>
      <c r="KNH68" s="956">
        <f t="shared" si="381"/>
        <v>0</v>
      </c>
      <c r="KNI68" s="956">
        <f t="shared" si="381"/>
        <v>0</v>
      </c>
      <c r="KNJ68" s="956">
        <f t="shared" si="381"/>
        <v>0</v>
      </c>
      <c r="KNK68" s="956">
        <f t="shared" si="381"/>
        <v>0</v>
      </c>
      <c r="KNL68" s="956">
        <f t="shared" si="381"/>
        <v>0</v>
      </c>
      <c r="KNM68" s="956">
        <f t="shared" si="381"/>
        <v>0</v>
      </c>
      <c r="KNN68" s="956">
        <f t="shared" si="381"/>
        <v>0</v>
      </c>
      <c r="KNO68" s="956">
        <f t="shared" si="381"/>
        <v>0</v>
      </c>
      <c r="KNP68" s="956">
        <f t="shared" si="381"/>
        <v>0</v>
      </c>
      <c r="KNQ68" s="956">
        <f t="shared" si="381"/>
        <v>0</v>
      </c>
      <c r="KNR68" s="956">
        <f t="shared" si="381"/>
        <v>0</v>
      </c>
      <c r="KNS68" s="956">
        <f t="shared" si="381"/>
        <v>0</v>
      </c>
      <c r="KNT68" s="956">
        <f t="shared" ref="KNT68:KQE68" si="382">KNT60*$C$68</f>
        <v>0</v>
      </c>
      <c r="KNU68" s="956">
        <f t="shared" si="382"/>
        <v>0</v>
      </c>
      <c r="KNV68" s="956">
        <f t="shared" si="382"/>
        <v>0</v>
      </c>
      <c r="KNW68" s="956">
        <f t="shared" si="382"/>
        <v>0</v>
      </c>
      <c r="KNX68" s="956">
        <f t="shared" si="382"/>
        <v>0</v>
      </c>
      <c r="KNY68" s="956">
        <f t="shared" si="382"/>
        <v>0</v>
      </c>
      <c r="KNZ68" s="956">
        <f t="shared" si="382"/>
        <v>0</v>
      </c>
      <c r="KOA68" s="956">
        <f t="shared" si="382"/>
        <v>0</v>
      </c>
      <c r="KOB68" s="956">
        <f t="shared" si="382"/>
        <v>0</v>
      </c>
      <c r="KOC68" s="956">
        <f t="shared" si="382"/>
        <v>0</v>
      </c>
      <c r="KOD68" s="956">
        <f t="shared" si="382"/>
        <v>0</v>
      </c>
      <c r="KOE68" s="956">
        <f t="shared" si="382"/>
        <v>0</v>
      </c>
      <c r="KOF68" s="956">
        <f t="shared" si="382"/>
        <v>0</v>
      </c>
      <c r="KOG68" s="956">
        <f t="shared" si="382"/>
        <v>0</v>
      </c>
      <c r="KOH68" s="956">
        <f t="shared" si="382"/>
        <v>0</v>
      </c>
      <c r="KOI68" s="956">
        <f t="shared" si="382"/>
        <v>0</v>
      </c>
      <c r="KOJ68" s="956">
        <f t="shared" si="382"/>
        <v>0</v>
      </c>
      <c r="KOK68" s="956">
        <f t="shared" si="382"/>
        <v>0</v>
      </c>
      <c r="KOL68" s="956">
        <f t="shared" si="382"/>
        <v>0</v>
      </c>
      <c r="KOM68" s="956">
        <f t="shared" si="382"/>
        <v>0</v>
      </c>
      <c r="KON68" s="956">
        <f t="shared" si="382"/>
        <v>0</v>
      </c>
      <c r="KOO68" s="956">
        <f t="shared" si="382"/>
        <v>0</v>
      </c>
      <c r="KOP68" s="956">
        <f t="shared" si="382"/>
        <v>0</v>
      </c>
      <c r="KOQ68" s="956">
        <f t="shared" si="382"/>
        <v>0</v>
      </c>
      <c r="KOR68" s="956">
        <f t="shared" si="382"/>
        <v>0</v>
      </c>
      <c r="KOS68" s="956">
        <f t="shared" si="382"/>
        <v>0</v>
      </c>
      <c r="KOT68" s="956">
        <f t="shared" si="382"/>
        <v>0</v>
      </c>
      <c r="KOU68" s="956">
        <f t="shared" si="382"/>
        <v>0</v>
      </c>
      <c r="KOV68" s="956">
        <f t="shared" si="382"/>
        <v>0</v>
      </c>
      <c r="KOW68" s="956">
        <f t="shared" si="382"/>
        <v>0</v>
      </c>
      <c r="KOX68" s="956">
        <f t="shared" si="382"/>
        <v>0</v>
      </c>
      <c r="KOY68" s="956">
        <f t="shared" si="382"/>
        <v>0</v>
      </c>
      <c r="KOZ68" s="956">
        <f t="shared" si="382"/>
        <v>0</v>
      </c>
      <c r="KPA68" s="956">
        <f t="shared" si="382"/>
        <v>0</v>
      </c>
      <c r="KPB68" s="956">
        <f t="shared" si="382"/>
        <v>0</v>
      </c>
      <c r="KPC68" s="956">
        <f t="shared" si="382"/>
        <v>0</v>
      </c>
      <c r="KPD68" s="956">
        <f t="shared" si="382"/>
        <v>0</v>
      </c>
      <c r="KPE68" s="956">
        <f t="shared" si="382"/>
        <v>0</v>
      </c>
      <c r="KPF68" s="956">
        <f t="shared" si="382"/>
        <v>0</v>
      </c>
      <c r="KPG68" s="956">
        <f t="shared" si="382"/>
        <v>0</v>
      </c>
      <c r="KPH68" s="956">
        <f t="shared" si="382"/>
        <v>0</v>
      </c>
      <c r="KPI68" s="956">
        <f t="shared" si="382"/>
        <v>0</v>
      </c>
      <c r="KPJ68" s="956">
        <f t="shared" si="382"/>
        <v>0</v>
      </c>
      <c r="KPK68" s="956">
        <f t="shared" si="382"/>
        <v>0</v>
      </c>
      <c r="KPL68" s="956">
        <f t="shared" si="382"/>
        <v>0</v>
      </c>
      <c r="KPM68" s="956">
        <f t="shared" si="382"/>
        <v>0</v>
      </c>
      <c r="KPN68" s="956">
        <f t="shared" si="382"/>
        <v>0</v>
      </c>
      <c r="KPO68" s="956">
        <f t="shared" si="382"/>
        <v>0</v>
      </c>
      <c r="KPP68" s="956">
        <f t="shared" si="382"/>
        <v>0</v>
      </c>
      <c r="KPQ68" s="956">
        <f t="shared" si="382"/>
        <v>0</v>
      </c>
      <c r="KPR68" s="956">
        <f t="shared" si="382"/>
        <v>0</v>
      </c>
      <c r="KPS68" s="956">
        <f t="shared" si="382"/>
        <v>0</v>
      </c>
      <c r="KPT68" s="956">
        <f t="shared" si="382"/>
        <v>0</v>
      </c>
      <c r="KPU68" s="956">
        <f t="shared" si="382"/>
        <v>0</v>
      </c>
      <c r="KPV68" s="956">
        <f t="shared" si="382"/>
        <v>0</v>
      </c>
      <c r="KPW68" s="956">
        <f t="shared" si="382"/>
        <v>0</v>
      </c>
      <c r="KPX68" s="956">
        <f t="shared" si="382"/>
        <v>0</v>
      </c>
      <c r="KPY68" s="956">
        <f t="shared" si="382"/>
        <v>0</v>
      </c>
      <c r="KPZ68" s="956">
        <f t="shared" si="382"/>
        <v>0</v>
      </c>
      <c r="KQA68" s="956">
        <f t="shared" si="382"/>
        <v>0</v>
      </c>
      <c r="KQB68" s="956">
        <f t="shared" si="382"/>
        <v>0</v>
      </c>
      <c r="KQC68" s="956">
        <f t="shared" si="382"/>
        <v>0</v>
      </c>
      <c r="KQD68" s="956">
        <f t="shared" si="382"/>
        <v>0</v>
      </c>
      <c r="KQE68" s="956">
        <f t="shared" si="382"/>
        <v>0</v>
      </c>
      <c r="KQF68" s="956">
        <f t="shared" ref="KQF68:KSQ68" si="383">KQF60*$C$68</f>
        <v>0</v>
      </c>
      <c r="KQG68" s="956">
        <f t="shared" si="383"/>
        <v>0</v>
      </c>
      <c r="KQH68" s="956">
        <f t="shared" si="383"/>
        <v>0</v>
      </c>
      <c r="KQI68" s="956">
        <f t="shared" si="383"/>
        <v>0</v>
      </c>
      <c r="KQJ68" s="956">
        <f t="shared" si="383"/>
        <v>0</v>
      </c>
      <c r="KQK68" s="956">
        <f t="shared" si="383"/>
        <v>0</v>
      </c>
      <c r="KQL68" s="956">
        <f t="shared" si="383"/>
        <v>0</v>
      </c>
      <c r="KQM68" s="956">
        <f t="shared" si="383"/>
        <v>0</v>
      </c>
      <c r="KQN68" s="956">
        <f t="shared" si="383"/>
        <v>0</v>
      </c>
      <c r="KQO68" s="956">
        <f t="shared" si="383"/>
        <v>0</v>
      </c>
      <c r="KQP68" s="956">
        <f t="shared" si="383"/>
        <v>0</v>
      </c>
      <c r="KQQ68" s="956">
        <f t="shared" si="383"/>
        <v>0</v>
      </c>
      <c r="KQR68" s="956">
        <f t="shared" si="383"/>
        <v>0</v>
      </c>
      <c r="KQS68" s="956">
        <f t="shared" si="383"/>
        <v>0</v>
      </c>
      <c r="KQT68" s="956">
        <f t="shared" si="383"/>
        <v>0</v>
      </c>
      <c r="KQU68" s="956">
        <f t="shared" si="383"/>
        <v>0</v>
      </c>
      <c r="KQV68" s="956">
        <f t="shared" si="383"/>
        <v>0</v>
      </c>
      <c r="KQW68" s="956">
        <f t="shared" si="383"/>
        <v>0</v>
      </c>
      <c r="KQX68" s="956">
        <f t="shared" si="383"/>
        <v>0</v>
      </c>
      <c r="KQY68" s="956">
        <f t="shared" si="383"/>
        <v>0</v>
      </c>
      <c r="KQZ68" s="956">
        <f t="shared" si="383"/>
        <v>0</v>
      </c>
      <c r="KRA68" s="956">
        <f t="shared" si="383"/>
        <v>0</v>
      </c>
      <c r="KRB68" s="956">
        <f t="shared" si="383"/>
        <v>0</v>
      </c>
      <c r="KRC68" s="956">
        <f t="shared" si="383"/>
        <v>0</v>
      </c>
      <c r="KRD68" s="956">
        <f t="shared" si="383"/>
        <v>0</v>
      </c>
      <c r="KRE68" s="956">
        <f t="shared" si="383"/>
        <v>0</v>
      </c>
      <c r="KRF68" s="956">
        <f t="shared" si="383"/>
        <v>0</v>
      </c>
      <c r="KRG68" s="956">
        <f t="shared" si="383"/>
        <v>0</v>
      </c>
      <c r="KRH68" s="956">
        <f t="shared" si="383"/>
        <v>0</v>
      </c>
      <c r="KRI68" s="956">
        <f t="shared" si="383"/>
        <v>0</v>
      </c>
      <c r="KRJ68" s="956">
        <f t="shared" si="383"/>
        <v>0</v>
      </c>
      <c r="KRK68" s="956">
        <f t="shared" si="383"/>
        <v>0</v>
      </c>
      <c r="KRL68" s="956">
        <f t="shared" si="383"/>
        <v>0</v>
      </c>
      <c r="KRM68" s="956">
        <f t="shared" si="383"/>
        <v>0</v>
      </c>
      <c r="KRN68" s="956">
        <f t="shared" si="383"/>
        <v>0</v>
      </c>
      <c r="KRO68" s="956">
        <f t="shared" si="383"/>
        <v>0</v>
      </c>
      <c r="KRP68" s="956">
        <f t="shared" si="383"/>
        <v>0</v>
      </c>
      <c r="KRQ68" s="956">
        <f t="shared" si="383"/>
        <v>0</v>
      </c>
      <c r="KRR68" s="956">
        <f t="shared" si="383"/>
        <v>0</v>
      </c>
      <c r="KRS68" s="956">
        <f t="shared" si="383"/>
        <v>0</v>
      </c>
      <c r="KRT68" s="956">
        <f t="shared" si="383"/>
        <v>0</v>
      </c>
      <c r="KRU68" s="956">
        <f t="shared" si="383"/>
        <v>0</v>
      </c>
      <c r="KRV68" s="956">
        <f t="shared" si="383"/>
        <v>0</v>
      </c>
      <c r="KRW68" s="956">
        <f t="shared" si="383"/>
        <v>0</v>
      </c>
      <c r="KRX68" s="956">
        <f t="shared" si="383"/>
        <v>0</v>
      </c>
      <c r="KRY68" s="956">
        <f t="shared" si="383"/>
        <v>0</v>
      </c>
      <c r="KRZ68" s="956">
        <f t="shared" si="383"/>
        <v>0</v>
      </c>
      <c r="KSA68" s="956">
        <f t="shared" si="383"/>
        <v>0</v>
      </c>
      <c r="KSB68" s="956">
        <f t="shared" si="383"/>
        <v>0</v>
      </c>
      <c r="KSC68" s="956">
        <f t="shared" si="383"/>
        <v>0</v>
      </c>
      <c r="KSD68" s="956">
        <f t="shared" si="383"/>
        <v>0</v>
      </c>
      <c r="KSE68" s="956">
        <f t="shared" si="383"/>
        <v>0</v>
      </c>
      <c r="KSF68" s="956">
        <f t="shared" si="383"/>
        <v>0</v>
      </c>
      <c r="KSG68" s="956">
        <f t="shared" si="383"/>
        <v>0</v>
      </c>
      <c r="KSH68" s="956">
        <f t="shared" si="383"/>
        <v>0</v>
      </c>
      <c r="KSI68" s="956">
        <f t="shared" si="383"/>
        <v>0</v>
      </c>
      <c r="KSJ68" s="956">
        <f t="shared" si="383"/>
        <v>0</v>
      </c>
      <c r="KSK68" s="956">
        <f t="shared" si="383"/>
        <v>0</v>
      </c>
      <c r="KSL68" s="956">
        <f t="shared" si="383"/>
        <v>0</v>
      </c>
      <c r="KSM68" s="956">
        <f t="shared" si="383"/>
        <v>0</v>
      </c>
      <c r="KSN68" s="956">
        <f t="shared" si="383"/>
        <v>0</v>
      </c>
      <c r="KSO68" s="956">
        <f t="shared" si="383"/>
        <v>0</v>
      </c>
      <c r="KSP68" s="956">
        <f t="shared" si="383"/>
        <v>0</v>
      </c>
      <c r="KSQ68" s="956">
        <f t="shared" si="383"/>
        <v>0</v>
      </c>
      <c r="KSR68" s="956">
        <f t="shared" ref="KSR68:KVC68" si="384">KSR60*$C$68</f>
        <v>0</v>
      </c>
      <c r="KSS68" s="956">
        <f t="shared" si="384"/>
        <v>0</v>
      </c>
      <c r="KST68" s="956">
        <f t="shared" si="384"/>
        <v>0</v>
      </c>
      <c r="KSU68" s="956">
        <f t="shared" si="384"/>
        <v>0</v>
      </c>
      <c r="KSV68" s="956">
        <f t="shared" si="384"/>
        <v>0</v>
      </c>
      <c r="KSW68" s="956">
        <f t="shared" si="384"/>
        <v>0</v>
      </c>
      <c r="KSX68" s="956">
        <f t="shared" si="384"/>
        <v>0</v>
      </c>
      <c r="KSY68" s="956">
        <f t="shared" si="384"/>
        <v>0</v>
      </c>
      <c r="KSZ68" s="956">
        <f t="shared" si="384"/>
        <v>0</v>
      </c>
      <c r="KTA68" s="956">
        <f t="shared" si="384"/>
        <v>0</v>
      </c>
      <c r="KTB68" s="956">
        <f t="shared" si="384"/>
        <v>0</v>
      </c>
      <c r="KTC68" s="956">
        <f t="shared" si="384"/>
        <v>0</v>
      </c>
      <c r="KTD68" s="956">
        <f t="shared" si="384"/>
        <v>0</v>
      </c>
      <c r="KTE68" s="956">
        <f t="shared" si="384"/>
        <v>0</v>
      </c>
      <c r="KTF68" s="956">
        <f t="shared" si="384"/>
        <v>0</v>
      </c>
      <c r="KTG68" s="956">
        <f t="shared" si="384"/>
        <v>0</v>
      </c>
      <c r="KTH68" s="956">
        <f t="shared" si="384"/>
        <v>0</v>
      </c>
      <c r="KTI68" s="956">
        <f t="shared" si="384"/>
        <v>0</v>
      </c>
      <c r="KTJ68" s="956">
        <f t="shared" si="384"/>
        <v>0</v>
      </c>
      <c r="KTK68" s="956">
        <f t="shared" si="384"/>
        <v>0</v>
      </c>
      <c r="KTL68" s="956">
        <f t="shared" si="384"/>
        <v>0</v>
      </c>
      <c r="KTM68" s="956">
        <f t="shared" si="384"/>
        <v>0</v>
      </c>
      <c r="KTN68" s="956">
        <f t="shared" si="384"/>
        <v>0</v>
      </c>
      <c r="KTO68" s="956">
        <f t="shared" si="384"/>
        <v>0</v>
      </c>
      <c r="KTP68" s="956">
        <f t="shared" si="384"/>
        <v>0</v>
      </c>
      <c r="KTQ68" s="956">
        <f t="shared" si="384"/>
        <v>0</v>
      </c>
      <c r="KTR68" s="956">
        <f t="shared" si="384"/>
        <v>0</v>
      </c>
      <c r="KTS68" s="956">
        <f t="shared" si="384"/>
        <v>0</v>
      </c>
      <c r="KTT68" s="956">
        <f t="shared" si="384"/>
        <v>0</v>
      </c>
      <c r="KTU68" s="956">
        <f t="shared" si="384"/>
        <v>0</v>
      </c>
      <c r="KTV68" s="956">
        <f t="shared" si="384"/>
        <v>0</v>
      </c>
      <c r="KTW68" s="956">
        <f t="shared" si="384"/>
        <v>0</v>
      </c>
      <c r="KTX68" s="956">
        <f t="shared" si="384"/>
        <v>0</v>
      </c>
      <c r="KTY68" s="956">
        <f t="shared" si="384"/>
        <v>0</v>
      </c>
      <c r="KTZ68" s="956">
        <f t="shared" si="384"/>
        <v>0</v>
      </c>
      <c r="KUA68" s="956">
        <f t="shared" si="384"/>
        <v>0</v>
      </c>
      <c r="KUB68" s="956">
        <f t="shared" si="384"/>
        <v>0</v>
      </c>
      <c r="KUC68" s="956">
        <f t="shared" si="384"/>
        <v>0</v>
      </c>
      <c r="KUD68" s="956">
        <f t="shared" si="384"/>
        <v>0</v>
      </c>
      <c r="KUE68" s="956">
        <f t="shared" si="384"/>
        <v>0</v>
      </c>
      <c r="KUF68" s="956">
        <f t="shared" si="384"/>
        <v>0</v>
      </c>
      <c r="KUG68" s="956">
        <f t="shared" si="384"/>
        <v>0</v>
      </c>
      <c r="KUH68" s="956">
        <f t="shared" si="384"/>
        <v>0</v>
      </c>
      <c r="KUI68" s="956">
        <f t="shared" si="384"/>
        <v>0</v>
      </c>
      <c r="KUJ68" s="956">
        <f t="shared" si="384"/>
        <v>0</v>
      </c>
      <c r="KUK68" s="956">
        <f t="shared" si="384"/>
        <v>0</v>
      </c>
      <c r="KUL68" s="956">
        <f t="shared" si="384"/>
        <v>0</v>
      </c>
      <c r="KUM68" s="956">
        <f t="shared" si="384"/>
        <v>0</v>
      </c>
      <c r="KUN68" s="956">
        <f t="shared" si="384"/>
        <v>0</v>
      </c>
      <c r="KUO68" s="956">
        <f t="shared" si="384"/>
        <v>0</v>
      </c>
      <c r="KUP68" s="956">
        <f t="shared" si="384"/>
        <v>0</v>
      </c>
      <c r="KUQ68" s="956">
        <f t="shared" si="384"/>
        <v>0</v>
      </c>
      <c r="KUR68" s="956">
        <f t="shared" si="384"/>
        <v>0</v>
      </c>
      <c r="KUS68" s="956">
        <f t="shared" si="384"/>
        <v>0</v>
      </c>
      <c r="KUT68" s="956">
        <f t="shared" si="384"/>
        <v>0</v>
      </c>
      <c r="KUU68" s="956">
        <f t="shared" si="384"/>
        <v>0</v>
      </c>
      <c r="KUV68" s="956">
        <f t="shared" si="384"/>
        <v>0</v>
      </c>
      <c r="KUW68" s="956">
        <f t="shared" si="384"/>
        <v>0</v>
      </c>
      <c r="KUX68" s="956">
        <f t="shared" si="384"/>
        <v>0</v>
      </c>
      <c r="KUY68" s="956">
        <f t="shared" si="384"/>
        <v>0</v>
      </c>
      <c r="KUZ68" s="956">
        <f t="shared" si="384"/>
        <v>0</v>
      </c>
      <c r="KVA68" s="956">
        <f t="shared" si="384"/>
        <v>0</v>
      </c>
      <c r="KVB68" s="956">
        <f t="shared" si="384"/>
        <v>0</v>
      </c>
      <c r="KVC68" s="956">
        <f t="shared" si="384"/>
        <v>0</v>
      </c>
      <c r="KVD68" s="956">
        <f t="shared" ref="KVD68:KXO68" si="385">KVD60*$C$68</f>
        <v>0</v>
      </c>
      <c r="KVE68" s="956">
        <f t="shared" si="385"/>
        <v>0</v>
      </c>
      <c r="KVF68" s="956">
        <f t="shared" si="385"/>
        <v>0</v>
      </c>
      <c r="KVG68" s="956">
        <f t="shared" si="385"/>
        <v>0</v>
      </c>
      <c r="KVH68" s="956">
        <f t="shared" si="385"/>
        <v>0</v>
      </c>
      <c r="KVI68" s="956">
        <f t="shared" si="385"/>
        <v>0</v>
      </c>
      <c r="KVJ68" s="956">
        <f t="shared" si="385"/>
        <v>0</v>
      </c>
      <c r="KVK68" s="956">
        <f t="shared" si="385"/>
        <v>0</v>
      </c>
      <c r="KVL68" s="956">
        <f t="shared" si="385"/>
        <v>0</v>
      </c>
      <c r="KVM68" s="956">
        <f t="shared" si="385"/>
        <v>0</v>
      </c>
      <c r="KVN68" s="956">
        <f t="shared" si="385"/>
        <v>0</v>
      </c>
      <c r="KVO68" s="956">
        <f t="shared" si="385"/>
        <v>0</v>
      </c>
      <c r="KVP68" s="956">
        <f t="shared" si="385"/>
        <v>0</v>
      </c>
      <c r="KVQ68" s="956">
        <f t="shared" si="385"/>
        <v>0</v>
      </c>
      <c r="KVR68" s="956">
        <f t="shared" si="385"/>
        <v>0</v>
      </c>
      <c r="KVS68" s="956">
        <f t="shared" si="385"/>
        <v>0</v>
      </c>
      <c r="KVT68" s="956">
        <f t="shared" si="385"/>
        <v>0</v>
      </c>
      <c r="KVU68" s="956">
        <f t="shared" si="385"/>
        <v>0</v>
      </c>
      <c r="KVV68" s="956">
        <f t="shared" si="385"/>
        <v>0</v>
      </c>
      <c r="KVW68" s="956">
        <f t="shared" si="385"/>
        <v>0</v>
      </c>
      <c r="KVX68" s="956">
        <f t="shared" si="385"/>
        <v>0</v>
      </c>
      <c r="KVY68" s="956">
        <f t="shared" si="385"/>
        <v>0</v>
      </c>
      <c r="KVZ68" s="956">
        <f t="shared" si="385"/>
        <v>0</v>
      </c>
      <c r="KWA68" s="956">
        <f t="shared" si="385"/>
        <v>0</v>
      </c>
      <c r="KWB68" s="956">
        <f t="shared" si="385"/>
        <v>0</v>
      </c>
      <c r="KWC68" s="956">
        <f t="shared" si="385"/>
        <v>0</v>
      </c>
      <c r="KWD68" s="956">
        <f t="shared" si="385"/>
        <v>0</v>
      </c>
      <c r="KWE68" s="956">
        <f t="shared" si="385"/>
        <v>0</v>
      </c>
      <c r="KWF68" s="956">
        <f t="shared" si="385"/>
        <v>0</v>
      </c>
      <c r="KWG68" s="956">
        <f t="shared" si="385"/>
        <v>0</v>
      </c>
      <c r="KWH68" s="956">
        <f t="shared" si="385"/>
        <v>0</v>
      </c>
      <c r="KWI68" s="956">
        <f t="shared" si="385"/>
        <v>0</v>
      </c>
      <c r="KWJ68" s="956">
        <f t="shared" si="385"/>
        <v>0</v>
      </c>
      <c r="KWK68" s="956">
        <f t="shared" si="385"/>
        <v>0</v>
      </c>
      <c r="KWL68" s="956">
        <f t="shared" si="385"/>
        <v>0</v>
      </c>
      <c r="KWM68" s="956">
        <f t="shared" si="385"/>
        <v>0</v>
      </c>
      <c r="KWN68" s="956">
        <f t="shared" si="385"/>
        <v>0</v>
      </c>
      <c r="KWO68" s="956">
        <f t="shared" si="385"/>
        <v>0</v>
      </c>
      <c r="KWP68" s="956">
        <f t="shared" si="385"/>
        <v>0</v>
      </c>
      <c r="KWQ68" s="956">
        <f t="shared" si="385"/>
        <v>0</v>
      </c>
      <c r="KWR68" s="956">
        <f t="shared" si="385"/>
        <v>0</v>
      </c>
      <c r="KWS68" s="956">
        <f t="shared" si="385"/>
        <v>0</v>
      </c>
      <c r="KWT68" s="956">
        <f t="shared" si="385"/>
        <v>0</v>
      </c>
      <c r="KWU68" s="956">
        <f t="shared" si="385"/>
        <v>0</v>
      </c>
      <c r="KWV68" s="956">
        <f t="shared" si="385"/>
        <v>0</v>
      </c>
      <c r="KWW68" s="956">
        <f t="shared" si="385"/>
        <v>0</v>
      </c>
      <c r="KWX68" s="956">
        <f t="shared" si="385"/>
        <v>0</v>
      </c>
      <c r="KWY68" s="956">
        <f t="shared" si="385"/>
        <v>0</v>
      </c>
      <c r="KWZ68" s="956">
        <f t="shared" si="385"/>
        <v>0</v>
      </c>
      <c r="KXA68" s="956">
        <f t="shared" si="385"/>
        <v>0</v>
      </c>
      <c r="KXB68" s="956">
        <f t="shared" si="385"/>
        <v>0</v>
      </c>
      <c r="KXC68" s="956">
        <f t="shared" si="385"/>
        <v>0</v>
      </c>
      <c r="KXD68" s="956">
        <f t="shared" si="385"/>
        <v>0</v>
      </c>
      <c r="KXE68" s="956">
        <f t="shared" si="385"/>
        <v>0</v>
      </c>
      <c r="KXF68" s="956">
        <f t="shared" si="385"/>
        <v>0</v>
      </c>
      <c r="KXG68" s="956">
        <f t="shared" si="385"/>
        <v>0</v>
      </c>
      <c r="KXH68" s="956">
        <f t="shared" si="385"/>
        <v>0</v>
      </c>
      <c r="KXI68" s="956">
        <f t="shared" si="385"/>
        <v>0</v>
      </c>
      <c r="KXJ68" s="956">
        <f t="shared" si="385"/>
        <v>0</v>
      </c>
      <c r="KXK68" s="956">
        <f t="shared" si="385"/>
        <v>0</v>
      </c>
      <c r="KXL68" s="956">
        <f t="shared" si="385"/>
        <v>0</v>
      </c>
      <c r="KXM68" s="956">
        <f t="shared" si="385"/>
        <v>0</v>
      </c>
      <c r="KXN68" s="956">
        <f t="shared" si="385"/>
        <v>0</v>
      </c>
      <c r="KXO68" s="956">
        <f t="shared" si="385"/>
        <v>0</v>
      </c>
      <c r="KXP68" s="956">
        <f t="shared" ref="KXP68:LAA68" si="386">KXP60*$C$68</f>
        <v>0</v>
      </c>
      <c r="KXQ68" s="956">
        <f t="shared" si="386"/>
        <v>0</v>
      </c>
      <c r="KXR68" s="956">
        <f t="shared" si="386"/>
        <v>0</v>
      </c>
      <c r="KXS68" s="956">
        <f t="shared" si="386"/>
        <v>0</v>
      </c>
      <c r="KXT68" s="956">
        <f t="shared" si="386"/>
        <v>0</v>
      </c>
      <c r="KXU68" s="956">
        <f t="shared" si="386"/>
        <v>0</v>
      </c>
      <c r="KXV68" s="956">
        <f t="shared" si="386"/>
        <v>0</v>
      </c>
      <c r="KXW68" s="956">
        <f t="shared" si="386"/>
        <v>0</v>
      </c>
      <c r="KXX68" s="956">
        <f t="shared" si="386"/>
        <v>0</v>
      </c>
      <c r="KXY68" s="956">
        <f t="shared" si="386"/>
        <v>0</v>
      </c>
      <c r="KXZ68" s="956">
        <f t="shared" si="386"/>
        <v>0</v>
      </c>
      <c r="KYA68" s="956">
        <f t="shared" si="386"/>
        <v>0</v>
      </c>
      <c r="KYB68" s="956">
        <f t="shared" si="386"/>
        <v>0</v>
      </c>
      <c r="KYC68" s="956">
        <f t="shared" si="386"/>
        <v>0</v>
      </c>
      <c r="KYD68" s="956">
        <f t="shared" si="386"/>
        <v>0</v>
      </c>
      <c r="KYE68" s="956">
        <f t="shared" si="386"/>
        <v>0</v>
      </c>
      <c r="KYF68" s="956">
        <f t="shared" si="386"/>
        <v>0</v>
      </c>
      <c r="KYG68" s="956">
        <f t="shared" si="386"/>
        <v>0</v>
      </c>
      <c r="KYH68" s="956">
        <f t="shared" si="386"/>
        <v>0</v>
      </c>
      <c r="KYI68" s="956">
        <f t="shared" si="386"/>
        <v>0</v>
      </c>
      <c r="KYJ68" s="956">
        <f t="shared" si="386"/>
        <v>0</v>
      </c>
      <c r="KYK68" s="956">
        <f t="shared" si="386"/>
        <v>0</v>
      </c>
      <c r="KYL68" s="956">
        <f t="shared" si="386"/>
        <v>0</v>
      </c>
      <c r="KYM68" s="956">
        <f t="shared" si="386"/>
        <v>0</v>
      </c>
      <c r="KYN68" s="956">
        <f t="shared" si="386"/>
        <v>0</v>
      </c>
      <c r="KYO68" s="956">
        <f t="shared" si="386"/>
        <v>0</v>
      </c>
      <c r="KYP68" s="956">
        <f t="shared" si="386"/>
        <v>0</v>
      </c>
      <c r="KYQ68" s="956">
        <f t="shared" si="386"/>
        <v>0</v>
      </c>
      <c r="KYR68" s="956">
        <f t="shared" si="386"/>
        <v>0</v>
      </c>
      <c r="KYS68" s="956">
        <f t="shared" si="386"/>
        <v>0</v>
      </c>
      <c r="KYT68" s="956">
        <f t="shared" si="386"/>
        <v>0</v>
      </c>
      <c r="KYU68" s="956">
        <f t="shared" si="386"/>
        <v>0</v>
      </c>
      <c r="KYV68" s="956">
        <f t="shared" si="386"/>
        <v>0</v>
      </c>
      <c r="KYW68" s="956">
        <f t="shared" si="386"/>
        <v>0</v>
      </c>
      <c r="KYX68" s="956">
        <f t="shared" si="386"/>
        <v>0</v>
      </c>
      <c r="KYY68" s="956">
        <f t="shared" si="386"/>
        <v>0</v>
      </c>
      <c r="KYZ68" s="956">
        <f t="shared" si="386"/>
        <v>0</v>
      </c>
      <c r="KZA68" s="956">
        <f t="shared" si="386"/>
        <v>0</v>
      </c>
      <c r="KZB68" s="956">
        <f t="shared" si="386"/>
        <v>0</v>
      </c>
      <c r="KZC68" s="956">
        <f t="shared" si="386"/>
        <v>0</v>
      </c>
      <c r="KZD68" s="956">
        <f t="shared" si="386"/>
        <v>0</v>
      </c>
      <c r="KZE68" s="956">
        <f t="shared" si="386"/>
        <v>0</v>
      </c>
      <c r="KZF68" s="956">
        <f t="shared" si="386"/>
        <v>0</v>
      </c>
      <c r="KZG68" s="956">
        <f t="shared" si="386"/>
        <v>0</v>
      </c>
      <c r="KZH68" s="956">
        <f t="shared" si="386"/>
        <v>0</v>
      </c>
      <c r="KZI68" s="956">
        <f t="shared" si="386"/>
        <v>0</v>
      </c>
      <c r="KZJ68" s="956">
        <f t="shared" si="386"/>
        <v>0</v>
      </c>
      <c r="KZK68" s="956">
        <f t="shared" si="386"/>
        <v>0</v>
      </c>
      <c r="KZL68" s="956">
        <f t="shared" si="386"/>
        <v>0</v>
      </c>
      <c r="KZM68" s="956">
        <f t="shared" si="386"/>
        <v>0</v>
      </c>
      <c r="KZN68" s="956">
        <f t="shared" si="386"/>
        <v>0</v>
      </c>
      <c r="KZO68" s="956">
        <f t="shared" si="386"/>
        <v>0</v>
      </c>
      <c r="KZP68" s="956">
        <f t="shared" si="386"/>
        <v>0</v>
      </c>
      <c r="KZQ68" s="956">
        <f t="shared" si="386"/>
        <v>0</v>
      </c>
      <c r="KZR68" s="956">
        <f t="shared" si="386"/>
        <v>0</v>
      </c>
      <c r="KZS68" s="956">
        <f t="shared" si="386"/>
        <v>0</v>
      </c>
      <c r="KZT68" s="956">
        <f t="shared" si="386"/>
        <v>0</v>
      </c>
      <c r="KZU68" s="956">
        <f t="shared" si="386"/>
        <v>0</v>
      </c>
      <c r="KZV68" s="956">
        <f t="shared" si="386"/>
        <v>0</v>
      </c>
      <c r="KZW68" s="956">
        <f t="shared" si="386"/>
        <v>0</v>
      </c>
      <c r="KZX68" s="956">
        <f t="shared" si="386"/>
        <v>0</v>
      </c>
      <c r="KZY68" s="956">
        <f t="shared" si="386"/>
        <v>0</v>
      </c>
      <c r="KZZ68" s="956">
        <f t="shared" si="386"/>
        <v>0</v>
      </c>
      <c r="LAA68" s="956">
        <f t="shared" si="386"/>
        <v>0</v>
      </c>
      <c r="LAB68" s="956">
        <f t="shared" ref="LAB68:LCM68" si="387">LAB60*$C$68</f>
        <v>0</v>
      </c>
      <c r="LAC68" s="956">
        <f t="shared" si="387"/>
        <v>0</v>
      </c>
      <c r="LAD68" s="956">
        <f t="shared" si="387"/>
        <v>0</v>
      </c>
      <c r="LAE68" s="956">
        <f t="shared" si="387"/>
        <v>0</v>
      </c>
      <c r="LAF68" s="956">
        <f t="shared" si="387"/>
        <v>0</v>
      </c>
      <c r="LAG68" s="956">
        <f t="shared" si="387"/>
        <v>0</v>
      </c>
      <c r="LAH68" s="956">
        <f t="shared" si="387"/>
        <v>0</v>
      </c>
      <c r="LAI68" s="956">
        <f t="shared" si="387"/>
        <v>0</v>
      </c>
      <c r="LAJ68" s="956">
        <f t="shared" si="387"/>
        <v>0</v>
      </c>
      <c r="LAK68" s="956">
        <f t="shared" si="387"/>
        <v>0</v>
      </c>
      <c r="LAL68" s="956">
        <f t="shared" si="387"/>
        <v>0</v>
      </c>
      <c r="LAM68" s="956">
        <f t="shared" si="387"/>
        <v>0</v>
      </c>
      <c r="LAN68" s="956">
        <f t="shared" si="387"/>
        <v>0</v>
      </c>
      <c r="LAO68" s="956">
        <f t="shared" si="387"/>
        <v>0</v>
      </c>
      <c r="LAP68" s="956">
        <f t="shared" si="387"/>
        <v>0</v>
      </c>
      <c r="LAQ68" s="956">
        <f t="shared" si="387"/>
        <v>0</v>
      </c>
      <c r="LAR68" s="956">
        <f t="shared" si="387"/>
        <v>0</v>
      </c>
      <c r="LAS68" s="956">
        <f t="shared" si="387"/>
        <v>0</v>
      </c>
      <c r="LAT68" s="956">
        <f t="shared" si="387"/>
        <v>0</v>
      </c>
      <c r="LAU68" s="956">
        <f t="shared" si="387"/>
        <v>0</v>
      </c>
      <c r="LAV68" s="956">
        <f t="shared" si="387"/>
        <v>0</v>
      </c>
      <c r="LAW68" s="956">
        <f t="shared" si="387"/>
        <v>0</v>
      </c>
      <c r="LAX68" s="956">
        <f t="shared" si="387"/>
        <v>0</v>
      </c>
      <c r="LAY68" s="956">
        <f t="shared" si="387"/>
        <v>0</v>
      </c>
      <c r="LAZ68" s="956">
        <f t="shared" si="387"/>
        <v>0</v>
      </c>
      <c r="LBA68" s="956">
        <f t="shared" si="387"/>
        <v>0</v>
      </c>
      <c r="LBB68" s="956">
        <f t="shared" si="387"/>
        <v>0</v>
      </c>
      <c r="LBC68" s="956">
        <f t="shared" si="387"/>
        <v>0</v>
      </c>
      <c r="LBD68" s="956">
        <f t="shared" si="387"/>
        <v>0</v>
      </c>
      <c r="LBE68" s="956">
        <f t="shared" si="387"/>
        <v>0</v>
      </c>
      <c r="LBF68" s="956">
        <f t="shared" si="387"/>
        <v>0</v>
      </c>
      <c r="LBG68" s="956">
        <f t="shared" si="387"/>
        <v>0</v>
      </c>
      <c r="LBH68" s="956">
        <f t="shared" si="387"/>
        <v>0</v>
      </c>
      <c r="LBI68" s="956">
        <f t="shared" si="387"/>
        <v>0</v>
      </c>
      <c r="LBJ68" s="956">
        <f t="shared" si="387"/>
        <v>0</v>
      </c>
      <c r="LBK68" s="956">
        <f t="shared" si="387"/>
        <v>0</v>
      </c>
      <c r="LBL68" s="956">
        <f t="shared" si="387"/>
        <v>0</v>
      </c>
      <c r="LBM68" s="956">
        <f t="shared" si="387"/>
        <v>0</v>
      </c>
      <c r="LBN68" s="956">
        <f t="shared" si="387"/>
        <v>0</v>
      </c>
      <c r="LBO68" s="956">
        <f t="shared" si="387"/>
        <v>0</v>
      </c>
      <c r="LBP68" s="956">
        <f t="shared" si="387"/>
        <v>0</v>
      </c>
      <c r="LBQ68" s="956">
        <f t="shared" si="387"/>
        <v>0</v>
      </c>
      <c r="LBR68" s="956">
        <f t="shared" si="387"/>
        <v>0</v>
      </c>
      <c r="LBS68" s="956">
        <f t="shared" si="387"/>
        <v>0</v>
      </c>
      <c r="LBT68" s="956">
        <f t="shared" si="387"/>
        <v>0</v>
      </c>
      <c r="LBU68" s="956">
        <f t="shared" si="387"/>
        <v>0</v>
      </c>
      <c r="LBV68" s="956">
        <f t="shared" si="387"/>
        <v>0</v>
      </c>
      <c r="LBW68" s="956">
        <f t="shared" si="387"/>
        <v>0</v>
      </c>
      <c r="LBX68" s="956">
        <f t="shared" si="387"/>
        <v>0</v>
      </c>
      <c r="LBY68" s="956">
        <f t="shared" si="387"/>
        <v>0</v>
      </c>
      <c r="LBZ68" s="956">
        <f t="shared" si="387"/>
        <v>0</v>
      </c>
      <c r="LCA68" s="956">
        <f t="shared" si="387"/>
        <v>0</v>
      </c>
      <c r="LCB68" s="956">
        <f t="shared" si="387"/>
        <v>0</v>
      </c>
      <c r="LCC68" s="956">
        <f t="shared" si="387"/>
        <v>0</v>
      </c>
      <c r="LCD68" s="956">
        <f t="shared" si="387"/>
        <v>0</v>
      </c>
      <c r="LCE68" s="956">
        <f t="shared" si="387"/>
        <v>0</v>
      </c>
      <c r="LCF68" s="956">
        <f t="shared" si="387"/>
        <v>0</v>
      </c>
      <c r="LCG68" s="956">
        <f t="shared" si="387"/>
        <v>0</v>
      </c>
      <c r="LCH68" s="956">
        <f t="shared" si="387"/>
        <v>0</v>
      </c>
      <c r="LCI68" s="956">
        <f t="shared" si="387"/>
        <v>0</v>
      </c>
      <c r="LCJ68" s="956">
        <f t="shared" si="387"/>
        <v>0</v>
      </c>
      <c r="LCK68" s="956">
        <f t="shared" si="387"/>
        <v>0</v>
      </c>
      <c r="LCL68" s="956">
        <f t="shared" si="387"/>
        <v>0</v>
      </c>
      <c r="LCM68" s="956">
        <f t="shared" si="387"/>
        <v>0</v>
      </c>
      <c r="LCN68" s="956">
        <f t="shared" ref="LCN68:LEY68" si="388">LCN60*$C$68</f>
        <v>0</v>
      </c>
      <c r="LCO68" s="956">
        <f t="shared" si="388"/>
        <v>0</v>
      </c>
      <c r="LCP68" s="956">
        <f t="shared" si="388"/>
        <v>0</v>
      </c>
      <c r="LCQ68" s="956">
        <f t="shared" si="388"/>
        <v>0</v>
      </c>
      <c r="LCR68" s="956">
        <f t="shared" si="388"/>
        <v>0</v>
      </c>
      <c r="LCS68" s="956">
        <f t="shared" si="388"/>
        <v>0</v>
      </c>
      <c r="LCT68" s="956">
        <f t="shared" si="388"/>
        <v>0</v>
      </c>
      <c r="LCU68" s="956">
        <f t="shared" si="388"/>
        <v>0</v>
      </c>
      <c r="LCV68" s="956">
        <f t="shared" si="388"/>
        <v>0</v>
      </c>
      <c r="LCW68" s="956">
        <f t="shared" si="388"/>
        <v>0</v>
      </c>
      <c r="LCX68" s="956">
        <f t="shared" si="388"/>
        <v>0</v>
      </c>
      <c r="LCY68" s="956">
        <f t="shared" si="388"/>
        <v>0</v>
      </c>
      <c r="LCZ68" s="956">
        <f t="shared" si="388"/>
        <v>0</v>
      </c>
      <c r="LDA68" s="956">
        <f t="shared" si="388"/>
        <v>0</v>
      </c>
      <c r="LDB68" s="956">
        <f t="shared" si="388"/>
        <v>0</v>
      </c>
      <c r="LDC68" s="956">
        <f t="shared" si="388"/>
        <v>0</v>
      </c>
      <c r="LDD68" s="956">
        <f t="shared" si="388"/>
        <v>0</v>
      </c>
      <c r="LDE68" s="956">
        <f t="shared" si="388"/>
        <v>0</v>
      </c>
      <c r="LDF68" s="956">
        <f t="shared" si="388"/>
        <v>0</v>
      </c>
      <c r="LDG68" s="956">
        <f t="shared" si="388"/>
        <v>0</v>
      </c>
      <c r="LDH68" s="956">
        <f t="shared" si="388"/>
        <v>0</v>
      </c>
      <c r="LDI68" s="956">
        <f t="shared" si="388"/>
        <v>0</v>
      </c>
      <c r="LDJ68" s="956">
        <f t="shared" si="388"/>
        <v>0</v>
      </c>
      <c r="LDK68" s="956">
        <f t="shared" si="388"/>
        <v>0</v>
      </c>
      <c r="LDL68" s="956">
        <f t="shared" si="388"/>
        <v>0</v>
      </c>
      <c r="LDM68" s="956">
        <f t="shared" si="388"/>
        <v>0</v>
      </c>
      <c r="LDN68" s="956">
        <f t="shared" si="388"/>
        <v>0</v>
      </c>
      <c r="LDO68" s="956">
        <f t="shared" si="388"/>
        <v>0</v>
      </c>
      <c r="LDP68" s="956">
        <f t="shared" si="388"/>
        <v>0</v>
      </c>
      <c r="LDQ68" s="956">
        <f t="shared" si="388"/>
        <v>0</v>
      </c>
      <c r="LDR68" s="956">
        <f t="shared" si="388"/>
        <v>0</v>
      </c>
      <c r="LDS68" s="956">
        <f t="shared" si="388"/>
        <v>0</v>
      </c>
      <c r="LDT68" s="956">
        <f t="shared" si="388"/>
        <v>0</v>
      </c>
      <c r="LDU68" s="956">
        <f t="shared" si="388"/>
        <v>0</v>
      </c>
      <c r="LDV68" s="956">
        <f t="shared" si="388"/>
        <v>0</v>
      </c>
      <c r="LDW68" s="956">
        <f t="shared" si="388"/>
        <v>0</v>
      </c>
      <c r="LDX68" s="956">
        <f t="shared" si="388"/>
        <v>0</v>
      </c>
      <c r="LDY68" s="956">
        <f t="shared" si="388"/>
        <v>0</v>
      </c>
      <c r="LDZ68" s="956">
        <f t="shared" si="388"/>
        <v>0</v>
      </c>
      <c r="LEA68" s="956">
        <f t="shared" si="388"/>
        <v>0</v>
      </c>
      <c r="LEB68" s="956">
        <f t="shared" si="388"/>
        <v>0</v>
      </c>
      <c r="LEC68" s="956">
        <f t="shared" si="388"/>
        <v>0</v>
      </c>
      <c r="LED68" s="956">
        <f t="shared" si="388"/>
        <v>0</v>
      </c>
      <c r="LEE68" s="956">
        <f t="shared" si="388"/>
        <v>0</v>
      </c>
      <c r="LEF68" s="956">
        <f t="shared" si="388"/>
        <v>0</v>
      </c>
      <c r="LEG68" s="956">
        <f t="shared" si="388"/>
        <v>0</v>
      </c>
      <c r="LEH68" s="956">
        <f t="shared" si="388"/>
        <v>0</v>
      </c>
      <c r="LEI68" s="956">
        <f t="shared" si="388"/>
        <v>0</v>
      </c>
      <c r="LEJ68" s="956">
        <f t="shared" si="388"/>
        <v>0</v>
      </c>
      <c r="LEK68" s="956">
        <f t="shared" si="388"/>
        <v>0</v>
      </c>
      <c r="LEL68" s="956">
        <f t="shared" si="388"/>
        <v>0</v>
      </c>
      <c r="LEM68" s="956">
        <f t="shared" si="388"/>
        <v>0</v>
      </c>
      <c r="LEN68" s="956">
        <f t="shared" si="388"/>
        <v>0</v>
      </c>
      <c r="LEO68" s="956">
        <f t="shared" si="388"/>
        <v>0</v>
      </c>
      <c r="LEP68" s="956">
        <f t="shared" si="388"/>
        <v>0</v>
      </c>
      <c r="LEQ68" s="956">
        <f t="shared" si="388"/>
        <v>0</v>
      </c>
      <c r="LER68" s="956">
        <f t="shared" si="388"/>
        <v>0</v>
      </c>
      <c r="LES68" s="956">
        <f t="shared" si="388"/>
        <v>0</v>
      </c>
      <c r="LET68" s="956">
        <f t="shared" si="388"/>
        <v>0</v>
      </c>
      <c r="LEU68" s="956">
        <f t="shared" si="388"/>
        <v>0</v>
      </c>
      <c r="LEV68" s="956">
        <f t="shared" si="388"/>
        <v>0</v>
      </c>
      <c r="LEW68" s="956">
        <f t="shared" si="388"/>
        <v>0</v>
      </c>
      <c r="LEX68" s="956">
        <f t="shared" si="388"/>
        <v>0</v>
      </c>
      <c r="LEY68" s="956">
        <f t="shared" si="388"/>
        <v>0</v>
      </c>
      <c r="LEZ68" s="956">
        <f t="shared" ref="LEZ68:LHK68" si="389">LEZ60*$C$68</f>
        <v>0</v>
      </c>
      <c r="LFA68" s="956">
        <f t="shared" si="389"/>
        <v>0</v>
      </c>
      <c r="LFB68" s="956">
        <f t="shared" si="389"/>
        <v>0</v>
      </c>
      <c r="LFC68" s="956">
        <f t="shared" si="389"/>
        <v>0</v>
      </c>
      <c r="LFD68" s="956">
        <f t="shared" si="389"/>
        <v>0</v>
      </c>
      <c r="LFE68" s="956">
        <f t="shared" si="389"/>
        <v>0</v>
      </c>
      <c r="LFF68" s="956">
        <f t="shared" si="389"/>
        <v>0</v>
      </c>
      <c r="LFG68" s="956">
        <f t="shared" si="389"/>
        <v>0</v>
      </c>
      <c r="LFH68" s="956">
        <f t="shared" si="389"/>
        <v>0</v>
      </c>
      <c r="LFI68" s="956">
        <f t="shared" si="389"/>
        <v>0</v>
      </c>
      <c r="LFJ68" s="956">
        <f t="shared" si="389"/>
        <v>0</v>
      </c>
      <c r="LFK68" s="956">
        <f t="shared" si="389"/>
        <v>0</v>
      </c>
      <c r="LFL68" s="956">
        <f t="shared" si="389"/>
        <v>0</v>
      </c>
      <c r="LFM68" s="956">
        <f t="shared" si="389"/>
        <v>0</v>
      </c>
      <c r="LFN68" s="956">
        <f t="shared" si="389"/>
        <v>0</v>
      </c>
      <c r="LFO68" s="956">
        <f t="shared" si="389"/>
        <v>0</v>
      </c>
      <c r="LFP68" s="956">
        <f t="shared" si="389"/>
        <v>0</v>
      </c>
      <c r="LFQ68" s="956">
        <f t="shared" si="389"/>
        <v>0</v>
      </c>
      <c r="LFR68" s="956">
        <f t="shared" si="389"/>
        <v>0</v>
      </c>
      <c r="LFS68" s="956">
        <f t="shared" si="389"/>
        <v>0</v>
      </c>
      <c r="LFT68" s="956">
        <f t="shared" si="389"/>
        <v>0</v>
      </c>
      <c r="LFU68" s="956">
        <f t="shared" si="389"/>
        <v>0</v>
      </c>
      <c r="LFV68" s="956">
        <f t="shared" si="389"/>
        <v>0</v>
      </c>
      <c r="LFW68" s="956">
        <f t="shared" si="389"/>
        <v>0</v>
      </c>
      <c r="LFX68" s="956">
        <f t="shared" si="389"/>
        <v>0</v>
      </c>
      <c r="LFY68" s="956">
        <f t="shared" si="389"/>
        <v>0</v>
      </c>
      <c r="LFZ68" s="956">
        <f t="shared" si="389"/>
        <v>0</v>
      </c>
      <c r="LGA68" s="956">
        <f t="shared" si="389"/>
        <v>0</v>
      </c>
      <c r="LGB68" s="956">
        <f t="shared" si="389"/>
        <v>0</v>
      </c>
      <c r="LGC68" s="956">
        <f t="shared" si="389"/>
        <v>0</v>
      </c>
      <c r="LGD68" s="956">
        <f t="shared" si="389"/>
        <v>0</v>
      </c>
      <c r="LGE68" s="956">
        <f t="shared" si="389"/>
        <v>0</v>
      </c>
      <c r="LGF68" s="956">
        <f t="shared" si="389"/>
        <v>0</v>
      </c>
      <c r="LGG68" s="956">
        <f t="shared" si="389"/>
        <v>0</v>
      </c>
      <c r="LGH68" s="956">
        <f t="shared" si="389"/>
        <v>0</v>
      </c>
      <c r="LGI68" s="956">
        <f t="shared" si="389"/>
        <v>0</v>
      </c>
      <c r="LGJ68" s="956">
        <f t="shared" si="389"/>
        <v>0</v>
      </c>
      <c r="LGK68" s="956">
        <f t="shared" si="389"/>
        <v>0</v>
      </c>
      <c r="LGL68" s="956">
        <f t="shared" si="389"/>
        <v>0</v>
      </c>
      <c r="LGM68" s="956">
        <f t="shared" si="389"/>
        <v>0</v>
      </c>
      <c r="LGN68" s="956">
        <f t="shared" si="389"/>
        <v>0</v>
      </c>
      <c r="LGO68" s="956">
        <f t="shared" si="389"/>
        <v>0</v>
      </c>
      <c r="LGP68" s="956">
        <f t="shared" si="389"/>
        <v>0</v>
      </c>
      <c r="LGQ68" s="956">
        <f t="shared" si="389"/>
        <v>0</v>
      </c>
      <c r="LGR68" s="956">
        <f t="shared" si="389"/>
        <v>0</v>
      </c>
      <c r="LGS68" s="956">
        <f t="shared" si="389"/>
        <v>0</v>
      </c>
      <c r="LGT68" s="956">
        <f t="shared" si="389"/>
        <v>0</v>
      </c>
      <c r="LGU68" s="956">
        <f t="shared" si="389"/>
        <v>0</v>
      </c>
      <c r="LGV68" s="956">
        <f t="shared" si="389"/>
        <v>0</v>
      </c>
      <c r="LGW68" s="956">
        <f t="shared" si="389"/>
        <v>0</v>
      </c>
      <c r="LGX68" s="956">
        <f t="shared" si="389"/>
        <v>0</v>
      </c>
      <c r="LGY68" s="956">
        <f t="shared" si="389"/>
        <v>0</v>
      </c>
      <c r="LGZ68" s="956">
        <f t="shared" si="389"/>
        <v>0</v>
      </c>
      <c r="LHA68" s="956">
        <f t="shared" si="389"/>
        <v>0</v>
      </c>
      <c r="LHB68" s="956">
        <f t="shared" si="389"/>
        <v>0</v>
      </c>
      <c r="LHC68" s="956">
        <f t="shared" si="389"/>
        <v>0</v>
      </c>
      <c r="LHD68" s="956">
        <f t="shared" si="389"/>
        <v>0</v>
      </c>
      <c r="LHE68" s="956">
        <f t="shared" si="389"/>
        <v>0</v>
      </c>
      <c r="LHF68" s="956">
        <f t="shared" si="389"/>
        <v>0</v>
      </c>
      <c r="LHG68" s="956">
        <f t="shared" si="389"/>
        <v>0</v>
      </c>
      <c r="LHH68" s="956">
        <f t="shared" si="389"/>
        <v>0</v>
      </c>
      <c r="LHI68" s="956">
        <f t="shared" si="389"/>
        <v>0</v>
      </c>
      <c r="LHJ68" s="956">
        <f t="shared" si="389"/>
        <v>0</v>
      </c>
      <c r="LHK68" s="956">
        <f t="shared" si="389"/>
        <v>0</v>
      </c>
      <c r="LHL68" s="956">
        <f t="shared" ref="LHL68:LJW68" si="390">LHL60*$C$68</f>
        <v>0</v>
      </c>
      <c r="LHM68" s="956">
        <f t="shared" si="390"/>
        <v>0</v>
      </c>
      <c r="LHN68" s="956">
        <f t="shared" si="390"/>
        <v>0</v>
      </c>
      <c r="LHO68" s="956">
        <f t="shared" si="390"/>
        <v>0</v>
      </c>
      <c r="LHP68" s="956">
        <f t="shared" si="390"/>
        <v>0</v>
      </c>
      <c r="LHQ68" s="956">
        <f t="shared" si="390"/>
        <v>0</v>
      </c>
      <c r="LHR68" s="956">
        <f t="shared" si="390"/>
        <v>0</v>
      </c>
      <c r="LHS68" s="956">
        <f t="shared" si="390"/>
        <v>0</v>
      </c>
      <c r="LHT68" s="956">
        <f t="shared" si="390"/>
        <v>0</v>
      </c>
      <c r="LHU68" s="956">
        <f t="shared" si="390"/>
        <v>0</v>
      </c>
      <c r="LHV68" s="956">
        <f t="shared" si="390"/>
        <v>0</v>
      </c>
      <c r="LHW68" s="956">
        <f t="shared" si="390"/>
        <v>0</v>
      </c>
      <c r="LHX68" s="956">
        <f t="shared" si="390"/>
        <v>0</v>
      </c>
      <c r="LHY68" s="956">
        <f t="shared" si="390"/>
        <v>0</v>
      </c>
      <c r="LHZ68" s="956">
        <f t="shared" si="390"/>
        <v>0</v>
      </c>
      <c r="LIA68" s="956">
        <f t="shared" si="390"/>
        <v>0</v>
      </c>
      <c r="LIB68" s="956">
        <f t="shared" si="390"/>
        <v>0</v>
      </c>
      <c r="LIC68" s="956">
        <f t="shared" si="390"/>
        <v>0</v>
      </c>
      <c r="LID68" s="956">
        <f t="shared" si="390"/>
        <v>0</v>
      </c>
      <c r="LIE68" s="956">
        <f t="shared" si="390"/>
        <v>0</v>
      </c>
      <c r="LIF68" s="956">
        <f t="shared" si="390"/>
        <v>0</v>
      </c>
      <c r="LIG68" s="956">
        <f t="shared" si="390"/>
        <v>0</v>
      </c>
      <c r="LIH68" s="956">
        <f t="shared" si="390"/>
        <v>0</v>
      </c>
      <c r="LII68" s="956">
        <f t="shared" si="390"/>
        <v>0</v>
      </c>
      <c r="LIJ68" s="956">
        <f t="shared" si="390"/>
        <v>0</v>
      </c>
      <c r="LIK68" s="956">
        <f t="shared" si="390"/>
        <v>0</v>
      </c>
      <c r="LIL68" s="956">
        <f t="shared" si="390"/>
        <v>0</v>
      </c>
      <c r="LIM68" s="956">
        <f t="shared" si="390"/>
        <v>0</v>
      </c>
      <c r="LIN68" s="956">
        <f t="shared" si="390"/>
        <v>0</v>
      </c>
      <c r="LIO68" s="956">
        <f t="shared" si="390"/>
        <v>0</v>
      </c>
      <c r="LIP68" s="956">
        <f t="shared" si="390"/>
        <v>0</v>
      </c>
      <c r="LIQ68" s="956">
        <f t="shared" si="390"/>
        <v>0</v>
      </c>
      <c r="LIR68" s="956">
        <f t="shared" si="390"/>
        <v>0</v>
      </c>
      <c r="LIS68" s="956">
        <f t="shared" si="390"/>
        <v>0</v>
      </c>
      <c r="LIT68" s="956">
        <f t="shared" si="390"/>
        <v>0</v>
      </c>
      <c r="LIU68" s="956">
        <f t="shared" si="390"/>
        <v>0</v>
      </c>
      <c r="LIV68" s="956">
        <f t="shared" si="390"/>
        <v>0</v>
      </c>
      <c r="LIW68" s="956">
        <f t="shared" si="390"/>
        <v>0</v>
      </c>
      <c r="LIX68" s="956">
        <f t="shared" si="390"/>
        <v>0</v>
      </c>
      <c r="LIY68" s="956">
        <f t="shared" si="390"/>
        <v>0</v>
      </c>
      <c r="LIZ68" s="956">
        <f t="shared" si="390"/>
        <v>0</v>
      </c>
      <c r="LJA68" s="956">
        <f t="shared" si="390"/>
        <v>0</v>
      </c>
      <c r="LJB68" s="956">
        <f t="shared" si="390"/>
        <v>0</v>
      </c>
      <c r="LJC68" s="956">
        <f t="shared" si="390"/>
        <v>0</v>
      </c>
      <c r="LJD68" s="956">
        <f t="shared" si="390"/>
        <v>0</v>
      </c>
      <c r="LJE68" s="956">
        <f t="shared" si="390"/>
        <v>0</v>
      </c>
      <c r="LJF68" s="956">
        <f t="shared" si="390"/>
        <v>0</v>
      </c>
      <c r="LJG68" s="956">
        <f t="shared" si="390"/>
        <v>0</v>
      </c>
      <c r="LJH68" s="956">
        <f t="shared" si="390"/>
        <v>0</v>
      </c>
      <c r="LJI68" s="956">
        <f t="shared" si="390"/>
        <v>0</v>
      </c>
      <c r="LJJ68" s="956">
        <f t="shared" si="390"/>
        <v>0</v>
      </c>
      <c r="LJK68" s="956">
        <f t="shared" si="390"/>
        <v>0</v>
      </c>
      <c r="LJL68" s="956">
        <f t="shared" si="390"/>
        <v>0</v>
      </c>
      <c r="LJM68" s="956">
        <f t="shared" si="390"/>
        <v>0</v>
      </c>
      <c r="LJN68" s="956">
        <f t="shared" si="390"/>
        <v>0</v>
      </c>
      <c r="LJO68" s="956">
        <f t="shared" si="390"/>
        <v>0</v>
      </c>
      <c r="LJP68" s="956">
        <f t="shared" si="390"/>
        <v>0</v>
      </c>
      <c r="LJQ68" s="956">
        <f t="shared" si="390"/>
        <v>0</v>
      </c>
      <c r="LJR68" s="956">
        <f t="shared" si="390"/>
        <v>0</v>
      </c>
      <c r="LJS68" s="956">
        <f t="shared" si="390"/>
        <v>0</v>
      </c>
      <c r="LJT68" s="956">
        <f t="shared" si="390"/>
        <v>0</v>
      </c>
      <c r="LJU68" s="956">
        <f t="shared" si="390"/>
        <v>0</v>
      </c>
      <c r="LJV68" s="956">
        <f t="shared" si="390"/>
        <v>0</v>
      </c>
      <c r="LJW68" s="956">
        <f t="shared" si="390"/>
        <v>0</v>
      </c>
      <c r="LJX68" s="956">
        <f t="shared" ref="LJX68:LMI68" si="391">LJX60*$C$68</f>
        <v>0</v>
      </c>
      <c r="LJY68" s="956">
        <f t="shared" si="391"/>
        <v>0</v>
      </c>
      <c r="LJZ68" s="956">
        <f t="shared" si="391"/>
        <v>0</v>
      </c>
      <c r="LKA68" s="956">
        <f t="shared" si="391"/>
        <v>0</v>
      </c>
      <c r="LKB68" s="956">
        <f t="shared" si="391"/>
        <v>0</v>
      </c>
      <c r="LKC68" s="956">
        <f t="shared" si="391"/>
        <v>0</v>
      </c>
      <c r="LKD68" s="956">
        <f t="shared" si="391"/>
        <v>0</v>
      </c>
      <c r="LKE68" s="956">
        <f t="shared" si="391"/>
        <v>0</v>
      </c>
      <c r="LKF68" s="956">
        <f t="shared" si="391"/>
        <v>0</v>
      </c>
      <c r="LKG68" s="956">
        <f t="shared" si="391"/>
        <v>0</v>
      </c>
      <c r="LKH68" s="956">
        <f t="shared" si="391"/>
        <v>0</v>
      </c>
      <c r="LKI68" s="956">
        <f t="shared" si="391"/>
        <v>0</v>
      </c>
      <c r="LKJ68" s="956">
        <f t="shared" si="391"/>
        <v>0</v>
      </c>
      <c r="LKK68" s="956">
        <f t="shared" si="391"/>
        <v>0</v>
      </c>
      <c r="LKL68" s="956">
        <f t="shared" si="391"/>
        <v>0</v>
      </c>
      <c r="LKM68" s="956">
        <f t="shared" si="391"/>
        <v>0</v>
      </c>
      <c r="LKN68" s="956">
        <f t="shared" si="391"/>
        <v>0</v>
      </c>
      <c r="LKO68" s="956">
        <f t="shared" si="391"/>
        <v>0</v>
      </c>
      <c r="LKP68" s="956">
        <f t="shared" si="391"/>
        <v>0</v>
      </c>
      <c r="LKQ68" s="956">
        <f t="shared" si="391"/>
        <v>0</v>
      </c>
      <c r="LKR68" s="956">
        <f t="shared" si="391"/>
        <v>0</v>
      </c>
      <c r="LKS68" s="956">
        <f t="shared" si="391"/>
        <v>0</v>
      </c>
      <c r="LKT68" s="956">
        <f t="shared" si="391"/>
        <v>0</v>
      </c>
      <c r="LKU68" s="956">
        <f t="shared" si="391"/>
        <v>0</v>
      </c>
      <c r="LKV68" s="956">
        <f t="shared" si="391"/>
        <v>0</v>
      </c>
      <c r="LKW68" s="956">
        <f t="shared" si="391"/>
        <v>0</v>
      </c>
      <c r="LKX68" s="956">
        <f t="shared" si="391"/>
        <v>0</v>
      </c>
      <c r="LKY68" s="956">
        <f t="shared" si="391"/>
        <v>0</v>
      </c>
      <c r="LKZ68" s="956">
        <f t="shared" si="391"/>
        <v>0</v>
      </c>
      <c r="LLA68" s="956">
        <f t="shared" si="391"/>
        <v>0</v>
      </c>
      <c r="LLB68" s="956">
        <f t="shared" si="391"/>
        <v>0</v>
      </c>
      <c r="LLC68" s="956">
        <f t="shared" si="391"/>
        <v>0</v>
      </c>
      <c r="LLD68" s="956">
        <f t="shared" si="391"/>
        <v>0</v>
      </c>
      <c r="LLE68" s="956">
        <f t="shared" si="391"/>
        <v>0</v>
      </c>
      <c r="LLF68" s="956">
        <f t="shared" si="391"/>
        <v>0</v>
      </c>
      <c r="LLG68" s="956">
        <f t="shared" si="391"/>
        <v>0</v>
      </c>
      <c r="LLH68" s="956">
        <f t="shared" si="391"/>
        <v>0</v>
      </c>
      <c r="LLI68" s="956">
        <f t="shared" si="391"/>
        <v>0</v>
      </c>
      <c r="LLJ68" s="956">
        <f t="shared" si="391"/>
        <v>0</v>
      </c>
      <c r="LLK68" s="956">
        <f t="shared" si="391"/>
        <v>0</v>
      </c>
      <c r="LLL68" s="956">
        <f t="shared" si="391"/>
        <v>0</v>
      </c>
      <c r="LLM68" s="956">
        <f t="shared" si="391"/>
        <v>0</v>
      </c>
      <c r="LLN68" s="956">
        <f t="shared" si="391"/>
        <v>0</v>
      </c>
      <c r="LLO68" s="956">
        <f t="shared" si="391"/>
        <v>0</v>
      </c>
      <c r="LLP68" s="956">
        <f t="shared" si="391"/>
        <v>0</v>
      </c>
      <c r="LLQ68" s="956">
        <f t="shared" si="391"/>
        <v>0</v>
      </c>
      <c r="LLR68" s="956">
        <f t="shared" si="391"/>
        <v>0</v>
      </c>
      <c r="LLS68" s="956">
        <f t="shared" si="391"/>
        <v>0</v>
      </c>
      <c r="LLT68" s="956">
        <f t="shared" si="391"/>
        <v>0</v>
      </c>
      <c r="LLU68" s="956">
        <f t="shared" si="391"/>
        <v>0</v>
      </c>
      <c r="LLV68" s="956">
        <f t="shared" si="391"/>
        <v>0</v>
      </c>
      <c r="LLW68" s="956">
        <f t="shared" si="391"/>
        <v>0</v>
      </c>
      <c r="LLX68" s="956">
        <f t="shared" si="391"/>
        <v>0</v>
      </c>
      <c r="LLY68" s="956">
        <f t="shared" si="391"/>
        <v>0</v>
      </c>
      <c r="LLZ68" s="956">
        <f t="shared" si="391"/>
        <v>0</v>
      </c>
      <c r="LMA68" s="956">
        <f t="shared" si="391"/>
        <v>0</v>
      </c>
      <c r="LMB68" s="956">
        <f t="shared" si="391"/>
        <v>0</v>
      </c>
      <c r="LMC68" s="956">
        <f t="shared" si="391"/>
        <v>0</v>
      </c>
      <c r="LMD68" s="956">
        <f t="shared" si="391"/>
        <v>0</v>
      </c>
      <c r="LME68" s="956">
        <f t="shared" si="391"/>
        <v>0</v>
      </c>
      <c r="LMF68" s="956">
        <f t="shared" si="391"/>
        <v>0</v>
      </c>
      <c r="LMG68" s="956">
        <f t="shared" si="391"/>
        <v>0</v>
      </c>
      <c r="LMH68" s="956">
        <f t="shared" si="391"/>
        <v>0</v>
      </c>
      <c r="LMI68" s="956">
        <f t="shared" si="391"/>
        <v>0</v>
      </c>
      <c r="LMJ68" s="956">
        <f t="shared" ref="LMJ68:LOU68" si="392">LMJ60*$C$68</f>
        <v>0</v>
      </c>
      <c r="LMK68" s="956">
        <f t="shared" si="392"/>
        <v>0</v>
      </c>
      <c r="LML68" s="956">
        <f t="shared" si="392"/>
        <v>0</v>
      </c>
      <c r="LMM68" s="956">
        <f t="shared" si="392"/>
        <v>0</v>
      </c>
      <c r="LMN68" s="956">
        <f t="shared" si="392"/>
        <v>0</v>
      </c>
      <c r="LMO68" s="956">
        <f t="shared" si="392"/>
        <v>0</v>
      </c>
      <c r="LMP68" s="956">
        <f t="shared" si="392"/>
        <v>0</v>
      </c>
      <c r="LMQ68" s="956">
        <f t="shared" si="392"/>
        <v>0</v>
      </c>
      <c r="LMR68" s="956">
        <f t="shared" si="392"/>
        <v>0</v>
      </c>
      <c r="LMS68" s="956">
        <f t="shared" si="392"/>
        <v>0</v>
      </c>
      <c r="LMT68" s="956">
        <f t="shared" si="392"/>
        <v>0</v>
      </c>
      <c r="LMU68" s="956">
        <f t="shared" si="392"/>
        <v>0</v>
      </c>
      <c r="LMV68" s="956">
        <f t="shared" si="392"/>
        <v>0</v>
      </c>
      <c r="LMW68" s="956">
        <f t="shared" si="392"/>
        <v>0</v>
      </c>
      <c r="LMX68" s="956">
        <f t="shared" si="392"/>
        <v>0</v>
      </c>
      <c r="LMY68" s="956">
        <f t="shared" si="392"/>
        <v>0</v>
      </c>
      <c r="LMZ68" s="956">
        <f t="shared" si="392"/>
        <v>0</v>
      </c>
      <c r="LNA68" s="956">
        <f t="shared" si="392"/>
        <v>0</v>
      </c>
      <c r="LNB68" s="956">
        <f t="shared" si="392"/>
        <v>0</v>
      </c>
      <c r="LNC68" s="956">
        <f t="shared" si="392"/>
        <v>0</v>
      </c>
      <c r="LND68" s="956">
        <f t="shared" si="392"/>
        <v>0</v>
      </c>
      <c r="LNE68" s="956">
        <f t="shared" si="392"/>
        <v>0</v>
      </c>
      <c r="LNF68" s="956">
        <f t="shared" si="392"/>
        <v>0</v>
      </c>
      <c r="LNG68" s="956">
        <f t="shared" si="392"/>
        <v>0</v>
      </c>
      <c r="LNH68" s="956">
        <f t="shared" si="392"/>
        <v>0</v>
      </c>
      <c r="LNI68" s="956">
        <f t="shared" si="392"/>
        <v>0</v>
      </c>
      <c r="LNJ68" s="956">
        <f t="shared" si="392"/>
        <v>0</v>
      </c>
      <c r="LNK68" s="956">
        <f t="shared" si="392"/>
        <v>0</v>
      </c>
      <c r="LNL68" s="956">
        <f t="shared" si="392"/>
        <v>0</v>
      </c>
      <c r="LNM68" s="956">
        <f t="shared" si="392"/>
        <v>0</v>
      </c>
      <c r="LNN68" s="956">
        <f t="shared" si="392"/>
        <v>0</v>
      </c>
      <c r="LNO68" s="956">
        <f t="shared" si="392"/>
        <v>0</v>
      </c>
      <c r="LNP68" s="956">
        <f t="shared" si="392"/>
        <v>0</v>
      </c>
      <c r="LNQ68" s="956">
        <f t="shared" si="392"/>
        <v>0</v>
      </c>
      <c r="LNR68" s="956">
        <f t="shared" si="392"/>
        <v>0</v>
      </c>
      <c r="LNS68" s="956">
        <f t="shared" si="392"/>
        <v>0</v>
      </c>
      <c r="LNT68" s="956">
        <f t="shared" si="392"/>
        <v>0</v>
      </c>
      <c r="LNU68" s="956">
        <f t="shared" si="392"/>
        <v>0</v>
      </c>
      <c r="LNV68" s="956">
        <f t="shared" si="392"/>
        <v>0</v>
      </c>
      <c r="LNW68" s="956">
        <f t="shared" si="392"/>
        <v>0</v>
      </c>
      <c r="LNX68" s="956">
        <f t="shared" si="392"/>
        <v>0</v>
      </c>
      <c r="LNY68" s="956">
        <f t="shared" si="392"/>
        <v>0</v>
      </c>
      <c r="LNZ68" s="956">
        <f t="shared" si="392"/>
        <v>0</v>
      </c>
      <c r="LOA68" s="956">
        <f t="shared" si="392"/>
        <v>0</v>
      </c>
      <c r="LOB68" s="956">
        <f t="shared" si="392"/>
        <v>0</v>
      </c>
      <c r="LOC68" s="956">
        <f t="shared" si="392"/>
        <v>0</v>
      </c>
      <c r="LOD68" s="956">
        <f t="shared" si="392"/>
        <v>0</v>
      </c>
      <c r="LOE68" s="956">
        <f t="shared" si="392"/>
        <v>0</v>
      </c>
      <c r="LOF68" s="956">
        <f t="shared" si="392"/>
        <v>0</v>
      </c>
      <c r="LOG68" s="956">
        <f t="shared" si="392"/>
        <v>0</v>
      </c>
      <c r="LOH68" s="956">
        <f t="shared" si="392"/>
        <v>0</v>
      </c>
      <c r="LOI68" s="956">
        <f t="shared" si="392"/>
        <v>0</v>
      </c>
      <c r="LOJ68" s="956">
        <f t="shared" si="392"/>
        <v>0</v>
      </c>
      <c r="LOK68" s="956">
        <f t="shared" si="392"/>
        <v>0</v>
      </c>
      <c r="LOL68" s="956">
        <f t="shared" si="392"/>
        <v>0</v>
      </c>
      <c r="LOM68" s="956">
        <f t="shared" si="392"/>
        <v>0</v>
      </c>
      <c r="LON68" s="956">
        <f t="shared" si="392"/>
        <v>0</v>
      </c>
      <c r="LOO68" s="956">
        <f t="shared" si="392"/>
        <v>0</v>
      </c>
      <c r="LOP68" s="956">
        <f t="shared" si="392"/>
        <v>0</v>
      </c>
      <c r="LOQ68" s="956">
        <f t="shared" si="392"/>
        <v>0</v>
      </c>
      <c r="LOR68" s="956">
        <f t="shared" si="392"/>
        <v>0</v>
      </c>
      <c r="LOS68" s="956">
        <f t="shared" si="392"/>
        <v>0</v>
      </c>
      <c r="LOT68" s="956">
        <f t="shared" si="392"/>
        <v>0</v>
      </c>
      <c r="LOU68" s="956">
        <f t="shared" si="392"/>
        <v>0</v>
      </c>
      <c r="LOV68" s="956">
        <f t="shared" ref="LOV68:LRG68" si="393">LOV60*$C$68</f>
        <v>0</v>
      </c>
      <c r="LOW68" s="956">
        <f t="shared" si="393"/>
        <v>0</v>
      </c>
      <c r="LOX68" s="956">
        <f t="shared" si="393"/>
        <v>0</v>
      </c>
      <c r="LOY68" s="956">
        <f t="shared" si="393"/>
        <v>0</v>
      </c>
      <c r="LOZ68" s="956">
        <f t="shared" si="393"/>
        <v>0</v>
      </c>
      <c r="LPA68" s="956">
        <f t="shared" si="393"/>
        <v>0</v>
      </c>
      <c r="LPB68" s="956">
        <f t="shared" si="393"/>
        <v>0</v>
      </c>
      <c r="LPC68" s="956">
        <f t="shared" si="393"/>
        <v>0</v>
      </c>
      <c r="LPD68" s="956">
        <f t="shared" si="393"/>
        <v>0</v>
      </c>
      <c r="LPE68" s="956">
        <f t="shared" si="393"/>
        <v>0</v>
      </c>
      <c r="LPF68" s="956">
        <f t="shared" si="393"/>
        <v>0</v>
      </c>
      <c r="LPG68" s="956">
        <f t="shared" si="393"/>
        <v>0</v>
      </c>
      <c r="LPH68" s="956">
        <f t="shared" si="393"/>
        <v>0</v>
      </c>
      <c r="LPI68" s="956">
        <f t="shared" si="393"/>
        <v>0</v>
      </c>
      <c r="LPJ68" s="956">
        <f t="shared" si="393"/>
        <v>0</v>
      </c>
      <c r="LPK68" s="956">
        <f t="shared" si="393"/>
        <v>0</v>
      </c>
      <c r="LPL68" s="956">
        <f t="shared" si="393"/>
        <v>0</v>
      </c>
      <c r="LPM68" s="956">
        <f t="shared" si="393"/>
        <v>0</v>
      </c>
      <c r="LPN68" s="956">
        <f t="shared" si="393"/>
        <v>0</v>
      </c>
      <c r="LPO68" s="956">
        <f t="shared" si="393"/>
        <v>0</v>
      </c>
      <c r="LPP68" s="956">
        <f t="shared" si="393"/>
        <v>0</v>
      </c>
      <c r="LPQ68" s="956">
        <f t="shared" si="393"/>
        <v>0</v>
      </c>
      <c r="LPR68" s="956">
        <f t="shared" si="393"/>
        <v>0</v>
      </c>
      <c r="LPS68" s="956">
        <f t="shared" si="393"/>
        <v>0</v>
      </c>
      <c r="LPT68" s="956">
        <f t="shared" si="393"/>
        <v>0</v>
      </c>
      <c r="LPU68" s="956">
        <f t="shared" si="393"/>
        <v>0</v>
      </c>
      <c r="LPV68" s="956">
        <f t="shared" si="393"/>
        <v>0</v>
      </c>
      <c r="LPW68" s="956">
        <f t="shared" si="393"/>
        <v>0</v>
      </c>
      <c r="LPX68" s="956">
        <f t="shared" si="393"/>
        <v>0</v>
      </c>
      <c r="LPY68" s="956">
        <f t="shared" si="393"/>
        <v>0</v>
      </c>
      <c r="LPZ68" s="956">
        <f t="shared" si="393"/>
        <v>0</v>
      </c>
      <c r="LQA68" s="956">
        <f t="shared" si="393"/>
        <v>0</v>
      </c>
      <c r="LQB68" s="956">
        <f t="shared" si="393"/>
        <v>0</v>
      </c>
      <c r="LQC68" s="956">
        <f t="shared" si="393"/>
        <v>0</v>
      </c>
      <c r="LQD68" s="956">
        <f t="shared" si="393"/>
        <v>0</v>
      </c>
      <c r="LQE68" s="956">
        <f t="shared" si="393"/>
        <v>0</v>
      </c>
      <c r="LQF68" s="956">
        <f t="shared" si="393"/>
        <v>0</v>
      </c>
      <c r="LQG68" s="956">
        <f t="shared" si="393"/>
        <v>0</v>
      </c>
      <c r="LQH68" s="956">
        <f t="shared" si="393"/>
        <v>0</v>
      </c>
      <c r="LQI68" s="956">
        <f t="shared" si="393"/>
        <v>0</v>
      </c>
      <c r="LQJ68" s="956">
        <f t="shared" si="393"/>
        <v>0</v>
      </c>
      <c r="LQK68" s="956">
        <f t="shared" si="393"/>
        <v>0</v>
      </c>
      <c r="LQL68" s="956">
        <f t="shared" si="393"/>
        <v>0</v>
      </c>
      <c r="LQM68" s="956">
        <f t="shared" si="393"/>
        <v>0</v>
      </c>
      <c r="LQN68" s="956">
        <f t="shared" si="393"/>
        <v>0</v>
      </c>
      <c r="LQO68" s="956">
        <f t="shared" si="393"/>
        <v>0</v>
      </c>
      <c r="LQP68" s="956">
        <f t="shared" si="393"/>
        <v>0</v>
      </c>
      <c r="LQQ68" s="956">
        <f t="shared" si="393"/>
        <v>0</v>
      </c>
      <c r="LQR68" s="956">
        <f t="shared" si="393"/>
        <v>0</v>
      </c>
      <c r="LQS68" s="956">
        <f t="shared" si="393"/>
        <v>0</v>
      </c>
      <c r="LQT68" s="956">
        <f t="shared" si="393"/>
        <v>0</v>
      </c>
      <c r="LQU68" s="956">
        <f t="shared" si="393"/>
        <v>0</v>
      </c>
      <c r="LQV68" s="956">
        <f t="shared" si="393"/>
        <v>0</v>
      </c>
      <c r="LQW68" s="956">
        <f t="shared" si="393"/>
        <v>0</v>
      </c>
      <c r="LQX68" s="956">
        <f t="shared" si="393"/>
        <v>0</v>
      </c>
      <c r="LQY68" s="956">
        <f t="shared" si="393"/>
        <v>0</v>
      </c>
      <c r="LQZ68" s="956">
        <f t="shared" si="393"/>
        <v>0</v>
      </c>
      <c r="LRA68" s="956">
        <f t="shared" si="393"/>
        <v>0</v>
      </c>
      <c r="LRB68" s="956">
        <f t="shared" si="393"/>
        <v>0</v>
      </c>
      <c r="LRC68" s="956">
        <f t="shared" si="393"/>
        <v>0</v>
      </c>
      <c r="LRD68" s="956">
        <f t="shared" si="393"/>
        <v>0</v>
      </c>
      <c r="LRE68" s="956">
        <f t="shared" si="393"/>
        <v>0</v>
      </c>
      <c r="LRF68" s="956">
        <f t="shared" si="393"/>
        <v>0</v>
      </c>
      <c r="LRG68" s="956">
        <f t="shared" si="393"/>
        <v>0</v>
      </c>
      <c r="LRH68" s="956">
        <f t="shared" ref="LRH68:LTS68" si="394">LRH60*$C$68</f>
        <v>0</v>
      </c>
      <c r="LRI68" s="956">
        <f t="shared" si="394"/>
        <v>0</v>
      </c>
      <c r="LRJ68" s="956">
        <f t="shared" si="394"/>
        <v>0</v>
      </c>
      <c r="LRK68" s="956">
        <f t="shared" si="394"/>
        <v>0</v>
      </c>
      <c r="LRL68" s="956">
        <f t="shared" si="394"/>
        <v>0</v>
      </c>
      <c r="LRM68" s="956">
        <f t="shared" si="394"/>
        <v>0</v>
      </c>
      <c r="LRN68" s="956">
        <f t="shared" si="394"/>
        <v>0</v>
      </c>
      <c r="LRO68" s="956">
        <f t="shared" si="394"/>
        <v>0</v>
      </c>
      <c r="LRP68" s="956">
        <f t="shared" si="394"/>
        <v>0</v>
      </c>
      <c r="LRQ68" s="956">
        <f t="shared" si="394"/>
        <v>0</v>
      </c>
      <c r="LRR68" s="956">
        <f t="shared" si="394"/>
        <v>0</v>
      </c>
      <c r="LRS68" s="956">
        <f t="shared" si="394"/>
        <v>0</v>
      </c>
      <c r="LRT68" s="956">
        <f t="shared" si="394"/>
        <v>0</v>
      </c>
      <c r="LRU68" s="956">
        <f t="shared" si="394"/>
        <v>0</v>
      </c>
      <c r="LRV68" s="956">
        <f t="shared" si="394"/>
        <v>0</v>
      </c>
      <c r="LRW68" s="956">
        <f t="shared" si="394"/>
        <v>0</v>
      </c>
      <c r="LRX68" s="956">
        <f t="shared" si="394"/>
        <v>0</v>
      </c>
      <c r="LRY68" s="956">
        <f t="shared" si="394"/>
        <v>0</v>
      </c>
      <c r="LRZ68" s="956">
        <f t="shared" si="394"/>
        <v>0</v>
      </c>
      <c r="LSA68" s="956">
        <f t="shared" si="394"/>
        <v>0</v>
      </c>
      <c r="LSB68" s="956">
        <f t="shared" si="394"/>
        <v>0</v>
      </c>
      <c r="LSC68" s="956">
        <f t="shared" si="394"/>
        <v>0</v>
      </c>
      <c r="LSD68" s="956">
        <f t="shared" si="394"/>
        <v>0</v>
      </c>
      <c r="LSE68" s="956">
        <f t="shared" si="394"/>
        <v>0</v>
      </c>
      <c r="LSF68" s="956">
        <f t="shared" si="394"/>
        <v>0</v>
      </c>
      <c r="LSG68" s="956">
        <f t="shared" si="394"/>
        <v>0</v>
      </c>
      <c r="LSH68" s="956">
        <f t="shared" si="394"/>
        <v>0</v>
      </c>
      <c r="LSI68" s="956">
        <f t="shared" si="394"/>
        <v>0</v>
      </c>
      <c r="LSJ68" s="956">
        <f t="shared" si="394"/>
        <v>0</v>
      </c>
      <c r="LSK68" s="956">
        <f t="shared" si="394"/>
        <v>0</v>
      </c>
      <c r="LSL68" s="956">
        <f t="shared" si="394"/>
        <v>0</v>
      </c>
      <c r="LSM68" s="956">
        <f t="shared" si="394"/>
        <v>0</v>
      </c>
      <c r="LSN68" s="956">
        <f t="shared" si="394"/>
        <v>0</v>
      </c>
      <c r="LSO68" s="956">
        <f t="shared" si="394"/>
        <v>0</v>
      </c>
      <c r="LSP68" s="956">
        <f t="shared" si="394"/>
        <v>0</v>
      </c>
      <c r="LSQ68" s="956">
        <f t="shared" si="394"/>
        <v>0</v>
      </c>
      <c r="LSR68" s="956">
        <f t="shared" si="394"/>
        <v>0</v>
      </c>
      <c r="LSS68" s="956">
        <f t="shared" si="394"/>
        <v>0</v>
      </c>
      <c r="LST68" s="956">
        <f t="shared" si="394"/>
        <v>0</v>
      </c>
      <c r="LSU68" s="956">
        <f t="shared" si="394"/>
        <v>0</v>
      </c>
      <c r="LSV68" s="956">
        <f t="shared" si="394"/>
        <v>0</v>
      </c>
      <c r="LSW68" s="956">
        <f t="shared" si="394"/>
        <v>0</v>
      </c>
      <c r="LSX68" s="956">
        <f t="shared" si="394"/>
        <v>0</v>
      </c>
      <c r="LSY68" s="956">
        <f t="shared" si="394"/>
        <v>0</v>
      </c>
      <c r="LSZ68" s="956">
        <f t="shared" si="394"/>
        <v>0</v>
      </c>
      <c r="LTA68" s="956">
        <f t="shared" si="394"/>
        <v>0</v>
      </c>
      <c r="LTB68" s="956">
        <f t="shared" si="394"/>
        <v>0</v>
      </c>
      <c r="LTC68" s="956">
        <f t="shared" si="394"/>
        <v>0</v>
      </c>
      <c r="LTD68" s="956">
        <f t="shared" si="394"/>
        <v>0</v>
      </c>
      <c r="LTE68" s="956">
        <f t="shared" si="394"/>
        <v>0</v>
      </c>
      <c r="LTF68" s="956">
        <f t="shared" si="394"/>
        <v>0</v>
      </c>
      <c r="LTG68" s="956">
        <f t="shared" si="394"/>
        <v>0</v>
      </c>
      <c r="LTH68" s="956">
        <f t="shared" si="394"/>
        <v>0</v>
      </c>
      <c r="LTI68" s="956">
        <f t="shared" si="394"/>
        <v>0</v>
      </c>
      <c r="LTJ68" s="956">
        <f t="shared" si="394"/>
        <v>0</v>
      </c>
      <c r="LTK68" s="956">
        <f t="shared" si="394"/>
        <v>0</v>
      </c>
      <c r="LTL68" s="956">
        <f t="shared" si="394"/>
        <v>0</v>
      </c>
      <c r="LTM68" s="956">
        <f t="shared" si="394"/>
        <v>0</v>
      </c>
      <c r="LTN68" s="956">
        <f t="shared" si="394"/>
        <v>0</v>
      </c>
      <c r="LTO68" s="956">
        <f t="shared" si="394"/>
        <v>0</v>
      </c>
      <c r="LTP68" s="956">
        <f t="shared" si="394"/>
        <v>0</v>
      </c>
      <c r="LTQ68" s="956">
        <f t="shared" si="394"/>
        <v>0</v>
      </c>
      <c r="LTR68" s="956">
        <f t="shared" si="394"/>
        <v>0</v>
      </c>
      <c r="LTS68" s="956">
        <f t="shared" si="394"/>
        <v>0</v>
      </c>
      <c r="LTT68" s="956">
        <f t="shared" ref="LTT68:LWE68" si="395">LTT60*$C$68</f>
        <v>0</v>
      </c>
      <c r="LTU68" s="956">
        <f t="shared" si="395"/>
        <v>0</v>
      </c>
      <c r="LTV68" s="956">
        <f t="shared" si="395"/>
        <v>0</v>
      </c>
      <c r="LTW68" s="956">
        <f t="shared" si="395"/>
        <v>0</v>
      </c>
      <c r="LTX68" s="956">
        <f t="shared" si="395"/>
        <v>0</v>
      </c>
      <c r="LTY68" s="956">
        <f t="shared" si="395"/>
        <v>0</v>
      </c>
      <c r="LTZ68" s="956">
        <f t="shared" si="395"/>
        <v>0</v>
      </c>
      <c r="LUA68" s="956">
        <f t="shared" si="395"/>
        <v>0</v>
      </c>
      <c r="LUB68" s="956">
        <f t="shared" si="395"/>
        <v>0</v>
      </c>
      <c r="LUC68" s="956">
        <f t="shared" si="395"/>
        <v>0</v>
      </c>
      <c r="LUD68" s="956">
        <f t="shared" si="395"/>
        <v>0</v>
      </c>
      <c r="LUE68" s="956">
        <f t="shared" si="395"/>
        <v>0</v>
      </c>
      <c r="LUF68" s="956">
        <f t="shared" si="395"/>
        <v>0</v>
      </c>
      <c r="LUG68" s="956">
        <f t="shared" si="395"/>
        <v>0</v>
      </c>
      <c r="LUH68" s="956">
        <f t="shared" si="395"/>
        <v>0</v>
      </c>
      <c r="LUI68" s="956">
        <f t="shared" si="395"/>
        <v>0</v>
      </c>
      <c r="LUJ68" s="956">
        <f t="shared" si="395"/>
        <v>0</v>
      </c>
      <c r="LUK68" s="956">
        <f t="shared" si="395"/>
        <v>0</v>
      </c>
      <c r="LUL68" s="956">
        <f t="shared" si="395"/>
        <v>0</v>
      </c>
      <c r="LUM68" s="956">
        <f t="shared" si="395"/>
        <v>0</v>
      </c>
      <c r="LUN68" s="956">
        <f t="shared" si="395"/>
        <v>0</v>
      </c>
      <c r="LUO68" s="956">
        <f t="shared" si="395"/>
        <v>0</v>
      </c>
      <c r="LUP68" s="956">
        <f t="shared" si="395"/>
        <v>0</v>
      </c>
      <c r="LUQ68" s="956">
        <f t="shared" si="395"/>
        <v>0</v>
      </c>
      <c r="LUR68" s="956">
        <f t="shared" si="395"/>
        <v>0</v>
      </c>
      <c r="LUS68" s="956">
        <f t="shared" si="395"/>
        <v>0</v>
      </c>
      <c r="LUT68" s="956">
        <f t="shared" si="395"/>
        <v>0</v>
      </c>
      <c r="LUU68" s="956">
        <f t="shared" si="395"/>
        <v>0</v>
      </c>
      <c r="LUV68" s="956">
        <f t="shared" si="395"/>
        <v>0</v>
      </c>
      <c r="LUW68" s="956">
        <f t="shared" si="395"/>
        <v>0</v>
      </c>
      <c r="LUX68" s="956">
        <f t="shared" si="395"/>
        <v>0</v>
      </c>
      <c r="LUY68" s="956">
        <f t="shared" si="395"/>
        <v>0</v>
      </c>
      <c r="LUZ68" s="956">
        <f t="shared" si="395"/>
        <v>0</v>
      </c>
      <c r="LVA68" s="956">
        <f t="shared" si="395"/>
        <v>0</v>
      </c>
      <c r="LVB68" s="956">
        <f t="shared" si="395"/>
        <v>0</v>
      </c>
      <c r="LVC68" s="956">
        <f t="shared" si="395"/>
        <v>0</v>
      </c>
      <c r="LVD68" s="956">
        <f t="shared" si="395"/>
        <v>0</v>
      </c>
      <c r="LVE68" s="956">
        <f t="shared" si="395"/>
        <v>0</v>
      </c>
      <c r="LVF68" s="956">
        <f t="shared" si="395"/>
        <v>0</v>
      </c>
      <c r="LVG68" s="956">
        <f t="shared" si="395"/>
        <v>0</v>
      </c>
      <c r="LVH68" s="956">
        <f t="shared" si="395"/>
        <v>0</v>
      </c>
      <c r="LVI68" s="956">
        <f t="shared" si="395"/>
        <v>0</v>
      </c>
      <c r="LVJ68" s="956">
        <f t="shared" si="395"/>
        <v>0</v>
      </c>
      <c r="LVK68" s="956">
        <f t="shared" si="395"/>
        <v>0</v>
      </c>
      <c r="LVL68" s="956">
        <f t="shared" si="395"/>
        <v>0</v>
      </c>
      <c r="LVM68" s="956">
        <f t="shared" si="395"/>
        <v>0</v>
      </c>
      <c r="LVN68" s="956">
        <f t="shared" si="395"/>
        <v>0</v>
      </c>
      <c r="LVO68" s="956">
        <f t="shared" si="395"/>
        <v>0</v>
      </c>
      <c r="LVP68" s="956">
        <f t="shared" si="395"/>
        <v>0</v>
      </c>
      <c r="LVQ68" s="956">
        <f t="shared" si="395"/>
        <v>0</v>
      </c>
      <c r="LVR68" s="956">
        <f t="shared" si="395"/>
        <v>0</v>
      </c>
      <c r="LVS68" s="956">
        <f t="shared" si="395"/>
        <v>0</v>
      </c>
      <c r="LVT68" s="956">
        <f t="shared" si="395"/>
        <v>0</v>
      </c>
      <c r="LVU68" s="956">
        <f t="shared" si="395"/>
        <v>0</v>
      </c>
      <c r="LVV68" s="956">
        <f t="shared" si="395"/>
        <v>0</v>
      </c>
      <c r="LVW68" s="956">
        <f t="shared" si="395"/>
        <v>0</v>
      </c>
      <c r="LVX68" s="956">
        <f t="shared" si="395"/>
        <v>0</v>
      </c>
      <c r="LVY68" s="956">
        <f t="shared" si="395"/>
        <v>0</v>
      </c>
      <c r="LVZ68" s="956">
        <f t="shared" si="395"/>
        <v>0</v>
      </c>
      <c r="LWA68" s="956">
        <f t="shared" si="395"/>
        <v>0</v>
      </c>
      <c r="LWB68" s="956">
        <f t="shared" si="395"/>
        <v>0</v>
      </c>
      <c r="LWC68" s="956">
        <f t="shared" si="395"/>
        <v>0</v>
      </c>
      <c r="LWD68" s="956">
        <f t="shared" si="395"/>
        <v>0</v>
      </c>
      <c r="LWE68" s="956">
        <f t="shared" si="395"/>
        <v>0</v>
      </c>
      <c r="LWF68" s="956">
        <f t="shared" ref="LWF68:LYQ68" si="396">LWF60*$C$68</f>
        <v>0</v>
      </c>
      <c r="LWG68" s="956">
        <f t="shared" si="396"/>
        <v>0</v>
      </c>
      <c r="LWH68" s="956">
        <f t="shared" si="396"/>
        <v>0</v>
      </c>
      <c r="LWI68" s="956">
        <f t="shared" si="396"/>
        <v>0</v>
      </c>
      <c r="LWJ68" s="956">
        <f t="shared" si="396"/>
        <v>0</v>
      </c>
      <c r="LWK68" s="956">
        <f t="shared" si="396"/>
        <v>0</v>
      </c>
      <c r="LWL68" s="956">
        <f t="shared" si="396"/>
        <v>0</v>
      </c>
      <c r="LWM68" s="956">
        <f t="shared" si="396"/>
        <v>0</v>
      </c>
      <c r="LWN68" s="956">
        <f t="shared" si="396"/>
        <v>0</v>
      </c>
      <c r="LWO68" s="956">
        <f t="shared" si="396"/>
        <v>0</v>
      </c>
      <c r="LWP68" s="956">
        <f t="shared" si="396"/>
        <v>0</v>
      </c>
      <c r="LWQ68" s="956">
        <f t="shared" si="396"/>
        <v>0</v>
      </c>
      <c r="LWR68" s="956">
        <f t="shared" si="396"/>
        <v>0</v>
      </c>
      <c r="LWS68" s="956">
        <f t="shared" si="396"/>
        <v>0</v>
      </c>
      <c r="LWT68" s="956">
        <f t="shared" si="396"/>
        <v>0</v>
      </c>
      <c r="LWU68" s="956">
        <f t="shared" si="396"/>
        <v>0</v>
      </c>
      <c r="LWV68" s="956">
        <f t="shared" si="396"/>
        <v>0</v>
      </c>
      <c r="LWW68" s="956">
        <f t="shared" si="396"/>
        <v>0</v>
      </c>
      <c r="LWX68" s="956">
        <f t="shared" si="396"/>
        <v>0</v>
      </c>
      <c r="LWY68" s="956">
        <f t="shared" si="396"/>
        <v>0</v>
      </c>
      <c r="LWZ68" s="956">
        <f t="shared" si="396"/>
        <v>0</v>
      </c>
      <c r="LXA68" s="956">
        <f t="shared" si="396"/>
        <v>0</v>
      </c>
      <c r="LXB68" s="956">
        <f t="shared" si="396"/>
        <v>0</v>
      </c>
      <c r="LXC68" s="956">
        <f t="shared" si="396"/>
        <v>0</v>
      </c>
      <c r="LXD68" s="956">
        <f t="shared" si="396"/>
        <v>0</v>
      </c>
      <c r="LXE68" s="956">
        <f t="shared" si="396"/>
        <v>0</v>
      </c>
      <c r="LXF68" s="956">
        <f t="shared" si="396"/>
        <v>0</v>
      </c>
      <c r="LXG68" s="956">
        <f t="shared" si="396"/>
        <v>0</v>
      </c>
      <c r="LXH68" s="956">
        <f t="shared" si="396"/>
        <v>0</v>
      </c>
      <c r="LXI68" s="956">
        <f t="shared" si="396"/>
        <v>0</v>
      </c>
      <c r="LXJ68" s="956">
        <f t="shared" si="396"/>
        <v>0</v>
      </c>
      <c r="LXK68" s="956">
        <f t="shared" si="396"/>
        <v>0</v>
      </c>
      <c r="LXL68" s="956">
        <f t="shared" si="396"/>
        <v>0</v>
      </c>
      <c r="LXM68" s="956">
        <f t="shared" si="396"/>
        <v>0</v>
      </c>
      <c r="LXN68" s="956">
        <f t="shared" si="396"/>
        <v>0</v>
      </c>
      <c r="LXO68" s="956">
        <f t="shared" si="396"/>
        <v>0</v>
      </c>
      <c r="LXP68" s="956">
        <f t="shared" si="396"/>
        <v>0</v>
      </c>
      <c r="LXQ68" s="956">
        <f t="shared" si="396"/>
        <v>0</v>
      </c>
      <c r="LXR68" s="956">
        <f t="shared" si="396"/>
        <v>0</v>
      </c>
      <c r="LXS68" s="956">
        <f t="shared" si="396"/>
        <v>0</v>
      </c>
      <c r="LXT68" s="956">
        <f t="shared" si="396"/>
        <v>0</v>
      </c>
      <c r="LXU68" s="956">
        <f t="shared" si="396"/>
        <v>0</v>
      </c>
      <c r="LXV68" s="956">
        <f t="shared" si="396"/>
        <v>0</v>
      </c>
      <c r="LXW68" s="956">
        <f t="shared" si="396"/>
        <v>0</v>
      </c>
      <c r="LXX68" s="956">
        <f t="shared" si="396"/>
        <v>0</v>
      </c>
      <c r="LXY68" s="956">
        <f t="shared" si="396"/>
        <v>0</v>
      </c>
      <c r="LXZ68" s="956">
        <f t="shared" si="396"/>
        <v>0</v>
      </c>
      <c r="LYA68" s="956">
        <f t="shared" si="396"/>
        <v>0</v>
      </c>
      <c r="LYB68" s="956">
        <f t="shared" si="396"/>
        <v>0</v>
      </c>
      <c r="LYC68" s="956">
        <f t="shared" si="396"/>
        <v>0</v>
      </c>
      <c r="LYD68" s="956">
        <f t="shared" si="396"/>
        <v>0</v>
      </c>
      <c r="LYE68" s="956">
        <f t="shared" si="396"/>
        <v>0</v>
      </c>
      <c r="LYF68" s="956">
        <f t="shared" si="396"/>
        <v>0</v>
      </c>
      <c r="LYG68" s="956">
        <f t="shared" si="396"/>
        <v>0</v>
      </c>
      <c r="LYH68" s="956">
        <f t="shared" si="396"/>
        <v>0</v>
      </c>
      <c r="LYI68" s="956">
        <f t="shared" si="396"/>
        <v>0</v>
      </c>
      <c r="LYJ68" s="956">
        <f t="shared" si="396"/>
        <v>0</v>
      </c>
      <c r="LYK68" s="956">
        <f t="shared" si="396"/>
        <v>0</v>
      </c>
      <c r="LYL68" s="956">
        <f t="shared" si="396"/>
        <v>0</v>
      </c>
      <c r="LYM68" s="956">
        <f t="shared" si="396"/>
        <v>0</v>
      </c>
      <c r="LYN68" s="956">
        <f t="shared" si="396"/>
        <v>0</v>
      </c>
      <c r="LYO68" s="956">
        <f t="shared" si="396"/>
        <v>0</v>
      </c>
      <c r="LYP68" s="956">
        <f t="shared" si="396"/>
        <v>0</v>
      </c>
      <c r="LYQ68" s="956">
        <f t="shared" si="396"/>
        <v>0</v>
      </c>
      <c r="LYR68" s="956">
        <f t="shared" ref="LYR68:MBC68" si="397">LYR60*$C$68</f>
        <v>0</v>
      </c>
      <c r="LYS68" s="956">
        <f t="shared" si="397"/>
        <v>0</v>
      </c>
      <c r="LYT68" s="956">
        <f t="shared" si="397"/>
        <v>0</v>
      </c>
      <c r="LYU68" s="956">
        <f t="shared" si="397"/>
        <v>0</v>
      </c>
      <c r="LYV68" s="956">
        <f t="shared" si="397"/>
        <v>0</v>
      </c>
      <c r="LYW68" s="956">
        <f t="shared" si="397"/>
        <v>0</v>
      </c>
      <c r="LYX68" s="956">
        <f t="shared" si="397"/>
        <v>0</v>
      </c>
      <c r="LYY68" s="956">
        <f t="shared" si="397"/>
        <v>0</v>
      </c>
      <c r="LYZ68" s="956">
        <f t="shared" si="397"/>
        <v>0</v>
      </c>
      <c r="LZA68" s="956">
        <f t="shared" si="397"/>
        <v>0</v>
      </c>
      <c r="LZB68" s="956">
        <f t="shared" si="397"/>
        <v>0</v>
      </c>
      <c r="LZC68" s="956">
        <f t="shared" si="397"/>
        <v>0</v>
      </c>
      <c r="LZD68" s="956">
        <f t="shared" si="397"/>
        <v>0</v>
      </c>
      <c r="LZE68" s="956">
        <f t="shared" si="397"/>
        <v>0</v>
      </c>
      <c r="LZF68" s="956">
        <f t="shared" si="397"/>
        <v>0</v>
      </c>
      <c r="LZG68" s="956">
        <f t="shared" si="397"/>
        <v>0</v>
      </c>
      <c r="LZH68" s="956">
        <f t="shared" si="397"/>
        <v>0</v>
      </c>
      <c r="LZI68" s="956">
        <f t="shared" si="397"/>
        <v>0</v>
      </c>
      <c r="LZJ68" s="956">
        <f t="shared" si="397"/>
        <v>0</v>
      </c>
      <c r="LZK68" s="956">
        <f t="shared" si="397"/>
        <v>0</v>
      </c>
      <c r="LZL68" s="956">
        <f t="shared" si="397"/>
        <v>0</v>
      </c>
      <c r="LZM68" s="956">
        <f t="shared" si="397"/>
        <v>0</v>
      </c>
      <c r="LZN68" s="956">
        <f t="shared" si="397"/>
        <v>0</v>
      </c>
      <c r="LZO68" s="956">
        <f t="shared" si="397"/>
        <v>0</v>
      </c>
      <c r="LZP68" s="956">
        <f t="shared" si="397"/>
        <v>0</v>
      </c>
      <c r="LZQ68" s="956">
        <f t="shared" si="397"/>
        <v>0</v>
      </c>
      <c r="LZR68" s="956">
        <f t="shared" si="397"/>
        <v>0</v>
      </c>
      <c r="LZS68" s="956">
        <f t="shared" si="397"/>
        <v>0</v>
      </c>
      <c r="LZT68" s="956">
        <f t="shared" si="397"/>
        <v>0</v>
      </c>
      <c r="LZU68" s="956">
        <f t="shared" si="397"/>
        <v>0</v>
      </c>
      <c r="LZV68" s="956">
        <f t="shared" si="397"/>
        <v>0</v>
      </c>
      <c r="LZW68" s="956">
        <f t="shared" si="397"/>
        <v>0</v>
      </c>
      <c r="LZX68" s="956">
        <f t="shared" si="397"/>
        <v>0</v>
      </c>
      <c r="LZY68" s="956">
        <f t="shared" si="397"/>
        <v>0</v>
      </c>
      <c r="LZZ68" s="956">
        <f t="shared" si="397"/>
        <v>0</v>
      </c>
      <c r="MAA68" s="956">
        <f t="shared" si="397"/>
        <v>0</v>
      </c>
      <c r="MAB68" s="956">
        <f t="shared" si="397"/>
        <v>0</v>
      </c>
      <c r="MAC68" s="956">
        <f t="shared" si="397"/>
        <v>0</v>
      </c>
      <c r="MAD68" s="956">
        <f t="shared" si="397"/>
        <v>0</v>
      </c>
      <c r="MAE68" s="956">
        <f t="shared" si="397"/>
        <v>0</v>
      </c>
      <c r="MAF68" s="956">
        <f t="shared" si="397"/>
        <v>0</v>
      </c>
      <c r="MAG68" s="956">
        <f t="shared" si="397"/>
        <v>0</v>
      </c>
      <c r="MAH68" s="956">
        <f t="shared" si="397"/>
        <v>0</v>
      </c>
      <c r="MAI68" s="956">
        <f t="shared" si="397"/>
        <v>0</v>
      </c>
      <c r="MAJ68" s="956">
        <f t="shared" si="397"/>
        <v>0</v>
      </c>
      <c r="MAK68" s="956">
        <f t="shared" si="397"/>
        <v>0</v>
      </c>
      <c r="MAL68" s="956">
        <f t="shared" si="397"/>
        <v>0</v>
      </c>
      <c r="MAM68" s="956">
        <f t="shared" si="397"/>
        <v>0</v>
      </c>
      <c r="MAN68" s="956">
        <f t="shared" si="397"/>
        <v>0</v>
      </c>
      <c r="MAO68" s="956">
        <f t="shared" si="397"/>
        <v>0</v>
      </c>
      <c r="MAP68" s="956">
        <f t="shared" si="397"/>
        <v>0</v>
      </c>
      <c r="MAQ68" s="956">
        <f t="shared" si="397"/>
        <v>0</v>
      </c>
      <c r="MAR68" s="956">
        <f t="shared" si="397"/>
        <v>0</v>
      </c>
      <c r="MAS68" s="956">
        <f t="shared" si="397"/>
        <v>0</v>
      </c>
      <c r="MAT68" s="956">
        <f t="shared" si="397"/>
        <v>0</v>
      </c>
      <c r="MAU68" s="956">
        <f t="shared" si="397"/>
        <v>0</v>
      </c>
      <c r="MAV68" s="956">
        <f t="shared" si="397"/>
        <v>0</v>
      </c>
      <c r="MAW68" s="956">
        <f t="shared" si="397"/>
        <v>0</v>
      </c>
      <c r="MAX68" s="956">
        <f t="shared" si="397"/>
        <v>0</v>
      </c>
      <c r="MAY68" s="956">
        <f t="shared" si="397"/>
        <v>0</v>
      </c>
      <c r="MAZ68" s="956">
        <f t="shared" si="397"/>
        <v>0</v>
      </c>
      <c r="MBA68" s="956">
        <f t="shared" si="397"/>
        <v>0</v>
      </c>
      <c r="MBB68" s="956">
        <f t="shared" si="397"/>
        <v>0</v>
      </c>
      <c r="MBC68" s="956">
        <f t="shared" si="397"/>
        <v>0</v>
      </c>
      <c r="MBD68" s="956">
        <f t="shared" ref="MBD68:MDO68" si="398">MBD60*$C$68</f>
        <v>0</v>
      </c>
      <c r="MBE68" s="956">
        <f t="shared" si="398"/>
        <v>0</v>
      </c>
      <c r="MBF68" s="956">
        <f t="shared" si="398"/>
        <v>0</v>
      </c>
      <c r="MBG68" s="956">
        <f t="shared" si="398"/>
        <v>0</v>
      </c>
      <c r="MBH68" s="956">
        <f t="shared" si="398"/>
        <v>0</v>
      </c>
      <c r="MBI68" s="956">
        <f t="shared" si="398"/>
        <v>0</v>
      </c>
      <c r="MBJ68" s="956">
        <f t="shared" si="398"/>
        <v>0</v>
      </c>
      <c r="MBK68" s="956">
        <f t="shared" si="398"/>
        <v>0</v>
      </c>
      <c r="MBL68" s="956">
        <f t="shared" si="398"/>
        <v>0</v>
      </c>
      <c r="MBM68" s="956">
        <f t="shared" si="398"/>
        <v>0</v>
      </c>
      <c r="MBN68" s="956">
        <f t="shared" si="398"/>
        <v>0</v>
      </c>
      <c r="MBO68" s="956">
        <f t="shared" si="398"/>
        <v>0</v>
      </c>
      <c r="MBP68" s="956">
        <f t="shared" si="398"/>
        <v>0</v>
      </c>
      <c r="MBQ68" s="956">
        <f t="shared" si="398"/>
        <v>0</v>
      </c>
      <c r="MBR68" s="956">
        <f t="shared" si="398"/>
        <v>0</v>
      </c>
      <c r="MBS68" s="956">
        <f t="shared" si="398"/>
        <v>0</v>
      </c>
      <c r="MBT68" s="956">
        <f t="shared" si="398"/>
        <v>0</v>
      </c>
      <c r="MBU68" s="956">
        <f t="shared" si="398"/>
        <v>0</v>
      </c>
      <c r="MBV68" s="956">
        <f t="shared" si="398"/>
        <v>0</v>
      </c>
      <c r="MBW68" s="956">
        <f t="shared" si="398"/>
        <v>0</v>
      </c>
      <c r="MBX68" s="956">
        <f t="shared" si="398"/>
        <v>0</v>
      </c>
      <c r="MBY68" s="956">
        <f t="shared" si="398"/>
        <v>0</v>
      </c>
      <c r="MBZ68" s="956">
        <f t="shared" si="398"/>
        <v>0</v>
      </c>
      <c r="MCA68" s="956">
        <f t="shared" si="398"/>
        <v>0</v>
      </c>
      <c r="MCB68" s="956">
        <f t="shared" si="398"/>
        <v>0</v>
      </c>
      <c r="MCC68" s="956">
        <f t="shared" si="398"/>
        <v>0</v>
      </c>
      <c r="MCD68" s="956">
        <f t="shared" si="398"/>
        <v>0</v>
      </c>
      <c r="MCE68" s="956">
        <f t="shared" si="398"/>
        <v>0</v>
      </c>
      <c r="MCF68" s="956">
        <f t="shared" si="398"/>
        <v>0</v>
      </c>
      <c r="MCG68" s="956">
        <f t="shared" si="398"/>
        <v>0</v>
      </c>
      <c r="MCH68" s="956">
        <f t="shared" si="398"/>
        <v>0</v>
      </c>
      <c r="MCI68" s="956">
        <f t="shared" si="398"/>
        <v>0</v>
      </c>
      <c r="MCJ68" s="956">
        <f t="shared" si="398"/>
        <v>0</v>
      </c>
      <c r="MCK68" s="956">
        <f t="shared" si="398"/>
        <v>0</v>
      </c>
      <c r="MCL68" s="956">
        <f t="shared" si="398"/>
        <v>0</v>
      </c>
      <c r="MCM68" s="956">
        <f t="shared" si="398"/>
        <v>0</v>
      </c>
      <c r="MCN68" s="956">
        <f t="shared" si="398"/>
        <v>0</v>
      </c>
      <c r="MCO68" s="956">
        <f t="shared" si="398"/>
        <v>0</v>
      </c>
      <c r="MCP68" s="956">
        <f t="shared" si="398"/>
        <v>0</v>
      </c>
      <c r="MCQ68" s="956">
        <f t="shared" si="398"/>
        <v>0</v>
      </c>
      <c r="MCR68" s="956">
        <f t="shared" si="398"/>
        <v>0</v>
      </c>
      <c r="MCS68" s="956">
        <f t="shared" si="398"/>
        <v>0</v>
      </c>
      <c r="MCT68" s="956">
        <f t="shared" si="398"/>
        <v>0</v>
      </c>
      <c r="MCU68" s="956">
        <f t="shared" si="398"/>
        <v>0</v>
      </c>
      <c r="MCV68" s="956">
        <f t="shared" si="398"/>
        <v>0</v>
      </c>
      <c r="MCW68" s="956">
        <f t="shared" si="398"/>
        <v>0</v>
      </c>
      <c r="MCX68" s="956">
        <f t="shared" si="398"/>
        <v>0</v>
      </c>
      <c r="MCY68" s="956">
        <f t="shared" si="398"/>
        <v>0</v>
      </c>
      <c r="MCZ68" s="956">
        <f t="shared" si="398"/>
        <v>0</v>
      </c>
      <c r="MDA68" s="956">
        <f t="shared" si="398"/>
        <v>0</v>
      </c>
      <c r="MDB68" s="956">
        <f t="shared" si="398"/>
        <v>0</v>
      </c>
      <c r="MDC68" s="956">
        <f t="shared" si="398"/>
        <v>0</v>
      </c>
      <c r="MDD68" s="956">
        <f t="shared" si="398"/>
        <v>0</v>
      </c>
      <c r="MDE68" s="956">
        <f t="shared" si="398"/>
        <v>0</v>
      </c>
      <c r="MDF68" s="956">
        <f t="shared" si="398"/>
        <v>0</v>
      </c>
      <c r="MDG68" s="956">
        <f t="shared" si="398"/>
        <v>0</v>
      </c>
      <c r="MDH68" s="956">
        <f t="shared" si="398"/>
        <v>0</v>
      </c>
      <c r="MDI68" s="956">
        <f t="shared" si="398"/>
        <v>0</v>
      </c>
      <c r="MDJ68" s="956">
        <f t="shared" si="398"/>
        <v>0</v>
      </c>
      <c r="MDK68" s="956">
        <f t="shared" si="398"/>
        <v>0</v>
      </c>
      <c r="MDL68" s="956">
        <f t="shared" si="398"/>
        <v>0</v>
      </c>
      <c r="MDM68" s="956">
        <f t="shared" si="398"/>
        <v>0</v>
      </c>
      <c r="MDN68" s="956">
        <f t="shared" si="398"/>
        <v>0</v>
      </c>
      <c r="MDO68" s="956">
        <f t="shared" si="398"/>
        <v>0</v>
      </c>
      <c r="MDP68" s="956">
        <f t="shared" ref="MDP68:MGA68" si="399">MDP60*$C$68</f>
        <v>0</v>
      </c>
      <c r="MDQ68" s="956">
        <f t="shared" si="399"/>
        <v>0</v>
      </c>
      <c r="MDR68" s="956">
        <f t="shared" si="399"/>
        <v>0</v>
      </c>
      <c r="MDS68" s="956">
        <f t="shared" si="399"/>
        <v>0</v>
      </c>
      <c r="MDT68" s="956">
        <f t="shared" si="399"/>
        <v>0</v>
      </c>
      <c r="MDU68" s="956">
        <f t="shared" si="399"/>
        <v>0</v>
      </c>
      <c r="MDV68" s="956">
        <f t="shared" si="399"/>
        <v>0</v>
      </c>
      <c r="MDW68" s="956">
        <f t="shared" si="399"/>
        <v>0</v>
      </c>
      <c r="MDX68" s="956">
        <f t="shared" si="399"/>
        <v>0</v>
      </c>
      <c r="MDY68" s="956">
        <f t="shared" si="399"/>
        <v>0</v>
      </c>
      <c r="MDZ68" s="956">
        <f t="shared" si="399"/>
        <v>0</v>
      </c>
      <c r="MEA68" s="956">
        <f t="shared" si="399"/>
        <v>0</v>
      </c>
      <c r="MEB68" s="956">
        <f t="shared" si="399"/>
        <v>0</v>
      </c>
      <c r="MEC68" s="956">
        <f t="shared" si="399"/>
        <v>0</v>
      </c>
      <c r="MED68" s="956">
        <f t="shared" si="399"/>
        <v>0</v>
      </c>
      <c r="MEE68" s="956">
        <f t="shared" si="399"/>
        <v>0</v>
      </c>
      <c r="MEF68" s="956">
        <f t="shared" si="399"/>
        <v>0</v>
      </c>
      <c r="MEG68" s="956">
        <f t="shared" si="399"/>
        <v>0</v>
      </c>
      <c r="MEH68" s="956">
        <f t="shared" si="399"/>
        <v>0</v>
      </c>
      <c r="MEI68" s="956">
        <f t="shared" si="399"/>
        <v>0</v>
      </c>
      <c r="MEJ68" s="956">
        <f t="shared" si="399"/>
        <v>0</v>
      </c>
      <c r="MEK68" s="956">
        <f t="shared" si="399"/>
        <v>0</v>
      </c>
      <c r="MEL68" s="956">
        <f t="shared" si="399"/>
        <v>0</v>
      </c>
      <c r="MEM68" s="956">
        <f t="shared" si="399"/>
        <v>0</v>
      </c>
      <c r="MEN68" s="956">
        <f t="shared" si="399"/>
        <v>0</v>
      </c>
      <c r="MEO68" s="956">
        <f t="shared" si="399"/>
        <v>0</v>
      </c>
      <c r="MEP68" s="956">
        <f t="shared" si="399"/>
        <v>0</v>
      </c>
      <c r="MEQ68" s="956">
        <f t="shared" si="399"/>
        <v>0</v>
      </c>
      <c r="MER68" s="956">
        <f t="shared" si="399"/>
        <v>0</v>
      </c>
      <c r="MES68" s="956">
        <f t="shared" si="399"/>
        <v>0</v>
      </c>
      <c r="MET68" s="956">
        <f t="shared" si="399"/>
        <v>0</v>
      </c>
      <c r="MEU68" s="956">
        <f t="shared" si="399"/>
        <v>0</v>
      </c>
      <c r="MEV68" s="956">
        <f t="shared" si="399"/>
        <v>0</v>
      </c>
      <c r="MEW68" s="956">
        <f t="shared" si="399"/>
        <v>0</v>
      </c>
      <c r="MEX68" s="956">
        <f t="shared" si="399"/>
        <v>0</v>
      </c>
      <c r="MEY68" s="956">
        <f t="shared" si="399"/>
        <v>0</v>
      </c>
      <c r="MEZ68" s="956">
        <f t="shared" si="399"/>
        <v>0</v>
      </c>
      <c r="MFA68" s="956">
        <f t="shared" si="399"/>
        <v>0</v>
      </c>
      <c r="MFB68" s="956">
        <f t="shared" si="399"/>
        <v>0</v>
      </c>
      <c r="MFC68" s="956">
        <f t="shared" si="399"/>
        <v>0</v>
      </c>
      <c r="MFD68" s="956">
        <f t="shared" si="399"/>
        <v>0</v>
      </c>
      <c r="MFE68" s="956">
        <f t="shared" si="399"/>
        <v>0</v>
      </c>
      <c r="MFF68" s="956">
        <f t="shared" si="399"/>
        <v>0</v>
      </c>
      <c r="MFG68" s="956">
        <f t="shared" si="399"/>
        <v>0</v>
      </c>
      <c r="MFH68" s="956">
        <f t="shared" si="399"/>
        <v>0</v>
      </c>
      <c r="MFI68" s="956">
        <f t="shared" si="399"/>
        <v>0</v>
      </c>
      <c r="MFJ68" s="956">
        <f t="shared" si="399"/>
        <v>0</v>
      </c>
      <c r="MFK68" s="956">
        <f t="shared" si="399"/>
        <v>0</v>
      </c>
      <c r="MFL68" s="956">
        <f t="shared" si="399"/>
        <v>0</v>
      </c>
      <c r="MFM68" s="956">
        <f t="shared" si="399"/>
        <v>0</v>
      </c>
      <c r="MFN68" s="956">
        <f t="shared" si="399"/>
        <v>0</v>
      </c>
      <c r="MFO68" s="956">
        <f t="shared" si="399"/>
        <v>0</v>
      </c>
      <c r="MFP68" s="956">
        <f t="shared" si="399"/>
        <v>0</v>
      </c>
      <c r="MFQ68" s="956">
        <f t="shared" si="399"/>
        <v>0</v>
      </c>
      <c r="MFR68" s="956">
        <f t="shared" si="399"/>
        <v>0</v>
      </c>
      <c r="MFS68" s="956">
        <f t="shared" si="399"/>
        <v>0</v>
      </c>
      <c r="MFT68" s="956">
        <f t="shared" si="399"/>
        <v>0</v>
      </c>
      <c r="MFU68" s="956">
        <f t="shared" si="399"/>
        <v>0</v>
      </c>
      <c r="MFV68" s="956">
        <f t="shared" si="399"/>
        <v>0</v>
      </c>
      <c r="MFW68" s="956">
        <f t="shared" si="399"/>
        <v>0</v>
      </c>
      <c r="MFX68" s="956">
        <f t="shared" si="399"/>
        <v>0</v>
      </c>
      <c r="MFY68" s="956">
        <f t="shared" si="399"/>
        <v>0</v>
      </c>
      <c r="MFZ68" s="956">
        <f t="shared" si="399"/>
        <v>0</v>
      </c>
      <c r="MGA68" s="956">
        <f t="shared" si="399"/>
        <v>0</v>
      </c>
      <c r="MGB68" s="956">
        <f t="shared" ref="MGB68:MIM68" si="400">MGB60*$C$68</f>
        <v>0</v>
      </c>
      <c r="MGC68" s="956">
        <f t="shared" si="400"/>
        <v>0</v>
      </c>
      <c r="MGD68" s="956">
        <f t="shared" si="400"/>
        <v>0</v>
      </c>
      <c r="MGE68" s="956">
        <f t="shared" si="400"/>
        <v>0</v>
      </c>
      <c r="MGF68" s="956">
        <f t="shared" si="400"/>
        <v>0</v>
      </c>
      <c r="MGG68" s="956">
        <f t="shared" si="400"/>
        <v>0</v>
      </c>
      <c r="MGH68" s="956">
        <f t="shared" si="400"/>
        <v>0</v>
      </c>
      <c r="MGI68" s="956">
        <f t="shared" si="400"/>
        <v>0</v>
      </c>
      <c r="MGJ68" s="956">
        <f t="shared" si="400"/>
        <v>0</v>
      </c>
      <c r="MGK68" s="956">
        <f t="shared" si="400"/>
        <v>0</v>
      </c>
      <c r="MGL68" s="956">
        <f t="shared" si="400"/>
        <v>0</v>
      </c>
      <c r="MGM68" s="956">
        <f t="shared" si="400"/>
        <v>0</v>
      </c>
      <c r="MGN68" s="956">
        <f t="shared" si="400"/>
        <v>0</v>
      </c>
      <c r="MGO68" s="956">
        <f t="shared" si="400"/>
        <v>0</v>
      </c>
      <c r="MGP68" s="956">
        <f t="shared" si="400"/>
        <v>0</v>
      </c>
      <c r="MGQ68" s="956">
        <f t="shared" si="400"/>
        <v>0</v>
      </c>
      <c r="MGR68" s="956">
        <f t="shared" si="400"/>
        <v>0</v>
      </c>
      <c r="MGS68" s="956">
        <f t="shared" si="400"/>
        <v>0</v>
      </c>
      <c r="MGT68" s="956">
        <f t="shared" si="400"/>
        <v>0</v>
      </c>
      <c r="MGU68" s="956">
        <f t="shared" si="400"/>
        <v>0</v>
      </c>
      <c r="MGV68" s="956">
        <f t="shared" si="400"/>
        <v>0</v>
      </c>
      <c r="MGW68" s="956">
        <f t="shared" si="400"/>
        <v>0</v>
      </c>
      <c r="MGX68" s="956">
        <f t="shared" si="400"/>
        <v>0</v>
      </c>
      <c r="MGY68" s="956">
        <f t="shared" si="400"/>
        <v>0</v>
      </c>
      <c r="MGZ68" s="956">
        <f t="shared" si="400"/>
        <v>0</v>
      </c>
      <c r="MHA68" s="956">
        <f t="shared" si="400"/>
        <v>0</v>
      </c>
      <c r="MHB68" s="956">
        <f t="shared" si="400"/>
        <v>0</v>
      </c>
      <c r="MHC68" s="956">
        <f t="shared" si="400"/>
        <v>0</v>
      </c>
      <c r="MHD68" s="956">
        <f t="shared" si="400"/>
        <v>0</v>
      </c>
      <c r="MHE68" s="956">
        <f t="shared" si="400"/>
        <v>0</v>
      </c>
      <c r="MHF68" s="956">
        <f t="shared" si="400"/>
        <v>0</v>
      </c>
      <c r="MHG68" s="956">
        <f t="shared" si="400"/>
        <v>0</v>
      </c>
      <c r="MHH68" s="956">
        <f t="shared" si="400"/>
        <v>0</v>
      </c>
      <c r="MHI68" s="956">
        <f t="shared" si="400"/>
        <v>0</v>
      </c>
      <c r="MHJ68" s="956">
        <f t="shared" si="400"/>
        <v>0</v>
      </c>
      <c r="MHK68" s="956">
        <f t="shared" si="400"/>
        <v>0</v>
      </c>
      <c r="MHL68" s="956">
        <f t="shared" si="400"/>
        <v>0</v>
      </c>
      <c r="MHM68" s="956">
        <f t="shared" si="400"/>
        <v>0</v>
      </c>
      <c r="MHN68" s="956">
        <f t="shared" si="400"/>
        <v>0</v>
      </c>
      <c r="MHO68" s="956">
        <f t="shared" si="400"/>
        <v>0</v>
      </c>
      <c r="MHP68" s="956">
        <f t="shared" si="400"/>
        <v>0</v>
      </c>
      <c r="MHQ68" s="956">
        <f t="shared" si="400"/>
        <v>0</v>
      </c>
      <c r="MHR68" s="956">
        <f t="shared" si="400"/>
        <v>0</v>
      </c>
      <c r="MHS68" s="956">
        <f t="shared" si="400"/>
        <v>0</v>
      </c>
      <c r="MHT68" s="956">
        <f t="shared" si="400"/>
        <v>0</v>
      </c>
      <c r="MHU68" s="956">
        <f t="shared" si="400"/>
        <v>0</v>
      </c>
      <c r="MHV68" s="956">
        <f t="shared" si="400"/>
        <v>0</v>
      </c>
      <c r="MHW68" s="956">
        <f t="shared" si="400"/>
        <v>0</v>
      </c>
      <c r="MHX68" s="956">
        <f t="shared" si="400"/>
        <v>0</v>
      </c>
      <c r="MHY68" s="956">
        <f t="shared" si="400"/>
        <v>0</v>
      </c>
      <c r="MHZ68" s="956">
        <f t="shared" si="400"/>
        <v>0</v>
      </c>
      <c r="MIA68" s="956">
        <f t="shared" si="400"/>
        <v>0</v>
      </c>
      <c r="MIB68" s="956">
        <f t="shared" si="400"/>
        <v>0</v>
      </c>
      <c r="MIC68" s="956">
        <f t="shared" si="400"/>
        <v>0</v>
      </c>
      <c r="MID68" s="956">
        <f t="shared" si="400"/>
        <v>0</v>
      </c>
      <c r="MIE68" s="956">
        <f t="shared" si="400"/>
        <v>0</v>
      </c>
      <c r="MIF68" s="956">
        <f t="shared" si="400"/>
        <v>0</v>
      </c>
      <c r="MIG68" s="956">
        <f t="shared" si="400"/>
        <v>0</v>
      </c>
      <c r="MIH68" s="956">
        <f t="shared" si="400"/>
        <v>0</v>
      </c>
      <c r="MII68" s="956">
        <f t="shared" si="400"/>
        <v>0</v>
      </c>
      <c r="MIJ68" s="956">
        <f t="shared" si="400"/>
        <v>0</v>
      </c>
      <c r="MIK68" s="956">
        <f t="shared" si="400"/>
        <v>0</v>
      </c>
      <c r="MIL68" s="956">
        <f t="shared" si="400"/>
        <v>0</v>
      </c>
      <c r="MIM68" s="956">
        <f t="shared" si="400"/>
        <v>0</v>
      </c>
      <c r="MIN68" s="956">
        <f t="shared" ref="MIN68:MKY68" si="401">MIN60*$C$68</f>
        <v>0</v>
      </c>
      <c r="MIO68" s="956">
        <f t="shared" si="401"/>
        <v>0</v>
      </c>
      <c r="MIP68" s="956">
        <f t="shared" si="401"/>
        <v>0</v>
      </c>
      <c r="MIQ68" s="956">
        <f t="shared" si="401"/>
        <v>0</v>
      </c>
      <c r="MIR68" s="956">
        <f t="shared" si="401"/>
        <v>0</v>
      </c>
      <c r="MIS68" s="956">
        <f t="shared" si="401"/>
        <v>0</v>
      </c>
      <c r="MIT68" s="956">
        <f t="shared" si="401"/>
        <v>0</v>
      </c>
      <c r="MIU68" s="956">
        <f t="shared" si="401"/>
        <v>0</v>
      </c>
      <c r="MIV68" s="956">
        <f t="shared" si="401"/>
        <v>0</v>
      </c>
      <c r="MIW68" s="956">
        <f t="shared" si="401"/>
        <v>0</v>
      </c>
      <c r="MIX68" s="956">
        <f t="shared" si="401"/>
        <v>0</v>
      </c>
      <c r="MIY68" s="956">
        <f t="shared" si="401"/>
        <v>0</v>
      </c>
      <c r="MIZ68" s="956">
        <f t="shared" si="401"/>
        <v>0</v>
      </c>
      <c r="MJA68" s="956">
        <f t="shared" si="401"/>
        <v>0</v>
      </c>
      <c r="MJB68" s="956">
        <f t="shared" si="401"/>
        <v>0</v>
      </c>
      <c r="MJC68" s="956">
        <f t="shared" si="401"/>
        <v>0</v>
      </c>
      <c r="MJD68" s="956">
        <f t="shared" si="401"/>
        <v>0</v>
      </c>
      <c r="MJE68" s="956">
        <f t="shared" si="401"/>
        <v>0</v>
      </c>
      <c r="MJF68" s="956">
        <f t="shared" si="401"/>
        <v>0</v>
      </c>
      <c r="MJG68" s="956">
        <f t="shared" si="401"/>
        <v>0</v>
      </c>
      <c r="MJH68" s="956">
        <f t="shared" si="401"/>
        <v>0</v>
      </c>
      <c r="MJI68" s="956">
        <f t="shared" si="401"/>
        <v>0</v>
      </c>
      <c r="MJJ68" s="956">
        <f t="shared" si="401"/>
        <v>0</v>
      </c>
      <c r="MJK68" s="956">
        <f t="shared" si="401"/>
        <v>0</v>
      </c>
      <c r="MJL68" s="956">
        <f t="shared" si="401"/>
        <v>0</v>
      </c>
      <c r="MJM68" s="956">
        <f t="shared" si="401"/>
        <v>0</v>
      </c>
      <c r="MJN68" s="956">
        <f t="shared" si="401"/>
        <v>0</v>
      </c>
      <c r="MJO68" s="956">
        <f t="shared" si="401"/>
        <v>0</v>
      </c>
      <c r="MJP68" s="956">
        <f t="shared" si="401"/>
        <v>0</v>
      </c>
      <c r="MJQ68" s="956">
        <f t="shared" si="401"/>
        <v>0</v>
      </c>
      <c r="MJR68" s="956">
        <f t="shared" si="401"/>
        <v>0</v>
      </c>
      <c r="MJS68" s="956">
        <f t="shared" si="401"/>
        <v>0</v>
      </c>
      <c r="MJT68" s="956">
        <f t="shared" si="401"/>
        <v>0</v>
      </c>
      <c r="MJU68" s="956">
        <f t="shared" si="401"/>
        <v>0</v>
      </c>
      <c r="MJV68" s="956">
        <f t="shared" si="401"/>
        <v>0</v>
      </c>
      <c r="MJW68" s="956">
        <f t="shared" si="401"/>
        <v>0</v>
      </c>
      <c r="MJX68" s="956">
        <f t="shared" si="401"/>
        <v>0</v>
      </c>
      <c r="MJY68" s="956">
        <f t="shared" si="401"/>
        <v>0</v>
      </c>
      <c r="MJZ68" s="956">
        <f t="shared" si="401"/>
        <v>0</v>
      </c>
      <c r="MKA68" s="956">
        <f t="shared" si="401"/>
        <v>0</v>
      </c>
      <c r="MKB68" s="956">
        <f t="shared" si="401"/>
        <v>0</v>
      </c>
      <c r="MKC68" s="956">
        <f t="shared" si="401"/>
        <v>0</v>
      </c>
      <c r="MKD68" s="956">
        <f t="shared" si="401"/>
        <v>0</v>
      </c>
      <c r="MKE68" s="956">
        <f t="shared" si="401"/>
        <v>0</v>
      </c>
      <c r="MKF68" s="956">
        <f t="shared" si="401"/>
        <v>0</v>
      </c>
      <c r="MKG68" s="956">
        <f t="shared" si="401"/>
        <v>0</v>
      </c>
      <c r="MKH68" s="956">
        <f t="shared" si="401"/>
        <v>0</v>
      </c>
      <c r="MKI68" s="956">
        <f t="shared" si="401"/>
        <v>0</v>
      </c>
      <c r="MKJ68" s="956">
        <f t="shared" si="401"/>
        <v>0</v>
      </c>
      <c r="MKK68" s="956">
        <f t="shared" si="401"/>
        <v>0</v>
      </c>
      <c r="MKL68" s="956">
        <f t="shared" si="401"/>
        <v>0</v>
      </c>
      <c r="MKM68" s="956">
        <f t="shared" si="401"/>
        <v>0</v>
      </c>
      <c r="MKN68" s="956">
        <f t="shared" si="401"/>
        <v>0</v>
      </c>
      <c r="MKO68" s="956">
        <f t="shared" si="401"/>
        <v>0</v>
      </c>
      <c r="MKP68" s="956">
        <f t="shared" si="401"/>
        <v>0</v>
      </c>
      <c r="MKQ68" s="956">
        <f t="shared" si="401"/>
        <v>0</v>
      </c>
      <c r="MKR68" s="956">
        <f t="shared" si="401"/>
        <v>0</v>
      </c>
      <c r="MKS68" s="956">
        <f t="shared" si="401"/>
        <v>0</v>
      </c>
      <c r="MKT68" s="956">
        <f t="shared" si="401"/>
        <v>0</v>
      </c>
      <c r="MKU68" s="956">
        <f t="shared" si="401"/>
        <v>0</v>
      </c>
      <c r="MKV68" s="956">
        <f t="shared" si="401"/>
        <v>0</v>
      </c>
      <c r="MKW68" s="956">
        <f t="shared" si="401"/>
        <v>0</v>
      </c>
      <c r="MKX68" s="956">
        <f t="shared" si="401"/>
        <v>0</v>
      </c>
      <c r="MKY68" s="956">
        <f t="shared" si="401"/>
        <v>0</v>
      </c>
      <c r="MKZ68" s="956">
        <f t="shared" ref="MKZ68:MNK68" si="402">MKZ60*$C$68</f>
        <v>0</v>
      </c>
      <c r="MLA68" s="956">
        <f t="shared" si="402"/>
        <v>0</v>
      </c>
      <c r="MLB68" s="956">
        <f t="shared" si="402"/>
        <v>0</v>
      </c>
      <c r="MLC68" s="956">
        <f t="shared" si="402"/>
        <v>0</v>
      </c>
      <c r="MLD68" s="956">
        <f t="shared" si="402"/>
        <v>0</v>
      </c>
      <c r="MLE68" s="956">
        <f t="shared" si="402"/>
        <v>0</v>
      </c>
      <c r="MLF68" s="956">
        <f t="shared" si="402"/>
        <v>0</v>
      </c>
      <c r="MLG68" s="956">
        <f t="shared" si="402"/>
        <v>0</v>
      </c>
      <c r="MLH68" s="956">
        <f t="shared" si="402"/>
        <v>0</v>
      </c>
      <c r="MLI68" s="956">
        <f t="shared" si="402"/>
        <v>0</v>
      </c>
      <c r="MLJ68" s="956">
        <f t="shared" si="402"/>
        <v>0</v>
      </c>
      <c r="MLK68" s="956">
        <f t="shared" si="402"/>
        <v>0</v>
      </c>
      <c r="MLL68" s="956">
        <f t="shared" si="402"/>
        <v>0</v>
      </c>
      <c r="MLM68" s="956">
        <f t="shared" si="402"/>
        <v>0</v>
      </c>
      <c r="MLN68" s="956">
        <f t="shared" si="402"/>
        <v>0</v>
      </c>
      <c r="MLO68" s="956">
        <f t="shared" si="402"/>
        <v>0</v>
      </c>
      <c r="MLP68" s="956">
        <f t="shared" si="402"/>
        <v>0</v>
      </c>
      <c r="MLQ68" s="956">
        <f t="shared" si="402"/>
        <v>0</v>
      </c>
      <c r="MLR68" s="956">
        <f t="shared" si="402"/>
        <v>0</v>
      </c>
      <c r="MLS68" s="956">
        <f t="shared" si="402"/>
        <v>0</v>
      </c>
      <c r="MLT68" s="956">
        <f t="shared" si="402"/>
        <v>0</v>
      </c>
      <c r="MLU68" s="956">
        <f t="shared" si="402"/>
        <v>0</v>
      </c>
      <c r="MLV68" s="956">
        <f t="shared" si="402"/>
        <v>0</v>
      </c>
      <c r="MLW68" s="956">
        <f t="shared" si="402"/>
        <v>0</v>
      </c>
      <c r="MLX68" s="956">
        <f t="shared" si="402"/>
        <v>0</v>
      </c>
      <c r="MLY68" s="956">
        <f t="shared" si="402"/>
        <v>0</v>
      </c>
      <c r="MLZ68" s="956">
        <f t="shared" si="402"/>
        <v>0</v>
      </c>
      <c r="MMA68" s="956">
        <f t="shared" si="402"/>
        <v>0</v>
      </c>
      <c r="MMB68" s="956">
        <f t="shared" si="402"/>
        <v>0</v>
      </c>
      <c r="MMC68" s="956">
        <f t="shared" si="402"/>
        <v>0</v>
      </c>
      <c r="MMD68" s="956">
        <f t="shared" si="402"/>
        <v>0</v>
      </c>
      <c r="MME68" s="956">
        <f t="shared" si="402"/>
        <v>0</v>
      </c>
      <c r="MMF68" s="956">
        <f t="shared" si="402"/>
        <v>0</v>
      </c>
      <c r="MMG68" s="956">
        <f t="shared" si="402"/>
        <v>0</v>
      </c>
      <c r="MMH68" s="956">
        <f t="shared" si="402"/>
        <v>0</v>
      </c>
      <c r="MMI68" s="956">
        <f t="shared" si="402"/>
        <v>0</v>
      </c>
      <c r="MMJ68" s="956">
        <f t="shared" si="402"/>
        <v>0</v>
      </c>
      <c r="MMK68" s="956">
        <f t="shared" si="402"/>
        <v>0</v>
      </c>
      <c r="MML68" s="956">
        <f t="shared" si="402"/>
        <v>0</v>
      </c>
      <c r="MMM68" s="956">
        <f t="shared" si="402"/>
        <v>0</v>
      </c>
      <c r="MMN68" s="956">
        <f t="shared" si="402"/>
        <v>0</v>
      </c>
      <c r="MMO68" s="956">
        <f t="shared" si="402"/>
        <v>0</v>
      </c>
      <c r="MMP68" s="956">
        <f t="shared" si="402"/>
        <v>0</v>
      </c>
      <c r="MMQ68" s="956">
        <f t="shared" si="402"/>
        <v>0</v>
      </c>
      <c r="MMR68" s="956">
        <f t="shared" si="402"/>
        <v>0</v>
      </c>
      <c r="MMS68" s="956">
        <f t="shared" si="402"/>
        <v>0</v>
      </c>
      <c r="MMT68" s="956">
        <f t="shared" si="402"/>
        <v>0</v>
      </c>
      <c r="MMU68" s="956">
        <f t="shared" si="402"/>
        <v>0</v>
      </c>
      <c r="MMV68" s="956">
        <f t="shared" si="402"/>
        <v>0</v>
      </c>
      <c r="MMW68" s="956">
        <f t="shared" si="402"/>
        <v>0</v>
      </c>
      <c r="MMX68" s="956">
        <f t="shared" si="402"/>
        <v>0</v>
      </c>
      <c r="MMY68" s="956">
        <f t="shared" si="402"/>
        <v>0</v>
      </c>
      <c r="MMZ68" s="956">
        <f t="shared" si="402"/>
        <v>0</v>
      </c>
      <c r="MNA68" s="956">
        <f t="shared" si="402"/>
        <v>0</v>
      </c>
      <c r="MNB68" s="956">
        <f t="shared" si="402"/>
        <v>0</v>
      </c>
      <c r="MNC68" s="956">
        <f t="shared" si="402"/>
        <v>0</v>
      </c>
      <c r="MND68" s="956">
        <f t="shared" si="402"/>
        <v>0</v>
      </c>
      <c r="MNE68" s="956">
        <f t="shared" si="402"/>
        <v>0</v>
      </c>
      <c r="MNF68" s="956">
        <f t="shared" si="402"/>
        <v>0</v>
      </c>
      <c r="MNG68" s="956">
        <f t="shared" si="402"/>
        <v>0</v>
      </c>
      <c r="MNH68" s="956">
        <f t="shared" si="402"/>
        <v>0</v>
      </c>
      <c r="MNI68" s="956">
        <f t="shared" si="402"/>
        <v>0</v>
      </c>
      <c r="MNJ68" s="956">
        <f t="shared" si="402"/>
        <v>0</v>
      </c>
      <c r="MNK68" s="956">
        <f t="shared" si="402"/>
        <v>0</v>
      </c>
      <c r="MNL68" s="956">
        <f t="shared" ref="MNL68:MPW68" si="403">MNL60*$C$68</f>
        <v>0</v>
      </c>
      <c r="MNM68" s="956">
        <f t="shared" si="403"/>
        <v>0</v>
      </c>
      <c r="MNN68" s="956">
        <f t="shared" si="403"/>
        <v>0</v>
      </c>
      <c r="MNO68" s="956">
        <f t="shared" si="403"/>
        <v>0</v>
      </c>
      <c r="MNP68" s="956">
        <f t="shared" si="403"/>
        <v>0</v>
      </c>
      <c r="MNQ68" s="956">
        <f t="shared" si="403"/>
        <v>0</v>
      </c>
      <c r="MNR68" s="956">
        <f t="shared" si="403"/>
        <v>0</v>
      </c>
      <c r="MNS68" s="956">
        <f t="shared" si="403"/>
        <v>0</v>
      </c>
      <c r="MNT68" s="956">
        <f t="shared" si="403"/>
        <v>0</v>
      </c>
      <c r="MNU68" s="956">
        <f t="shared" si="403"/>
        <v>0</v>
      </c>
      <c r="MNV68" s="956">
        <f t="shared" si="403"/>
        <v>0</v>
      </c>
      <c r="MNW68" s="956">
        <f t="shared" si="403"/>
        <v>0</v>
      </c>
      <c r="MNX68" s="956">
        <f t="shared" si="403"/>
        <v>0</v>
      </c>
      <c r="MNY68" s="956">
        <f t="shared" si="403"/>
        <v>0</v>
      </c>
      <c r="MNZ68" s="956">
        <f t="shared" si="403"/>
        <v>0</v>
      </c>
      <c r="MOA68" s="956">
        <f t="shared" si="403"/>
        <v>0</v>
      </c>
      <c r="MOB68" s="956">
        <f t="shared" si="403"/>
        <v>0</v>
      </c>
      <c r="MOC68" s="956">
        <f t="shared" si="403"/>
        <v>0</v>
      </c>
      <c r="MOD68" s="956">
        <f t="shared" si="403"/>
        <v>0</v>
      </c>
      <c r="MOE68" s="956">
        <f t="shared" si="403"/>
        <v>0</v>
      </c>
      <c r="MOF68" s="956">
        <f t="shared" si="403"/>
        <v>0</v>
      </c>
      <c r="MOG68" s="956">
        <f t="shared" si="403"/>
        <v>0</v>
      </c>
      <c r="MOH68" s="956">
        <f t="shared" si="403"/>
        <v>0</v>
      </c>
      <c r="MOI68" s="956">
        <f t="shared" si="403"/>
        <v>0</v>
      </c>
      <c r="MOJ68" s="956">
        <f t="shared" si="403"/>
        <v>0</v>
      </c>
      <c r="MOK68" s="956">
        <f t="shared" si="403"/>
        <v>0</v>
      </c>
      <c r="MOL68" s="956">
        <f t="shared" si="403"/>
        <v>0</v>
      </c>
      <c r="MOM68" s="956">
        <f t="shared" si="403"/>
        <v>0</v>
      </c>
      <c r="MON68" s="956">
        <f t="shared" si="403"/>
        <v>0</v>
      </c>
      <c r="MOO68" s="956">
        <f t="shared" si="403"/>
        <v>0</v>
      </c>
      <c r="MOP68" s="956">
        <f t="shared" si="403"/>
        <v>0</v>
      </c>
      <c r="MOQ68" s="956">
        <f t="shared" si="403"/>
        <v>0</v>
      </c>
      <c r="MOR68" s="956">
        <f t="shared" si="403"/>
        <v>0</v>
      </c>
      <c r="MOS68" s="956">
        <f t="shared" si="403"/>
        <v>0</v>
      </c>
      <c r="MOT68" s="956">
        <f t="shared" si="403"/>
        <v>0</v>
      </c>
      <c r="MOU68" s="956">
        <f t="shared" si="403"/>
        <v>0</v>
      </c>
      <c r="MOV68" s="956">
        <f t="shared" si="403"/>
        <v>0</v>
      </c>
      <c r="MOW68" s="956">
        <f t="shared" si="403"/>
        <v>0</v>
      </c>
      <c r="MOX68" s="956">
        <f t="shared" si="403"/>
        <v>0</v>
      </c>
      <c r="MOY68" s="956">
        <f t="shared" si="403"/>
        <v>0</v>
      </c>
      <c r="MOZ68" s="956">
        <f t="shared" si="403"/>
        <v>0</v>
      </c>
      <c r="MPA68" s="956">
        <f t="shared" si="403"/>
        <v>0</v>
      </c>
      <c r="MPB68" s="956">
        <f t="shared" si="403"/>
        <v>0</v>
      </c>
      <c r="MPC68" s="956">
        <f t="shared" si="403"/>
        <v>0</v>
      </c>
      <c r="MPD68" s="956">
        <f t="shared" si="403"/>
        <v>0</v>
      </c>
      <c r="MPE68" s="956">
        <f t="shared" si="403"/>
        <v>0</v>
      </c>
      <c r="MPF68" s="956">
        <f t="shared" si="403"/>
        <v>0</v>
      </c>
      <c r="MPG68" s="956">
        <f t="shared" si="403"/>
        <v>0</v>
      </c>
      <c r="MPH68" s="956">
        <f t="shared" si="403"/>
        <v>0</v>
      </c>
      <c r="MPI68" s="956">
        <f t="shared" si="403"/>
        <v>0</v>
      </c>
      <c r="MPJ68" s="956">
        <f t="shared" si="403"/>
        <v>0</v>
      </c>
      <c r="MPK68" s="956">
        <f t="shared" si="403"/>
        <v>0</v>
      </c>
      <c r="MPL68" s="956">
        <f t="shared" si="403"/>
        <v>0</v>
      </c>
      <c r="MPM68" s="956">
        <f t="shared" si="403"/>
        <v>0</v>
      </c>
      <c r="MPN68" s="956">
        <f t="shared" si="403"/>
        <v>0</v>
      </c>
      <c r="MPO68" s="956">
        <f t="shared" si="403"/>
        <v>0</v>
      </c>
      <c r="MPP68" s="956">
        <f t="shared" si="403"/>
        <v>0</v>
      </c>
      <c r="MPQ68" s="956">
        <f t="shared" si="403"/>
        <v>0</v>
      </c>
      <c r="MPR68" s="956">
        <f t="shared" si="403"/>
        <v>0</v>
      </c>
      <c r="MPS68" s="956">
        <f t="shared" si="403"/>
        <v>0</v>
      </c>
      <c r="MPT68" s="956">
        <f t="shared" si="403"/>
        <v>0</v>
      </c>
      <c r="MPU68" s="956">
        <f t="shared" si="403"/>
        <v>0</v>
      </c>
      <c r="MPV68" s="956">
        <f t="shared" si="403"/>
        <v>0</v>
      </c>
      <c r="MPW68" s="956">
        <f t="shared" si="403"/>
        <v>0</v>
      </c>
      <c r="MPX68" s="956">
        <f t="shared" ref="MPX68:MSI68" si="404">MPX60*$C$68</f>
        <v>0</v>
      </c>
      <c r="MPY68" s="956">
        <f t="shared" si="404"/>
        <v>0</v>
      </c>
      <c r="MPZ68" s="956">
        <f t="shared" si="404"/>
        <v>0</v>
      </c>
      <c r="MQA68" s="956">
        <f t="shared" si="404"/>
        <v>0</v>
      </c>
      <c r="MQB68" s="956">
        <f t="shared" si="404"/>
        <v>0</v>
      </c>
      <c r="MQC68" s="956">
        <f t="shared" si="404"/>
        <v>0</v>
      </c>
      <c r="MQD68" s="956">
        <f t="shared" si="404"/>
        <v>0</v>
      </c>
      <c r="MQE68" s="956">
        <f t="shared" si="404"/>
        <v>0</v>
      </c>
      <c r="MQF68" s="956">
        <f t="shared" si="404"/>
        <v>0</v>
      </c>
      <c r="MQG68" s="956">
        <f t="shared" si="404"/>
        <v>0</v>
      </c>
      <c r="MQH68" s="956">
        <f t="shared" si="404"/>
        <v>0</v>
      </c>
      <c r="MQI68" s="956">
        <f t="shared" si="404"/>
        <v>0</v>
      </c>
      <c r="MQJ68" s="956">
        <f t="shared" si="404"/>
        <v>0</v>
      </c>
      <c r="MQK68" s="956">
        <f t="shared" si="404"/>
        <v>0</v>
      </c>
      <c r="MQL68" s="956">
        <f t="shared" si="404"/>
        <v>0</v>
      </c>
      <c r="MQM68" s="956">
        <f t="shared" si="404"/>
        <v>0</v>
      </c>
      <c r="MQN68" s="956">
        <f t="shared" si="404"/>
        <v>0</v>
      </c>
      <c r="MQO68" s="956">
        <f t="shared" si="404"/>
        <v>0</v>
      </c>
      <c r="MQP68" s="956">
        <f t="shared" si="404"/>
        <v>0</v>
      </c>
      <c r="MQQ68" s="956">
        <f t="shared" si="404"/>
        <v>0</v>
      </c>
      <c r="MQR68" s="956">
        <f t="shared" si="404"/>
        <v>0</v>
      </c>
      <c r="MQS68" s="956">
        <f t="shared" si="404"/>
        <v>0</v>
      </c>
      <c r="MQT68" s="956">
        <f t="shared" si="404"/>
        <v>0</v>
      </c>
      <c r="MQU68" s="956">
        <f t="shared" si="404"/>
        <v>0</v>
      </c>
      <c r="MQV68" s="956">
        <f t="shared" si="404"/>
        <v>0</v>
      </c>
      <c r="MQW68" s="956">
        <f t="shared" si="404"/>
        <v>0</v>
      </c>
      <c r="MQX68" s="956">
        <f t="shared" si="404"/>
        <v>0</v>
      </c>
      <c r="MQY68" s="956">
        <f t="shared" si="404"/>
        <v>0</v>
      </c>
      <c r="MQZ68" s="956">
        <f t="shared" si="404"/>
        <v>0</v>
      </c>
      <c r="MRA68" s="956">
        <f t="shared" si="404"/>
        <v>0</v>
      </c>
      <c r="MRB68" s="956">
        <f t="shared" si="404"/>
        <v>0</v>
      </c>
      <c r="MRC68" s="956">
        <f t="shared" si="404"/>
        <v>0</v>
      </c>
      <c r="MRD68" s="956">
        <f t="shared" si="404"/>
        <v>0</v>
      </c>
      <c r="MRE68" s="956">
        <f t="shared" si="404"/>
        <v>0</v>
      </c>
      <c r="MRF68" s="956">
        <f t="shared" si="404"/>
        <v>0</v>
      </c>
      <c r="MRG68" s="956">
        <f t="shared" si="404"/>
        <v>0</v>
      </c>
      <c r="MRH68" s="956">
        <f t="shared" si="404"/>
        <v>0</v>
      </c>
      <c r="MRI68" s="956">
        <f t="shared" si="404"/>
        <v>0</v>
      </c>
      <c r="MRJ68" s="956">
        <f t="shared" si="404"/>
        <v>0</v>
      </c>
      <c r="MRK68" s="956">
        <f t="shared" si="404"/>
        <v>0</v>
      </c>
      <c r="MRL68" s="956">
        <f t="shared" si="404"/>
        <v>0</v>
      </c>
      <c r="MRM68" s="956">
        <f t="shared" si="404"/>
        <v>0</v>
      </c>
      <c r="MRN68" s="956">
        <f t="shared" si="404"/>
        <v>0</v>
      </c>
      <c r="MRO68" s="956">
        <f t="shared" si="404"/>
        <v>0</v>
      </c>
      <c r="MRP68" s="956">
        <f t="shared" si="404"/>
        <v>0</v>
      </c>
      <c r="MRQ68" s="956">
        <f t="shared" si="404"/>
        <v>0</v>
      </c>
      <c r="MRR68" s="956">
        <f t="shared" si="404"/>
        <v>0</v>
      </c>
      <c r="MRS68" s="956">
        <f t="shared" si="404"/>
        <v>0</v>
      </c>
      <c r="MRT68" s="956">
        <f t="shared" si="404"/>
        <v>0</v>
      </c>
      <c r="MRU68" s="956">
        <f t="shared" si="404"/>
        <v>0</v>
      </c>
      <c r="MRV68" s="956">
        <f t="shared" si="404"/>
        <v>0</v>
      </c>
      <c r="MRW68" s="956">
        <f t="shared" si="404"/>
        <v>0</v>
      </c>
      <c r="MRX68" s="956">
        <f t="shared" si="404"/>
        <v>0</v>
      </c>
      <c r="MRY68" s="956">
        <f t="shared" si="404"/>
        <v>0</v>
      </c>
      <c r="MRZ68" s="956">
        <f t="shared" si="404"/>
        <v>0</v>
      </c>
      <c r="MSA68" s="956">
        <f t="shared" si="404"/>
        <v>0</v>
      </c>
      <c r="MSB68" s="956">
        <f t="shared" si="404"/>
        <v>0</v>
      </c>
      <c r="MSC68" s="956">
        <f t="shared" si="404"/>
        <v>0</v>
      </c>
      <c r="MSD68" s="956">
        <f t="shared" si="404"/>
        <v>0</v>
      </c>
      <c r="MSE68" s="956">
        <f t="shared" si="404"/>
        <v>0</v>
      </c>
      <c r="MSF68" s="956">
        <f t="shared" si="404"/>
        <v>0</v>
      </c>
      <c r="MSG68" s="956">
        <f t="shared" si="404"/>
        <v>0</v>
      </c>
      <c r="MSH68" s="956">
        <f t="shared" si="404"/>
        <v>0</v>
      </c>
      <c r="MSI68" s="956">
        <f t="shared" si="404"/>
        <v>0</v>
      </c>
      <c r="MSJ68" s="956">
        <f t="shared" ref="MSJ68:MUU68" si="405">MSJ60*$C$68</f>
        <v>0</v>
      </c>
      <c r="MSK68" s="956">
        <f t="shared" si="405"/>
        <v>0</v>
      </c>
      <c r="MSL68" s="956">
        <f t="shared" si="405"/>
        <v>0</v>
      </c>
      <c r="MSM68" s="956">
        <f t="shared" si="405"/>
        <v>0</v>
      </c>
      <c r="MSN68" s="956">
        <f t="shared" si="405"/>
        <v>0</v>
      </c>
      <c r="MSO68" s="956">
        <f t="shared" si="405"/>
        <v>0</v>
      </c>
      <c r="MSP68" s="956">
        <f t="shared" si="405"/>
        <v>0</v>
      </c>
      <c r="MSQ68" s="956">
        <f t="shared" si="405"/>
        <v>0</v>
      </c>
      <c r="MSR68" s="956">
        <f t="shared" si="405"/>
        <v>0</v>
      </c>
      <c r="MSS68" s="956">
        <f t="shared" si="405"/>
        <v>0</v>
      </c>
      <c r="MST68" s="956">
        <f t="shared" si="405"/>
        <v>0</v>
      </c>
      <c r="MSU68" s="956">
        <f t="shared" si="405"/>
        <v>0</v>
      </c>
      <c r="MSV68" s="956">
        <f t="shared" si="405"/>
        <v>0</v>
      </c>
      <c r="MSW68" s="956">
        <f t="shared" si="405"/>
        <v>0</v>
      </c>
      <c r="MSX68" s="956">
        <f t="shared" si="405"/>
        <v>0</v>
      </c>
      <c r="MSY68" s="956">
        <f t="shared" si="405"/>
        <v>0</v>
      </c>
      <c r="MSZ68" s="956">
        <f t="shared" si="405"/>
        <v>0</v>
      </c>
      <c r="MTA68" s="956">
        <f t="shared" si="405"/>
        <v>0</v>
      </c>
      <c r="MTB68" s="956">
        <f t="shared" si="405"/>
        <v>0</v>
      </c>
      <c r="MTC68" s="956">
        <f t="shared" si="405"/>
        <v>0</v>
      </c>
      <c r="MTD68" s="956">
        <f t="shared" si="405"/>
        <v>0</v>
      </c>
      <c r="MTE68" s="956">
        <f t="shared" si="405"/>
        <v>0</v>
      </c>
      <c r="MTF68" s="956">
        <f t="shared" si="405"/>
        <v>0</v>
      </c>
      <c r="MTG68" s="956">
        <f t="shared" si="405"/>
        <v>0</v>
      </c>
      <c r="MTH68" s="956">
        <f t="shared" si="405"/>
        <v>0</v>
      </c>
      <c r="MTI68" s="956">
        <f t="shared" si="405"/>
        <v>0</v>
      </c>
      <c r="MTJ68" s="956">
        <f t="shared" si="405"/>
        <v>0</v>
      </c>
      <c r="MTK68" s="956">
        <f t="shared" si="405"/>
        <v>0</v>
      </c>
      <c r="MTL68" s="956">
        <f t="shared" si="405"/>
        <v>0</v>
      </c>
      <c r="MTM68" s="956">
        <f t="shared" si="405"/>
        <v>0</v>
      </c>
      <c r="MTN68" s="956">
        <f t="shared" si="405"/>
        <v>0</v>
      </c>
      <c r="MTO68" s="956">
        <f t="shared" si="405"/>
        <v>0</v>
      </c>
      <c r="MTP68" s="956">
        <f t="shared" si="405"/>
        <v>0</v>
      </c>
      <c r="MTQ68" s="956">
        <f t="shared" si="405"/>
        <v>0</v>
      </c>
      <c r="MTR68" s="956">
        <f t="shared" si="405"/>
        <v>0</v>
      </c>
      <c r="MTS68" s="956">
        <f t="shared" si="405"/>
        <v>0</v>
      </c>
      <c r="MTT68" s="956">
        <f t="shared" si="405"/>
        <v>0</v>
      </c>
      <c r="MTU68" s="956">
        <f t="shared" si="405"/>
        <v>0</v>
      </c>
      <c r="MTV68" s="956">
        <f t="shared" si="405"/>
        <v>0</v>
      </c>
      <c r="MTW68" s="956">
        <f t="shared" si="405"/>
        <v>0</v>
      </c>
      <c r="MTX68" s="956">
        <f t="shared" si="405"/>
        <v>0</v>
      </c>
      <c r="MTY68" s="956">
        <f t="shared" si="405"/>
        <v>0</v>
      </c>
      <c r="MTZ68" s="956">
        <f t="shared" si="405"/>
        <v>0</v>
      </c>
      <c r="MUA68" s="956">
        <f t="shared" si="405"/>
        <v>0</v>
      </c>
      <c r="MUB68" s="956">
        <f t="shared" si="405"/>
        <v>0</v>
      </c>
      <c r="MUC68" s="956">
        <f t="shared" si="405"/>
        <v>0</v>
      </c>
      <c r="MUD68" s="956">
        <f t="shared" si="405"/>
        <v>0</v>
      </c>
      <c r="MUE68" s="956">
        <f t="shared" si="405"/>
        <v>0</v>
      </c>
      <c r="MUF68" s="956">
        <f t="shared" si="405"/>
        <v>0</v>
      </c>
      <c r="MUG68" s="956">
        <f t="shared" si="405"/>
        <v>0</v>
      </c>
      <c r="MUH68" s="956">
        <f t="shared" si="405"/>
        <v>0</v>
      </c>
      <c r="MUI68" s="956">
        <f t="shared" si="405"/>
        <v>0</v>
      </c>
      <c r="MUJ68" s="956">
        <f t="shared" si="405"/>
        <v>0</v>
      </c>
      <c r="MUK68" s="956">
        <f t="shared" si="405"/>
        <v>0</v>
      </c>
      <c r="MUL68" s="956">
        <f t="shared" si="405"/>
        <v>0</v>
      </c>
      <c r="MUM68" s="956">
        <f t="shared" si="405"/>
        <v>0</v>
      </c>
      <c r="MUN68" s="956">
        <f t="shared" si="405"/>
        <v>0</v>
      </c>
      <c r="MUO68" s="956">
        <f t="shared" si="405"/>
        <v>0</v>
      </c>
      <c r="MUP68" s="956">
        <f t="shared" si="405"/>
        <v>0</v>
      </c>
      <c r="MUQ68" s="956">
        <f t="shared" si="405"/>
        <v>0</v>
      </c>
      <c r="MUR68" s="956">
        <f t="shared" si="405"/>
        <v>0</v>
      </c>
      <c r="MUS68" s="956">
        <f t="shared" si="405"/>
        <v>0</v>
      </c>
      <c r="MUT68" s="956">
        <f t="shared" si="405"/>
        <v>0</v>
      </c>
      <c r="MUU68" s="956">
        <f t="shared" si="405"/>
        <v>0</v>
      </c>
      <c r="MUV68" s="956">
        <f t="shared" ref="MUV68:MXG68" si="406">MUV60*$C$68</f>
        <v>0</v>
      </c>
      <c r="MUW68" s="956">
        <f t="shared" si="406"/>
        <v>0</v>
      </c>
      <c r="MUX68" s="956">
        <f t="shared" si="406"/>
        <v>0</v>
      </c>
      <c r="MUY68" s="956">
        <f t="shared" si="406"/>
        <v>0</v>
      </c>
      <c r="MUZ68" s="956">
        <f t="shared" si="406"/>
        <v>0</v>
      </c>
      <c r="MVA68" s="956">
        <f t="shared" si="406"/>
        <v>0</v>
      </c>
      <c r="MVB68" s="956">
        <f t="shared" si="406"/>
        <v>0</v>
      </c>
      <c r="MVC68" s="956">
        <f t="shared" si="406"/>
        <v>0</v>
      </c>
      <c r="MVD68" s="956">
        <f t="shared" si="406"/>
        <v>0</v>
      </c>
      <c r="MVE68" s="956">
        <f t="shared" si="406"/>
        <v>0</v>
      </c>
      <c r="MVF68" s="956">
        <f t="shared" si="406"/>
        <v>0</v>
      </c>
      <c r="MVG68" s="956">
        <f t="shared" si="406"/>
        <v>0</v>
      </c>
      <c r="MVH68" s="956">
        <f t="shared" si="406"/>
        <v>0</v>
      </c>
      <c r="MVI68" s="956">
        <f t="shared" si="406"/>
        <v>0</v>
      </c>
      <c r="MVJ68" s="956">
        <f t="shared" si="406"/>
        <v>0</v>
      </c>
      <c r="MVK68" s="956">
        <f t="shared" si="406"/>
        <v>0</v>
      </c>
      <c r="MVL68" s="956">
        <f t="shared" si="406"/>
        <v>0</v>
      </c>
      <c r="MVM68" s="956">
        <f t="shared" si="406"/>
        <v>0</v>
      </c>
      <c r="MVN68" s="956">
        <f t="shared" si="406"/>
        <v>0</v>
      </c>
      <c r="MVO68" s="956">
        <f t="shared" si="406"/>
        <v>0</v>
      </c>
      <c r="MVP68" s="956">
        <f t="shared" si="406"/>
        <v>0</v>
      </c>
      <c r="MVQ68" s="956">
        <f t="shared" si="406"/>
        <v>0</v>
      </c>
      <c r="MVR68" s="956">
        <f t="shared" si="406"/>
        <v>0</v>
      </c>
      <c r="MVS68" s="956">
        <f t="shared" si="406"/>
        <v>0</v>
      </c>
      <c r="MVT68" s="956">
        <f t="shared" si="406"/>
        <v>0</v>
      </c>
      <c r="MVU68" s="956">
        <f t="shared" si="406"/>
        <v>0</v>
      </c>
      <c r="MVV68" s="956">
        <f t="shared" si="406"/>
        <v>0</v>
      </c>
      <c r="MVW68" s="956">
        <f t="shared" si="406"/>
        <v>0</v>
      </c>
      <c r="MVX68" s="956">
        <f t="shared" si="406"/>
        <v>0</v>
      </c>
      <c r="MVY68" s="956">
        <f t="shared" si="406"/>
        <v>0</v>
      </c>
      <c r="MVZ68" s="956">
        <f t="shared" si="406"/>
        <v>0</v>
      </c>
      <c r="MWA68" s="956">
        <f t="shared" si="406"/>
        <v>0</v>
      </c>
      <c r="MWB68" s="956">
        <f t="shared" si="406"/>
        <v>0</v>
      </c>
      <c r="MWC68" s="956">
        <f t="shared" si="406"/>
        <v>0</v>
      </c>
      <c r="MWD68" s="956">
        <f t="shared" si="406"/>
        <v>0</v>
      </c>
      <c r="MWE68" s="956">
        <f t="shared" si="406"/>
        <v>0</v>
      </c>
      <c r="MWF68" s="956">
        <f t="shared" si="406"/>
        <v>0</v>
      </c>
      <c r="MWG68" s="956">
        <f t="shared" si="406"/>
        <v>0</v>
      </c>
      <c r="MWH68" s="956">
        <f t="shared" si="406"/>
        <v>0</v>
      </c>
      <c r="MWI68" s="956">
        <f t="shared" si="406"/>
        <v>0</v>
      </c>
      <c r="MWJ68" s="956">
        <f t="shared" si="406"/>
        <v>0</v>
      </c>
      <c r="MWK68" s="956">
        <f t="shared" si="406"/>
        <v>0</v>
      </c>
      <c r="MWL68" s="956">
        <f t="shared" si="406"/>
        <v>0</v>
      </c>
      <c r="MWM68" s="956">
        <f t="shared" si="406"/>
        <v>0</v>
      </c>
      <c r="MWN68" s="956">
        <f t="shared" si="406"/>
        <v>0</v>
      </c>
      <c r="MWO68" s="956">
        <f t="shared" si="406"/>
        <v>0</v>
      </c>
      <c r="MWP68" s="956">
        <f t="shared" si="406"/>
        <v>0</v>
      </c>
      <c r="MWQ68" s="956">
        <f t="shared" si="406"/>
        <v>0</v>
      </c>
      <c r="MWR68" s="956">
        <f t="shared" si="406"/>
        <v>0</v>
      </c>
      <c r="MWS68" s="956">
        <f t="shared" si="406"/>
        <v>0</v>
      </c>
      <c r="MWT68" s="956">
        <f t="shared" si="406"/>
        <v>0</v>
      </c>
      <c r="MWU68" s="956">
        <f t="shared" si="406"/>
        <v>0</v>
      </c>
      <c r="MWV68" s="956">
        <f t="shared" si="406"/>
        <v>0</v>
      </c>
      <c r="MWW68" s="956">
        <f t="shared" si="406"/>
        <v>0</v>
      </c>
      <c r="MWX68" s="956">
        <f t="shared" si="406"/>
        <v>0</v>
      </c>
      <c r="MWY68" s="956">
        <f t="shared" si="406"/>
        <v>0</v>
      </c>
      <c r="MWZ68" s="956">
        <f t="shared" si="406"/>
        <v>0</v>
      </c>
      <c r="MXA68" s="956">
        <f t="shared" si="406"/>
        <v>0</v>
      </c>
      <c r="MXB68" s="956">
        <f t="shared" si="406"/>
        <v>0</v>
      </c>
      <c r="MXC68" s="956">
        <f t="shared" si="406"/>
        <v>0</v>
      </c>
      <c r="MXD68" s="956">
        <f t="shared" si="406"/>
        <v>0</v>
      </c>
      <c r="MXE68" s="956">
        <f t="shared" si="406"/>
        <v>0</v>
      </c>
      <c r="MXF68" s="956">
        <f t="shared" si="406"/>
        <v>0</v>
      </c>
      <c r="MXG68" s="956">
        <f t="shared" si="406"/>
        <v>0</v>
      </c>
      <c r="MXH68" s="956">
        <f t="shared" ref="MXH68:MZS68" si="407">MXH60*$C$68</f>
        <v>0</v>
      </c>
      <c r="MXI68" s="956">
        <f t="shared" si="407"/>
        <v>0</v>
      </c>
      <c r="MXJ68" s="956">
        <f t="shared" si="407"/>
        <v>0</v>
      </c>
      <c r="MXK68" s="956">
        <f t="shared" si="407"/>
        <v>0</v>
      </c>
      <c r="MXL68" s="956">
        <f t="shared" si="407"/>
        <v>0</v>
      </c>
      <c r="MXM68" s="956">
        <f t="shared" si="407"/>
        <v>0</v>
      </c>
      <c r="MXN68" s="956">
        <f t="shared" si="407"/>
        <v>0</v>
      </c>
      <c r="MXO68" s="956">
        <f t="shared" si="407"/>
        <v>0</v>
      </c>
      <c r="MXP68" s="956">
        <f t="shared" si="407"/>
        <v>0</v>
      </c>
      <c r="MXQ68" s="956">
        <f t="shared" si="407"/>
        <v>0</v>
      </c>
      <c r="MXR68" s="956">
        <f t="shared" si="407"/>
        <v>0</v>
      </c>
      <c r="MXS68" s="956">
        <f t="shared" si="407"/>
        <v>0</v>
      </c>
      <c r="MXT68" s="956">
        <f t="shared" si="407"/>
        <v>0</v>
      </c>
      <c r="MXU68" s="956">
        <f t="shared" si="407"/>
        <v>0</v>
      </c>
      <c r="MXV68" s="956">
        <f t="shared" si="407"/>
        <v>0</v>
      </c>
      <c r="MXW68" s="956">
        <f t="shared" si="407"/>
        <v>0</v>
      </c>
      <c r="MXX68" s="956">
        <f t="shared" si="407"/>
        <v>0</v>
      </c>
      <c r="MXY68" s="956">
        <f t="shared" si="407"/>
        <v>0</v>
      </c>
      <c r="MXZ68" s="956">
        <f t="shared" si="407"/>
        <v>0</v>
      </c>
      <c r="MYA68" s="956">
        <f t="shared" si="407"/>
        <v>0</v>
      </c>
      <c r="MYB68" s="956">
        <f t="shared" si="407"/>
        <v>0</v>
      </c>
      <c r="MYC68" s="956">
        <f t="shared" si="407"/>
        <v>0</v>
      </c>
      <c r="MYD68" s="956">
        <f t="shared" si="407"/>
        <v>0</v>
      </c>
      <c r="MYE68" s="956">
        <f t="shared" si="407"/>
        <v>0</v>
      </c>
      <c r="MYF68" s="956">
        <f t="shared" si="407"/>
        <v>0</v>
      </c>
      <c r="MYG68" s="956">
        <f t="shared" si="407"/>
        <v>0</v>
      </c>
      <c r="MYH68" s="956">
        <f t="shared" si="407"/>
        <v>0</v>
      </c>
      <c r="MYI68" s="956">
        <f t="shared" si="407"/>
        <v>0</v>
      </c>
      <c r="MYJ68" s="956">
        <f t="shared" si="407"/>
        <v>0</v>
      </c>
      <c r="MYK68" s="956">
        <f t="shared" si="407"/>
        <v>0</v>
      </c>
      <c r="MYL68" s="956">
        <f t="shared" si="407"/>
        <v>0</v>
      </c>
      <c r="MYM68" s="956">
        <f t="shared" si="407"/>
        <v>0</v>
      </c>
      <c r="MYN68" s="956">
        <f t="shared" si="407"/>
        <v>0</v>
      </c>
      <c r="MYO68" s="956">
        <f t="shared" si="407"/>
        <v>0</v>
      </c>
      <c r="MYP68" s="956">
        <f t="shared" si="407"/>
        <v>0</v>
      </c>
      <c r="MYQ68" s="956">
        <f t="shared" si="407"/>
        <v>0</v>
      </c>
      <c r="MYR68" s="956">
        <f t="shared" si="407"/>
        <v>0</v>
      </c>
      <c r="MYS68" s="956">
        <f t="shared" si="407"/>
        <v>0</v>
      </c>
      <c r="MYT68" s="956">
        <f t="shared" si="407"/>
        <v>0</v>
      </c>
      <c r="MYU68" s="956">
        <f t="shared" si="407"/>
        <v>0</v>
      </c>
      <c r="MYV68" s="956">
        <f t="shared" si="407"/>
        <v>0</v>
      </c>
      <c r="MYW68" s="956">
        <f t="shared" si="407"/>
        <v>0</v>
      </c>
      <c r="MYX68" s="956">
        <f t="shared" si="407"/>
        <v>0</v>
      </c>
      <c r="MYY68" s="956">
        <f t="shared" si="407"/>
        <v>0</v>
      </c>
      <c r="MYZ68" s="956">
        <f t="shared" si="407"/>
        <v>0</v>
      </c>
      <c r="MZA68" s="956">
        <f t="shared" si="407"/>
        <v>0</v>
      </c>
      <c r="MZB68" s="956">
        <f t="shared" si="407"/>
        <v>0</v>
      </c>
      <c r="MZC68" s="956">
        <f t="shared" si="407"/>
        <v>0</v>
      </c>
      <c r="MZD68" s="956">
        <f t="shared" si="407"/>
        <v>0</v>
      </c>
      <c r="MZE68" s="956">
        <f t="shared" si="407"/>
        <v>0</v>
      </c>
      <c r="MZF68" s="956">
        <f t="shared" si="407"/>
        <v>0</v>
      </c>
      <c r="MZG68" s="956">
        <f t="shared" si="407"/>
        <v>0</v>
      </c>
      <c r="MZH68" s="956">
        <f t="shared" si="407"/>
        <v>0</v>
      </c>
      <c r="MZI68" s="956">
        <f t="shared" si="407"/>
        <v>0</v>
      </c>
      <c r="MZJ68" s="956">
        <f t="shared" si="407"/>
        <v>0</v>
      </c>
      <c r="MZK68" s="956">
        <f t="shared" si="407"/>
        <v>0</v>
      </c>
      <c r="MZL68" s="956">
        <f t="shared" si="407"/>
        <v>0</v>
      </c>
      <c r="MZM68" s="956">
        <f t="shared" si="407"/>
        <v>0</v>
      </c>
      <c r="MZN68" s="956">
        <f t="shared" si="407"/>
        <v>0</v>
      </c>
      <c r="MZO68" s="956">
        <f t="shared" si="407"/>
        <v>0</v>
      </c>
      <c r="MZP68" s="956">
        <f t="shared" si="407"/>
        <v>0</v>
      </c>
      <c r="MZQ68" s="956">
        <f t="shared" si="407"/>
        <v>0</v>
      </c>
      <c r="MZR68" s="956">
        <f t="shared" si="407"/>
        <v>0</v>
      </c>
      <c r="MZS68" s="956">
        <f t="shared" si="407"/>
        <v>0</v>
      </c>
      <c r="MZT68" s="956">
        <f t="shared" ref="MZT68:NCE68" si="408">MZT60*$C$68</f>
        <v>0</v>
      </c>
      <c r="MZU68" s="956">
        <f t="shared" si="408"/>
        <v>0</v>
      </c>
      <c r="MZV68" s="956">
        <f t="shared" si="408"/>
        <v>0</v>
      </c>
      <c r="MZW68" s="956">
        <f t="shared" si="408"/>
        <v>0</v>
      </c>
      <c r="MZX68" s="956">
        <f t="shared" si="408"/>
        <v>0</v>
      </c>
      <c r="MZY68" s="956">
        <f t="shared" si="408"/>
        <v>0</v>
      </c>
      <c r="MZZ68" s="956">
        <f t="shared" si="408"/>
        <v>0</v>
      </c>
      <c r="NAA68" s="956">
        <f t="shared" si="408"/>
        <v>0</v>
      </c>
      <c r="NAB68" s="956">
        <f t="shared" si="408"/>
        <v>0</v>
      </c>
      <c r="NAC68" s="956">
        <f t="shared" si="408"/>
        <v>0</v>
      </c>
      <c r="NAD68" s="956">
        <f t="shared" si="408"/>
        <v>0</v>
      </c>
      <c r="NAE68" s="956">
        <f t="shared" si="408"/>
        <v>0</v>
      </c>
      <c r="NAF68" s="956">
        <f t="shared" si="408"/>
        <v>0</v>
      </c>
      <c r="NAG68" s="956">
        <f t="shared" si="408"/>
        <v>0</v>
      </c>
      <c r="NAH68" s="956">
        <f t="shared" si="408"/>
        <v>0</v>
      </c>
      <c r="NAI68" s="956">
        <f t="shared" si="408"/>
        <v>0</v>
      </c>
      <c r="NAJ68" s="956">
        <f t="shared" si="408"/>
        <v>0</v>
      </c>
      <c r="NAK68" s="956">
        <f t="shared" si="408"/>
        <v>0</v>
      </c>
      <c r="NAL68" s="956">
        <f t="shared" si="408"/>
        <v>0</v>
      </c>
      <c r="NAM68" s="956">
        <f t="shared" si="408"/>
        <v>0</v>
      </c>
      <c r="NAN68" s="956">
        <f t="shared" si="408"/>
        <v>0</v>
      </c>
      <c r="NAO68" s="956">
        <f t="shared" si="408"/>
        <v>0</v>
      </c>
      <c r="NAP68" s="956">
        <f t="shared" si="408"/>
        <v>0</v>
      </c>
      <c r="NAQ68" s="956">
        <f t="shared" si="408"/>
        <v>0</v>
      </c>
      <c r="NAR68" s="956">
        <f t="shared" si="408"/>
        <v>0</v>
      </c>
      <c r="NAS68" s="956">
        <f t="shared" si="408"/>
        <v>0</v>
      </c>
      <c r="NAT68" s="956">
        <f t="shared" si="408"/>
        <v>0</v>
      </c>
      <c r="NAU68" s="956">
        <f t="shared" si="408"/>
        <v>0</v>
      </c>
      <c r="NAV68" s="956">
        <f t="shared" si="408"/>
        <v>0</v>
      </c>
      <c r="NAW68" s="956">
        <f t="shared" si="408"/>
        <v>0</v>
      </c>
      <c r="NAX68" s="956">
        <f t="shared" si="408"/>
        <v>0</v>
      </c>
      <c r="NAY68" s="956">
        <f t="shared" si="408"/>
        <v>0</v>
      </c>
      <c r="NAZ68" s="956">
        <f t="shared" si="408"/>
        <v>0</v>
      </c>
      <c r="NBA68" s="956">
        <f t="shared" si="408"/>
        <v>0</v>
      </c>
      <c r="NBB68" s="956">
        <f t="shared" si="408"/>
        <v>0</v>
      </c>
      <c r="NBC68" s="956">
        <f t="shared" si="408"/>
        <v>0</v>
      </c>
      <c r="NBD68" s="956">
        <f t="shared" si="408"/>
        <v>0</v>
      </c>
      <c r="NBE68" s="956">
        <f t="shared" si="408"/>
        <v>0</v>
      </c>
      <c r="NBF68" s="956">
        <f t="shared" si="408"/>
        <v>0</v>
      </c>
      <c r="NBG68" s="956">
        <f t="shared" si="408"/>
        <v>0</v>
      </c>
      <c r="NBH68" s="956">
        <f t="shared" si="408"/>
        <v>0</v>
      </c>
      <c r="NBI68" s="956">
        <f t="shared" si="408"/>
        <v>0</v>
      </c>
      <c r="NBJ68" s="956">
        <f t="shared" si="408"/>
        <v>0</v>
      </c>
      <c r="NBK68" s="956">
        <f t="shared" si="408"/>
        <v>0</v>
      </c>
      <c r="NBL68" s="956">
        <f t="shared" si="408"/>
        <v>0</v>
      </c>
      <c r="NBM68" s="956">
        <f t="shared" si="408"/>
        <v>0</v>
      </c>
      <c r="NBN68" s="956">
        <f t="shared" si="408"/>
        <v>0</v>
      </c>
      <c r="NBO68" s="956">
        <f t="shared" si="408"/>
        <v>0</v>
      </c>
      <c r="NBP68" s="956">
        <f t="shared" si="408"/>
        <v>0</v>
      </c>
      <c r="NBQ68" s="956">
        <f t="shared" si="408"/>
        <v>0</v>
      </c>
      <c r="NBR68" s="956">
        <f t="shared" si="408"/>
        <v>0</v>
      </c>
      <c r="NBS68" s="956">
        <f t="shared" si="408"/>
        <v>0</v>
      </c>
      <c r="NBT68" s="956">
        <f t="shared" si="408"/>
        <v>0</v>
      </c>
      <c r="NBU68" s="956">
        <f t="shared" si="408"/>
        <v>0</v>
      </c>
      <c r="NBV68" s="956">
        <f t="shared" si="408"/>
        <v>0</v>
      </c>
      <c r="NBW68" s="956">
        <f t="shared" si="408"/>
        <v>0</v>
      </c>
      <c r="NBX68" s="956">
        <f t="shared" si="408"/>
        <v>0</v>
      </c>
      <c r="NBY68" s="956">
        <f t="shared" si="408"/>
        <v>0</v>
      </c>
      <c r="NBZ68" s="956">
        <f t="shared" si="408"/>
        <v>0</v>
      </c>
      <c r="NCA68" s="956">
        <f t="shared" si="408"/>
        <v>0</v>
      </c>
      <c r="NCB68" s="956">
        <f t="shared" si="408"/>
        <v>0</v>
      </c>
      <c r="NCC68" s="956">
        <f t="shared" si="408"/>
        <v>0</v>
      </c>
      <c r="NCD68" s="956">
        <f t="shared" si="408"/>
        <v>0</v>
      </c>
      <c r="NCE68" s="956">
        <f t="shared" si="408"/>
        <v>0</v>
      </c>
      <c r="NCF68" s="956">
        <f t="shared" ref="NCF68:NEQ68" si="409">NCF60*$C$68</f>
        <v>0</v>
      </c>
      <c r="NCG68" s="956">
        <f t="shared" si="409"/>
        <v>0</v>
      </c>
      <c r="NCH68" s="956">
        <f t="shared" si="409"/>
        <v>0</v>
      </c>
      <c r="NCI68" s="956">
        <f t="shared" si="409"/>
        <v>0</v>
      </c>
      <c r="NCJ68" s="956">
        <f t="shared" si="409"/>
        <v>0</v>
      </c>
      <c r="NCK68" s="956">
        <f t="shared" si="409"/>
        <v>0</v>
      </c>
      <c r="NCL68" s="956">
        <f t="shared" si="409"/>
        <v>0</v>
      </c>
      <c r="NCM68" s="956">
        <f t="shared" si="409"/>
        <v>0</v>
      </c>
      <c r="NCN68" s="956">
        <f t="shared" si="409"/>
        <v>0</v>
      </c>
      <c r="NCO68" s="956">
        <f t="shared" si="409"/>
        <v>0</v>
      </c>
      <c r="NCP68" s="956">
        <f t="shared" si="409"/>
        <v>0</v>
      </c>
      <c r="NCQ68" s="956">
        <f t="shared" si="409"/>
        <v>0</v>
      </c>
      <c r="NCR68" s="956">
        <f t="shared" si="409"/>
        <v>0</v>
      </c>
      <c r="NCS68" s="956">
        <f t="shared" si="409"/>
        <v>0</v>
      </c>
      <c r="NCT68" s="956">
        <f t="shared" si="409"/>
        <v>0</v>
      </c>
      <c r="NCU68" s="956">
        <f t="shared" si="409"/>
        <v>0</v>
      </c>
      <c r="NCV68" s="956">
        <f t="shared" si="409"/>
        <v>0</v>
      </c>
      <c r="NCW68" s="956">
        <f t="shared" si="409"/>
        <v>0</v>
      </c>
      <c r="NCX68" s="956">
        <f t="shared" si="409"/>
        <v>0</v>
      </c>
      <c r="NCY68" s="956">
        <f t="shared" si="409"/>
        <v>0</v>
      </c>
      <c r="NCZ68" s="956">
        <f t="shared" si="409"/>
        <v>0</v>
      </c>
      <c r="NDA68" s="956">
        <f t="shared" si="409"/>
        <v>0</v>
      </c>
      <c r="NDB68" s="956">
        <f t="shared" si="409"/>
        <v>0</v>
      </c>
      <c r="NDC68" s="956">
        <f t="shared" si="409"/>
        <v>0</v>
      </c>
      <c r="NDD68" s="956">
        <f t="shared" si="409"/>
        <v>0</v>
      </c>
      <c r="NDE68" s="956">
        <f t="shared" si="409"/>
        <v>0</v>
      </c>
      <c r="NDF68" s="956">
        <f t="shared" si="409"/>
        <v>0</v>
      </c>
      <c r="NDG68" s="956">
        <f t="shared" si="409"/>
        <v>0</v>
      </c>
      <c r="NDH68" s="956">
        <f t="shared" si="409"/>
        <v>0</v>
      </c>
      <c r="NDI68" s="956">
        <f t="shared" si="409"/>
        <v>0</v>
      </c>
      <c r="NDJ68" s="956">
        <f t="shared" si="409"/>
        <v>0</v>
      </c>
      <c r="NDK68" s="956">
        <f t="shared" si="409"/>
        <v>0</v>
      </c>
      <c r="NDL68" s="956">
        <f t="shared" si="409"/>
        <v>0</v>
      </c>
      <c r="NDM68" s="956">
        <f t="shared" si="409"/>
        <v>0</v>
      </c>
      <c r="NDN68" s="956">
        <f t="shared" si="409"/>
        <v>0</v>
      </c>
      <c r="NDO68" s="956">
        <f t="shared" si="409"/>
        <v>0</v>
      </c>
      <c r="NDP68" s="956">
        <f t="shared" si="409"/>
        <v>0</v>
      </c>
      <c r="NDQ68" s="956">
        <f t="shared" si="409"/>
        <v>0</v>
      </c>
      <c r="NDR68" s="956">
        <f t="shared" si="409"/>
        <v>0</v>
      </c>
      <c r="NDS68" s="956">
        <f t="shared" si="409"/>
        <v>0</v>
      </c>
      <c r="NDT68" s="956">
        <f t="shared" si="409"/>
        <v>0</v>
      </c>
      <c r="NDU68" s="956">
        <f t="shared" si="409"/>
        <v>0</v>
      </c>
      <c r="NDV68" s="956">
        <f t="shared" si="409"/>
        <v>0</v>
      </c>
      <c r="NDW68" s="956">
        <f t="shared" si="409"/>
        <v>0</v>
      </c>
      <c r="NDX68" s="956">
        <f t="shared" si="409"/>
        <v>0</v>
      </c>
      <c r="NDY68" s="956">
        <f t="shared" si="409"/>
        <v>0</v>
      </c>
      <c r="NDZ68" s="956">
        <f t="shared" si="409"/>
        <v>0</v>
      </c>
      <c r="NEA68" s="956">
        <f t="shared" si="409"/>
        <v>0</v>
      </c>
      <c r="NEB68" s="956">
        <f t="shared" si="409"/>
        <v>0</v>
      </c>
      <c r="NEC68" s="956">
        <f t="shared" si="409"/>
        <v>0</v>
      </c>
      <c r="NED68" s="956">
        <f t="shared" si="409"/>
        <v>0</v>
      </c>
      <c r="NEE68" s="956">
        <f t="shared" si="409"/>
        <v>0</v>
      </c>
      <c r="NEF68" s="956">
        <f t="shared" si="409"/>
        <v>0</v>
      </c>
      <c r="NEG68" s="956">
        <f t="shared" si="409"/>
        <v>0</v>
      </c>
      <c r="NEH68" s="956">
        <f t="shared" si="409"/>
        <v>0</v>
      </c>
      <c r="NEI68" s="956">
        <f t="shared" si="409"/>
        <v>0</v>
      </c>
      <c r="NEJ68" s="956">
        <f t="shared" si="409"/>
        <v>0</v>
      </c>
      <c r="NEK68" s="956">
        <f t="shared" si="409"/>
        <v>0</v>
      </c>
      <c r="NEL68" s="956">
        <f t="shared" si="409"/>
        <v>0</v>
      </c>
      <c r="NEM68" s="956">
        <f t="shared" si="409"/>
        <v>0</v>
      </c>
      <c r="NEN68" s="956">
        <f t="shared" si="409"/>
        <v>0</v>
      </c>
      <c r="NEO68" s="956">
        <f t="shared" si="409"/>
        <v>0</v>
      </c>
      <c r="NEP68" s="956">
        <f t="shared" si="409"/>
        <v>0</v>
      </c>
      <c r="NEQ68" s="956">
        <f t="shared" si="409"/>
        <v>0</v>
      </c>
      <c r="NER68" s="956">
        <f t="shared" ref="NER68:NHC68" si="410">NER60*$C$68</f>
        <v>0</v>
      </c>
      <c r="NES68" s="956">
        <f t="shared" si="410"/>
        <v>0</v>
      </c>
      <c r="NET68" s="956">
        <f t="shared" si="410"/>
        <v>0</v>
      </c>
      <c r="NEU68" s="956">
        <f t="shared" si="410"/>
        <v>0</v>
      </c>
      <c r="NEV68" s="956">
        <f t="shared" si="410"/>
        <v>0</v>
      </c>
      <c r="NEW68" s="956">
        <f t="shared" si="410"/>
        <v>0</v>
      </c>
      <c r="NEX68" s="956">
        <f t="shared" si="410"/>
        <v>0</v>
      </c>
      <c r="NEY68" s="956">
        <f t="shared" si="410"/>
        <v>0</v>
      </c>
      <c r="NEZ68" s="956">
        <f t="shared" si="410"/>
        <v>0</v>
      </c>
      <c r="NFA68" s="956">
        <f t="shared" si="410"/>
        <v>0</v>
      </c>
      <c r="NFB68" s="956">
        <f t="shared" si="410"/>
        <v>0</v>
      </c>
      <c r="NFC68" s="956">
        <f t="shared" si="410"/>
        <v>0</v>
      </c>
      <c r="NFD68" s="956">
        <f t="shared" si="410"/>
        <v>0</v>
      </c>
      <c r="NFE68" s="956">
        <f t="shared" si="410"/>
        <v>0</v>
      </c>
      <c r="NFF68" s="956">
        <f t="shared" si="410"/>
        <v>0</v>
      </c>
      <c r="NFG68" s="956">
        <f t="shared" si="410"/>
        <v>0</v>
      </c>
      <c r="NFH68" s="956">
        <f t="shared" si="410"/>
        <v>0</v>
      </c>
      <c r="NFI68" s="956">
        <f t="shared" si="410"/>
        <v>0</v>
      </c>
      <c r="NFJ68" s="956">
        <f t="shared" si="410"/>
        <v>0</v>
      </c>
      <c r="NFK68" s="956">
        <f t="shared" si="410"/>
        <v>0</v>
      </c>
      <c r="NFL68" s="956">
        <f t="shared" si="410"/>
        <v>0</v>
      </c>
      <c r="NFM68" s="956">
        <f t="shared" si="410"/>
        <v>0</v>
      </c>
      <c r="NFN68" s="956">
        <f t="shared" si="410"/>
        <v>0</v>
      </c>
      <c r="NFO68" s="956">
        <f t="shared" si="410"/>
        <v>0</v>
      </c>
      <c r="NFP68" s="956">
        <f t="shared" si="410"/>
        <v>0</v>
      </c>
      <c r="NFQ68" s="956">
        <f t="shared" si="410"/>
        <v>0</v>
      </c>
      <c r="NFR68" s="956">
        <f t="shared" si="410"/>
        <v>0</v>
      </c>
      <c r="NFS68" s="956">
        <f t="shared" si="410"/>
        <v>0</v>
      </c>
      <c r="NFT68" s="956">
        <f t="shared" si="410"/>
        <v>0</v>
      </c>
      <c r="NFU68" s="956">
        <f t="shared" si="410"/>
        <v>0</v>
      </c>
      <c r="NFV68" s="956">
        <f t="shared" si="410"/>
        <v>0</v>
      </c>
      <c r="NFW68" s="956">
        <f t="shared" si="410"/>
        <v>0</v>
      </c>
      <c r="NFX68" s="956">
        <f t="shared" si="410"/>
        <v>0</v>
      </c>
      <c r="NFY68" s="956">
        <f t="shared" si="410"/>
        <v>0</v>
      </c>
      <c r="NFZ68" s="956">
        <f t="shared" si="410"/>
        <v>0</v>
      </c>
      <c r="NGA68" s="956">
        <f t="shared" si="410"/>
        <v>0</v>
      </c>
      <c r="NGB68" s="956">
        <f t="shared" si="410"/>
        <v>0</v>
      </c>
      <c r="NGC68" s="956">
        <f t="shared" si="410"/>
        <v>0</v>
      </c>
      <c r="NGD68" s="956">
        <f t="shared" si="410"/>
        <v>0</v>
      </c>
      <c r="NGE68" s="956">
        <f t="shared" si="410"/>
        <v>0</v>
      </c>
      <c r="NGF68" s="956">
        <f t="shared" si="410"/>
        <v>0</v>
      </c>
      <c r="NGG68" s="956">
        <f t="shared" si="410"/>
        <v>0</v>
      </c>
      <c r="NGH68" s="956">
        <f t="shared" si="410"/>
        <v>0</v>
      </c>
      <c r="NGI68" s="956">
        <f t="shared" si="410"/>
        <v>0</v>
      </c>
      <c r="NGJ68" s="956">
        <f t="shared" si="410"/>
        <v>0</v>
      </c>
      <c r="NGK68" s="956">
        <f t="shared" si="410"/>
        <v>0</v>
      </c>
      <c r="NGL68" s="956">
        <f t="shared" si="410"/>
        <v>0</v>
      </c>
      <c r="NGM68" s="956">
        <f t="shared" si="410"/>
        <v>0</v>
      </c>
      <c r="NGN68" s="956">
        <f t="shared" si="410"/>
        <v>0</v>
      </c>
      <c r="NGO68" s="956">
        <f t="shared" si="410"/>
        <v>0</v>
      </c>
      <c r="NGP68" s="956">
        <f t="shared" si="410"/>
        <v>0</v>
      </c>
      <c r="NGQ68" s="956">
        <f t="shared" si="410"/>
        <v>0</v>
      </c>
      <c r="NGR68" s="956">
        <f t="shared" si="410"/>
        <v>0</v>
      </c>
      <c r="NGS68" s="956">
        <f t="shared" si="410"/>
        <v>0</v>
      </c>
      <c r="NGT68" s="956">
        <f t="shared" si="410"/>
        <v>0</v>
      </c>
      <c r="NGU68" s="956">
        <f t="shared" si="410"/>
        <v>0</v>
      </c>
      <c r="NGV68" s="956">
        <f t="shared" si="410"/>
        <v>0</v>
      </c>
      <c r="NGW68" s="956">
        <f t="shared" si="410"/>
        <v>0</v>
      </c>
      <c r="NGX68" s="956">
        <f t="shared" si="410"/>
        <v>0</v>
      </c>
      <c r="NGY68" s="956">
        <f t="shared" si="410"/>
        <v>0</v>
      </c>
      <c r="NGZ68" s="956">
        <f t="shared" si="410"/>
        <v>0</v>
      </c>
      <c r="NHA68" s="956">
        <f t="shared" si="410"/>
        <v>0</v>
      </c>
      <c r="NHB68" s="956">
        <f t="shared" si="410"/>
        <v>0</v>
      </c>
      <c r="NHC68" s="956">
        <f t="shared" si="410"/>
        <v>0</v>
      </c>
      <c r="NHD68" s="956">
        <f t="shared" ref="NHD68:NJO68" si="411">NHD60*$C$68</f>
        <v>0</v>
      </c>
      <c r="NHE68" s="956">
        <f t="shared" si="411"/>
        <v>0</v>
      </c>
      <c r="NHF68" s="956">
        <f t="shared" si="411"/>
        <v>0</v>
      </c>
      <c r="NHG68" s="956">
        <f t="shared" si="411"/>
        <v>0</v>
      </c>
      <c r="NHH68" s="956">
        <f t="shared" si="411"/>
        <v>0</v>
      </c>
      <c r="NHI68" s="956">
        <f t="shared" si="411"/>
        <v>0</v>
      </c>
      <c r="NHJ68" s="956">
        <f t="shared" si="411"/>
        <v>0</v>
      </c>
      <c r="NHK68" s="956">
        <f t="shared" si="411"/>
        <v>0</v>
      </c>
      <c r="NHL68" s="956">
        <f t="shared" si="411"/>
        <v>0</v>
      </c>
      <c r="NHM68" s="956">
        <f t="shared" si="411"/>
        <v>0</v>
      </c>
      <c r="NHN68" s="956">
        <f t="shared" si="411"/>
        <v>0</v>
      </c>
      <c r="NHO68" s="956">
        <f t="shared" si="411"/>
        <v>0</v>
      </c>
      <c r="NHP68" s="956">
        <f t="shared" si="411"/>
        <v>0</v>
      </c>
      <c r="NHQ68" s="956">
        <f t="shared" si="411"/>
        <v>0</v>
      </c>
      <c r="NHR68" s="956">
        <f t="shared" si="411"/>
        <v>0</v>
      </c>
      <c r="NHS68" s="956">
        <f t="shared" si="411"/>
        <v>0</v>
      </c>
      <c r="NHT68" s="956">
        <f t="shared" si="411"/>
        <v>0</v>
      </c>
      <c r="NHU68" s="956">
        <f t="shared" si="411"/>
        <v>0</v>
      </c>
      <c r="NHV68" s="956">
        <f t="shared" si="411"/>
        <v>0</v>
      </c>
      <c r="NHW68" s="956">
        <f t="shared" si="411"/>
        <v>0</v>
      </c>
      <c r="NHX68" s="956">
        <f t="shared" si="411"/>
        <v>0</v>
      </c>
      <c r="NHY68" s="956">
        <f t="shared" si="411"/>
        <v>0</v>
      </c>
      <c r="NHZ68" s="956">
        <f t="shared" si="411"/>
        <v>0</v>
      </c>
      <c r="NIA68" s="956">
        <f t="shared" si="411"/>
        <v>0</v>
      </c>
      <c r="NIB68" s="956">
        <f t="shared" si="411"/>
        <v>0</v>
      </c>
      <c r="NIC68" s="956">
        <f t="shared" si="411"/>
        <v>0</v>
      </c>
      <c r="NID68" s="956">
        <f t="shared" si="411"/>
        <v>0</v>
      </c>
      <c r="NIE68" s="956">
        <f t="shared" si="411"/>
        <v>0</v>
      </c>
      <c r="NIF68" s="956">
        <f t="shared" si="411"/>
        <v>0</v>
      </c>
      <c r="NIG68" s="956">
        <f t="shared" si="411"/>
        <v>0</v>
      </c>
      <c r="NIH68" s="956">
        <f t="shared" si="411"/>
        <v>0</v>
      </c>
      <c r="NII68" s="956">
        <f t="shared" si="411"/>
        <v>0</v>
      </c>
      <c r="NIJ68" s="956">
        <f t="shared" si="411"/>
        <v>0</v>
      </c>
      <c r="NIK68" s="956">
        <f t="shared" si="411"/>
        <v>0</v>
      </c>
      <c r="NIL68" s="956">
        <f t="shared" si="411"/>
        <v>0</v>
      </c>
      <c r="NIM68" s="956">
        <f t="shared" si="411"/>
        <v>0</v>
      </c>
      <c r="NIN68" s="956">
        <f t="shared" si="411"/>
        <v>0</v>
      </c>
      <c r="NIO68" s="956">
        <f t="shared" si="411"/>
        <v>0</v>
      </c>
      <c r="NIP68" s="956">
        <f t="shared" si="411"/>
        <v>0</v>
      </c>
      <c r="NIQ68" s="956">
        <f t="shared" si="411"/>
        <v>0</v>
      </c>
      <c r="NIR68" s="956">
        <f t="shared" si="411"/>
        <v>0</v>
      </c>
      <c r="NIS68" s="956">
        <f t="shared" si="411"/>
        <v>0</v>
      </c>
      <c r="NIT68" s="956">
        <f t="shared" si="411"/>
        <v>0</v>
      </c>
      <c r="NIU68" s="956">
        <f t="shared" si="411"/>
        <v>0</v>
      </c>
      <c r="NIV68" s="956">
        <f t="shared" si="411"/>
        <v>0</v>
      </c>
      <c r="NIW68" s="956">
        <f t="shared" si="411"/>
        <v>0</v>
      </c>
      <c r="NIX68" s="956">
        <f t="shared" si="411"/>
        <v>0</v>
      </c>
      <c r="NIY68" s="956">
        <f t="shared" si="411"/>
        <v>0</v>
      </c>
      <c r="NIZ68" s="956">
        <f t="shared" si="411"/>
        <v>0</v>
      </c>
      <c r="NJA68" s="956">
        <f t="shared" si="411"/>
        <v>0</v>
      </c>
      <c r="NJB68" s="956">
        <f t="shared" si="411"/>
        <v>0</v>
      </c>
      <c r="NJC68" s="956">
        <f t="shared" si="411"/>
        <v>0</v>
      </c>
      <c r="NJD68" s="956">
        <f t="shared" si="411"/>
        <v>0</v>
      </c>
      <c r="NJE68" s="956">
        <f t="shared" si="411"/>
        <v>0</v>
      </c>
      <c r="NJF68" s="956">
        <f t="shared" si="411"/>
        <v>0</v>
      </c>
      <c r="NJG68" s="956">
        <f t="shared" si="411"/>
        <v>0</v>
      </c>
      <c r="NJH68" s="956">
        <f t="shared" si="411"/>
        <v>0</v>
      </c>
      <c r="NJI68" s="956">
        <f t="shared" si="411"/>
        <v>0</v>
      </c>
      <c r="NJJ68" s="956">
        <f t="shared" si="411"/>
        <v>0</v>
      </c>
      <c r="NJK68" s="956">
        <f t="shared" si="411"/>
        <v>0</v>
      </c>
      <c r="NJL68" s="956">
        <f t="shared" si="411"/>
        <v>0</v>
      </c>
      <c r="NJM68" s="956">
        <f t="shared" si="411"/>
        <v>0</v>
      </c>
      <c r="NJN68" s="956">
        <f t="shared" si="411"/>
        <v>0</v>
      </c>
      <c r="NJO68" s="956">
        <f t="shared" si="411"/>
        <v>0</v>
      </c>
      <c r="NJP68" s="956">
        <f t="shared" ref="NJP68:NMA68" si="412">NJP60*$C$68</f>
        <v>0</v>
      </c>
      <c r="NJQ68" s="956">
        <f t="shared" si="412"/>
        <v>0</v>
      </c>
      <c r="NJR68" s="956">
        <f t="shared" si="412"/>
        <v>0</v>
      </c>
      <c r="NJS68" s="956">
        <f t="shared" si="412"/>
        <v>0</v>
      </c>
      <c r="NJT68" s="956">
        <f t="shared" si="412"/>
        <v>0</v>
      </c>
      <c r="NJU68" s="956">
        <f t="shared" si="412"/>
        <v>0</v>
      </c>
      <c r="NJV68" s="956">
        <f t="shared" si="412"/>
        <v>0</v>
      </c>
      <c r="NJW68" s="956">
        <f t="shared" si="412"/>
        <v>0</v>
      </c>
      <c r="NJX68" s="956">
        <f t="shared" si="412"/>
        <v>0</v>
      </c>
      <c r="NJY68" s="956">
        <f t="shared" si="412"/>
        <v>0</v>
      </c>
      <c r="NJZ68" s="956">
        <f t="shared" si="412"/>
        <v>0</v>
      </c>
      <c r="NKA68" s="956">
        <f t="shared" si="412"/>
        <v>0</v>
      </c>
      <c r="NKB68" s="956">
        <f t="shared" si="412"/>
        <v>0</v>
      </c>
      <c r="NKC68" s="956">
        <f t="shared" si="412"/>
        <v>0</v>
      </c>
      <c r="NKD68" s="956">
        <f t="shared" si="412"/>
        <v>0</v>
      </c>
      <c r="NKE68" s="956">
        <f t="shared" si="412"/>
        <v>0</v>
      </c>
      <c r="NKF68" s="956">
        <f t="shared" si="412"/>
        <v>0</v>
      </c>
      <c r="NKG68" s="956">
        <f t="shared" si="412"/>
        <v>0</v>
      </c>
      <c r="NKH68" s="956">
        <f t="shared" si="412"/>
        <v>0</v>
      </c>
      <c r="NKI68" s="956">
        <f t="shared" si="412"/>
        <v>0</v>
      </c>
      <c r="NKJ68" s="956">
        <f t="shared" si="412"/>
        <v>0</v>
      </c>
      <c r="NKK68" s="956">
        <f t="shared" si="412"/>
        <v>0</v>
      </c>
      <c r="NKL68" s="956">
        <f t="shared" si="412"/>
        <v>0</v>
      </c>
      <c r="NKM68" s="956">
        <f t="shared" si="412"/>
        <v>0</v>
      </c>
      <c r="NKN68" s="956">
        <f t="shared" si="412"/>
        <v>0</v>
      </c>
      <c r="NKO68" s="956">
        <f t="shared" si="412"/>
        <v>0</v>
      </c>
      <c r="NKP68" s="956">
        <f t="shared" si="412"/>
        <v>0</v>
      </c>
      <c r="NKQ68" s="956">
        <f t="shared" si="412"/>
        <v>0</v>
      </c>
      <c r="NKR68" s="956">
        <f t="shared" si="412"/>
        <v>0</v>
      </c>
      <c r="NKS68" s="956">
        <f t="shared" si="412"/>
        <v>0</v>
      </c>
      <c r="NKT68" s="956">
        <f t="shared" si="412"/>
        <v>0</v>
      </c>
      <c r="NKU68" s="956">
        <f t="shared" si="412"/>
        <v>0</v>
      </c>
      <c r="NKV68" s="956">
        <f t="shared" si="412"/>
        <v>0</v>
      </c>
      <c r="NKW68" s="956">
        <f t="shared" si="412"/>
        <v>0</v>
      </c>
      <c r="NKX68" s="956">
        <f t="shared" si="412"/>
        <v>0</v>
      </c>
      <c r="NKY68" s="956">
        <f t="shared" si="412"/>
        <v>0</v>
      </c>
      <c r="NKZ68" s="956">
        <f t="shared" si="412"/>
        <v>0</v>
      </c>
      <c r="NLA68" s="956">
        <f t="shared" si="412"/>
        <v>0</v>
      </c>
      <c r="NLB68" s="956">
        <f t="shared" si="412"/>
        <v>0</v>
      </c>
      <c r="NLC68" s="956">
        <f t="shared" si="412"/>
        <v>0</v>
      </c>
      <c r="NLD68" s="956">
        <f t="shared" si="412"/>
        <v>0</v>
      </c>
      <c r="NLE68" s="956">
        <f t="shared" si="412"/>
        <v>0</v>
      </c>
      <c r="NLF68" s="956">
        <f t="shared" si="412"/>
        <v>0</v>
      </c>
      <c r="NLG68" s="956">
        <f t="shared" si="412"/>
        <v>0</v>
      </c>
      <c r="NLH68" s="956">
        <f t="shared" si="412"/>
        <v>0</v>
      </c>
      <c r="NLI68" s="956">
        <f t="shared" si="412"/>
        <v>0</v>
      </c>
      <c r="NLJ68" s="956">
        <f t="shared" si="412"/>
        <v>0</v>
      </c>
      <c r="NLK68" s="956">
        <f t="shared" si="412"/>
        <v>0</v>
      </c>
      <c r="NLL68" s="956">
        <f t="shared" si="412"/>
        <v>0</v>
      </c>
      <c r="NLM68" s="956">
        <f t="shared" si="412"/>
        <v>0</v>
      </c>
      <c r="NLN68" s="956">
        <f t="shared" si="412"/>
        <v>0</v>
      </c>
      <c r="NLO68" s="956">
        <f t="shared" si="412"/>
        <v>0</v>
      </c>
      <c r="NLP68" s="956">
        <f t="shared" si="412"/>
        <v>0</v>
      </c>
      <c r="NLQ68" s="956">
        <f t="shared" si="412"/>
        <v>0</v>
      </c>
      <c r="NLR68" s="956">
        <f t="shared" si="412"/>
        <v>0</v>
      </c>
      <c r="NLS68" s="956">
        <f t="shared" si="412"/>
        <v>0</v>
      </c>
      <c r="NLT68" s="956">
        <f t="shared" si="412"/>
        <v>0</v>
      </c>
      <c r="NLU68" s="956">
        <f t="shared" si="412"/>
        <v>0</v>
      </c>
      <c r="NLV68" s="956">
        <f t="shared" si="412"/>
        <v>0</v>
      </c>
      <c r="NLW68" s="956">
        <f t="shared" si="412"/>
        <v>0</v>
      </c>
      <c r="NLX68" s="956">
        <f t="shared" si="412"/>
        <v>0</v>
      </c>
      <c r="NLY68" s="956">
        <f t="shared" si="412"/>
        <v>0</v>
      </c>
      <c r="NLZ68" s="956">
        <f t="shared" si="412"/>
        <v>0</v>
      </c>
      <c r="NMA68" s="956">
        <f t="shared" si="412"/>
        <v>0</v>
      </c>
      <c r="NMB68" s="956">
        <f t="shared" ref="NMB68:NOM68" si="413">NMB60*$C$68</f>
        <v>0</v>
      </c>
      <c r="NMC68" s="956">
        <f t="shared" si="413"/>
        <v>0</v>
      </c>
      <c r="NMD68" s="956">
        <f t="shared" si="413"/>
        <v>0</v>
      </c>
      <c r="NME68" s="956">
        <f t="shared" si="413"/>
        <v>0</v>
      </c>
      <c r="NMF68" s="956">
        <f t="shared" si="413"/>
        <v>0</v>
      </c>
      <c r="NMG68" s="956">
        <f t="shared" si="413"/>
        <v>0</v>
      </c>
      <c r="NMH68" s="956">
        <f t="shared" si="413"/>
        <v>0</v>
      </c>
      <c r="NMI68" s="956">
        <f t="shared" si="413"/>
        <v>0</v>
      </c>
      <c r="NMJ68" s="956">
        <f t="shared" si="413"/>
        <v>0</v>
      </c>
      <c r="NMK68" s="956">
        <f t="shared" si="413"/>
        <v>0</v>
      </c>
      <c r="NML68" s="956">
        <f t="shared" si="413"/>
        <v>0</v>
      </c>
      <c r="NMM68" s="956">
        <f t="shared" si="413"/>
        <v>0</v>
      </c>
      <c r="NMN68" s="956">
        <f t="shared" si="413"/>
        <v>0</v>
      </c>
      <c r="NMO68" s="956">
        <f t="shared" si="413"/>
        <v>0</v>
      </c>
      <c r="NMP68" s="956">
        <f t="shared" si="413"/>
        <v>0</v>
      </c>
      <c r="NMQ68" s="956">
        <f t="shared" si="413"/>
        <v>0</v>
      </c>
      <c r="NMR68" s="956">
        <f t="shared" si="413"/>
        <v>0</v>
      </c>
      <c r="NMS68" s="956">
        <f t="shared" si="413"/>
        <v>0</v>
      </c>
      <c r="NMT68" s="956">
        <f t="shared" si="413"/>
        <v>0</v>
      </c>
      <c r="NMU68" s="956">
        <f t="shared" si="413"/>
        <v>0</v>
      </c>
      <c r="NMV68" s="956">
        <f t="shared" si="413"/>
        <v>0</v>
      </c>
      <c r="NMW68" s="956">
        <f t="shared" si="413"/>
        <v>0</v>
      </c>
      <c r="NMX68" s="956">
        <f t="shared" si="413"/>
        <v>0</v>
      </c>
      <c r="NMY68" s="956">
        <f t="shared" si="413"/>
        <v>0</v>
      </c>
      <c r="NMZ68" s="956">
        <f t="shared" si="413"/>
        <v>0</v>
      </c>
      <c r="NNA68" s="956">
        <f t="shared" si="413"/>
        <v>0</v>
      </c>
      <c r="NNB68" s="956">
        <f t="shared" si="413"/>
        <v>0</v>
      </c>
      <c r="NNC68" s="956">
        <f t="shared" si="413"/>
        <v>0</v>
      </c>
      <c r="NND68" s="956">
        <f t="shared" si="413"/>
        <v>0</v>
      </c>
      <c r="NNE68" s="956">
        <f t="shared" si="413"/>
        <v>0</v>
      </c>
      <c r="NNF68" s="956">
        <f t="shared" si="413"/>
        <v>0</v>
      </c>
      <c r="NNG68" s="956">
        <f t="shared" si="413"/>
        <v>0</v>
      </c>
      <c r="NNH68" s="956">
        <f t="shared" si="413"/>
        <v>0</v>
      </c>
      <c r="NNI68" s="956">
        <f t="shared" si="413"/>
        <v>0</v>
      </c>
      <c r="NNJ68" s="956">
        <f t="shared" si="413"/>
        <v>0</v>
      </c>
      <c r="NNK68" s="956">
        <f t="shared" si="413"/>
        <v>0</v>
      </c>
      <c r="NNL68" s="956">
        <f t="shared" si="413"/>
        <v>0</v>
      </c>
      <c r="NNM68" s="956">
        <f t="shared" si="413"/>
        <v>0</v>
      </c>
      <c r="NNN68" s="956">
        <f t="shared" si="413"/>
        <v>0</v>
      </c>
      <c r="NNO68" s="956">
        <f t="shared" si="413"/>
        <v>0</v>
      </c>
      <c r="NNP68" s="956">
        <f t="shared" si="413"/>
        <v>0</v>
      </c>
      <c r="NNQ68" s="956">
        <f t="shared" si="413"/>
        <v>0</v>
      </c>
      <c r="NNR68" s="956">
        <f t="shared" si="413"/>
        <v>0</v>
      </c>
      <c r="NNS68" s="956">
        <f t="shared" si="413"/>
        <v>0</v>
      </c>
      <c r="NNT68" s="956">
        <f t="shared" si="413"/>
        <v>0</v>
      </c>
      <c r="NNU68" s="956">
        <f t="shared" si="413"/>
        <v>0</v>
      </c>
      <c r="NNV68" s="956">
        <f t="shared" si="413"/>
        <v>0</v>
      </c>
      <c r="NNW68" s="956">
        <f t="shared" si="413"/>
        <v>0</v>
      </c>
      <c r="NNX68" s="956">
        <f t="shared" si="413"/>
        <v>0</v>
      </c>
      <c r="NNY68" s="956">
        <f t="shared" si="413"/>
        <v>0</v>
      </c>
      <c r="NNZ68" s="956">
        <f t="shared" si="413"/>
        <v>0</v>
      </c>
      <c r="NOA68" s="956">
        <f t="shared" si="413"/>
        <v>0</v>
      </c>
      <c r="NOB68" s="956">
        <f t="shared" si="413"/>
        <v>0</v>
      </c>
      <c r="NOC68" s="956">
        <f t="shared" si="413"/>
        <v>0</v>
      </c>
      <c r="NOD68" s="956">
        <f t="shared" si="413"/>
        <v>0</v>
      </c>
      <c r="NOE68" s="956">
        <f t="shared" si="413"/>
        <v>0</v>
      </c>
      <c r="NOF68" s="956">
        <f t="shared" si="413"/>
        <v>0</v>
      </c>
      <c r="NOG68" s="956">
        <f t="shared" si="413"/>
        <v>0</v>
      </c>
      <c r="NOH68" s="956">
        <f t="shared" si="413"/>
        <v>0</v>
      </c>
      <c r="NOI68" s="956">
        <f t="shared" si="413"/>
        <v>0</v>
      </c>
      <c r="NOJ68" s="956">
        <f t="shared" si="413"/>
        <v>0</v>
      </c>
      <c r="NOK68" s="956">
        <f t="shared" si="413"/>
        <v>0</v>
      </c>
      <c r="NOL68" s="956">
        <f t="shared" si="413"/>
        <v>0</v>
      </c>
      <c r="NOM68" s="956">
        <f t="shared" si="413"/>
        <v>0</v>
      </c>
      <c r="NON68" s="956">
        <f t="shared" ref="NON68:NQY68" si="414">NON60*$C$68</f>
        <v>0</v>
      </c>
      <c r="NOO68" s="956">
        <f t="shared" si="414"/>
        <v>0</v>
      </c>
      <c r="NOP68" s="956">
        <f t="shared" si="414"/>
        <v>0</v>
      </c>
      <c r="NOQ68" s="956">
        <f t="shared" si="414"/>
        <v>0</v>
      </c>
      <c r="NOR68" s="956">
        <f t="shared" si="414"/>
        <v>0</v>
      </c>
      <c r="NOS68" s="956">
        <f t="shared" si="414"/>
        <v>0</v>
      </c>
      <c r="NOT68" s="956">
        <f t="shared" si="414"/>
        <v>0</v>
      </c>
      <c r="NOU68" s="956">
        <f t="shared" si="414"/>
        <v>0</v>
      </c>
      <c r="NOV68" s="956">
        <f t="shared" si="414"/>
        <v>0</v>
      </c>
      <c r="NOW68" s="956">
        <f t="shared" si="414"/>
        <v>0</v>
      </c>
      <c r="NOX68" s="956">
        <f t="shared" si="414"/>
        <v>0</v>
      </c>
      <c r="NOY68" s="956">
        <f t="shared" si="414"/>
        <v>0</v>
      </c>
      <c r="NOZ68" s="956">
        <f t="shared" si="414"/>
        <v>0</v>
      </c>
      <c r="NPA68" s="956">
        <f t="shared" si="414"/>
        <v>0</v>
      </c>
      <c r="NPB68" s="956">
        <f t="shared" si="414"/>
        <v>0</v>
      </c>
      <c r="NPC68" s="956">
        <f t="shared" si="414"/>
        <v>0</v>
      </c>
      <c r="NPD68" s="956">
        <f t="shared" si="414"/>
        <v>0</v>
      </c>
      <c r="NPE68" s="956">
        <f t="shared" si="414"/>
        <v>0</v>
      </c>
      <c r="NPF68" s="956">
        <f t="shared" si="414"/>
        <v>0</v>
      </c>
      <c r="NPG68" s="956">
        <f t="shared" si="414"/>
        <v>0</v>
      </c>
      <c r="NPH68" s="956">
        <f t="shared" si="414"/>
        <v>0</v>
      </c>
      <c r="NPI68" s="956">
        <f t="shared" si="414"/>
        <v>0</v>
      </c>
      <c r="NPJ68" s="956">
        <f t="shared" si="414"/>
        <v>0</v>
      </c>
      <c r="NPK68" s="956">
        <f t="shared" si="414"/>
        <v>0</v>
      </c>
      <c r="NPL68" s="956">
        <f t="shared" si="414"/>
        <v>0</v>
      </c>
      <c r="NPM68" s="956">
        <f t="shared" si="414"/>
        <v>0</v>
      </c>
      <c r="NPN68" s="956">
        <f t="shared" si="414"/>
        <v>0</v>
      </c>
      <c r="NPO68" s="956">
        <f t="shared" si="414"/>
        <v>0</v>
      </c>
      <c r="NPP68" s="956">
        <f t="shared" si="414"/>
        <v>0</v>
      </c>
      <c r="NPQ68" s="956">
        <f t="shared" si="414"/>
        <v>0</v>
      </c>
      <c r="NPR68" s="956">
        <f t="shared" si="414"/>
        <v>0</v>
      </c>
      <c r="NPS68" s="956">
        <f t="shared" si="414"/>
        <v>0</v>
      </c>
      <c r="NPT68" s="956">
        <f t="shared" si="414"/>
        <v>0</v>
      </c>
      <c r="NPU68" s="956">
        <f t="shared" si="414"/>
        <v>0</v>
      </c>
      <c r="NPV68" s="956">
        <f t="shared" si="414"/>
        <v>0</v>
      </c>
      <c r="NPW68" s="956">
        <f t="shared" si="414"/>
        <v>0</v>
      </c>
      <c r="NPX68" s="956">
        <f t="shared" si="414"/>
        <v>0</v>
      </c>
      <c r="NPY68" s="956">
        <f t="shared" si="414"/>
        <v>0</v>
      </c>
      <c r="NPZ68" s="956">
        <f t="shared" si="414"/>
        <v>0</v>
      </c>
      <c r="NQA68" s="956">
        <f t="shared" si="414"/>
        <v>0</v>
      </c>
      <c r="NQB68" s="956">
        <f t="shared" si="414"/>
        <v>0</v>
      </c>
      <c r="NQC68" s="956">
        <f t="shared" si="414"/>
        <v>0</v>
      </c>
      <c r="NQD68" s="956">
        <f t="shared" si="414"/>
        <v>0</v>
      </c>
      <c r="NQE68" s="956">
        <f t="shared" si="414"/>
        <v>0</v>
      </c>
      <c r="NQF68" s="956">
        <f t="shared" si="414"/>
        <v>0</v>
      </c>
      <c r="NQG68" s="956">
        <f t="shared" si="414"/>
        <v>0</v>
      </c>
      <c r="NQH68" s="956">
        <f t="shared" si="414"/>
        <v>0</v>
      </c>
      <c r="NQI68" s="956">
        <f t="shared" si="414"/>
        <v>0</v>
      </c>
      <c r="NQJ68" s="956">
        <f t="shared" si="414"/>
        <v>0</v>
      </c>
      <c r="NQK68" s="956">
        <f t="shared" si="414"/>
        <v>0</v>
      </c>
      <c r="NQL68" s="956">
        <f t="shared" si="414"/>
        <v>0</v>
      </c>
      <c r="NQM68" s="956">
        <f t="shared" si="414"/>
        <v>0</v>
      </c>
      <c r="NQN68" s="956">
        <f t="shared" si="414"/>
        <v>0</v>
      </c>
      <c r="NQO68" s="956">
        <f t="shared" si="414"/>
        <v>0</v>
      </c>
      <c r="NQP68" s="956">
        <f t="shared" si="414"/>
        <v>0</v>
      </c>
      <c r="NQQ68" s="956">
        <f t="shared" si="414"/>
        <v>0</v>
      </c>
      <c r="NQR68" s="956">
        <f t="shared" si="414"/>
        <v>0</v>
      </c>
      <c r="NQS68" s="956">
        <f t="shared" si="414"/>
        <v>0</v>
      </c>
      <c r="NQT68" s="956">
        <f t="shared" si="414"/>
        <v>0</v>
      </c>
      <c r="NQU68" s="956">
        <f t="shared" si="414"/>
        <v>0</v>
      </c>
      <c r="NQV68" s="956">
        <f t="shared" si="414"/>
        <v>0</v>
      </c>
      <c r="NQW68" s="956">
        <f t="shared" si="414"/>
        <v>0</v>
      </c>
      <c r="NQX68" s="956">
        <f t="shared" si="414"/>
        <v>0</v>
      </c>
      <c r="NQY68" s="956">
        <f t="shared" si="414"/>
        <v>0</v>
      </c>
      <c r="NQZ68" s="956">
        <f t="shared" ref="NQZ68:NTK68" si="415">NQZ60*$C$68</f>
        <v>0</v>
      </c>
      <c r="NRA68" s="956">
        <f t="shared" si="415"/>
        <v>0</v>
      </c>
      <c r="NRB68" s="956">
        <f t="shared" si="415"/>
        <v>0</v>
      </c>
      <c r="NRC68" s="956">
        <f t="shared" si="415"/>
        <v>0</v>
      </c>
      <c r="NRD68" s="956">
        <f t="shared" si="415"/>
        <v>0</v>
      </c>
      <c r="NRE68" s="956">
        <f t="shared" si="415"/>
        <v>0</v>
      </c>
      <c r="NRF68" s="956">
        <f t="shared" si="415"/>
        <v>0</v>
      </c>
      <c r="NRG68" s="956">
        <f t="shared" si="415"/>
        <v>0</v>
      </c>
      <c r="NRH68" s="956">
        <f t="shared" si="415"/>
        <v>0</v>
      </c>
      <c r="NRI68" s="956">
        <f t="shared" si="415"/>
        <v>0</v>
      </c>
      <c r="NRJ68" s="956">
        <f t="shared" si="415"/>
        <v>0</v>
      </c>
      <c r="NRK68" s="956">
        <f t="shared" si="415"/>
        <v>0</v>
      </c>
      <c r="NRL68" s="956">
        <f t="shared" si="415"/>
        <v>0</v>
      </c>
      <c r="NRM68" s="956">
        <f t="shared" si="415"/>
        <v>0</v>
      </c>
      <c r="NRN68" s="956">
        <f t="shared" si="415"/>
        <v>0</v>
      </c>
      <c r="NRO68" s="956">
        <f t="shared" si="415"/>
        <v>0</v>
      </c>
      <c r="NRP68" s="956">
        <f t="shared" si="415"/>
        <v>0</v>
      </c>
      <c r="NRQ68" s="956">
        <f t="shared" si="415"/>
        <v>0</v>
      </c>
      <c r="NRR68" s="956">
        <f t="shared" si="415"/>
        <v>0</v>
      </c>
      <c r="NRS68" s="956">
        <f t="shared" si="415"/>
        <v>0</v>
      </c>
      <c r="NRT68" s="956">
        <f t="shared" si="415"/>
        <v>0</v>
      </c>
      <c r="NRU68" s="956">
        <f t="shared" si="415"/>
        <v>0</v>
      </c>
      <c r="NRV68" s="956">
        <f t="shared" si="415"/>
        <v>0</v>
      </c>
      <c r="NRW68" s="956">
        <f t="shared" si="415"/>
        <v>0</v>
      </c>
      <c r="NRX68" s="956">
        <f t="shared" si="415"/>
        <v>0</v>
      </c>
      <c r="NRY68" s="956">
        <f t="shared" si="415"/>
        <v>0</v>
      </c>
      <c r="NRZ68" s="956">
        <f t="shared" si="415"/>
        <v>0</v>
      </c>
      <c r="NSA68" s="956">
        <f t="shared" si="415"/>
        <v>0</v>
      </c>
      <c r="NSB68" s="956">
        <f t="shared" si="415"/>
        <v>0</v>
      </c>
      <c r="NSC68" s="956">
        <f t="shared" si="415"/>
        <v>0</v>
      </c>
      <c r="NSD68" s="956">
        <f t="shared" si="415"/>
        <v>0</v>
      </c>
      <c r="NSE68" s="956">
        <f t="shared" si="415"/>
        <v>0</v>
      </c>
      <c r="NSF68" s="956">
        <f t="shared" si="415"/>
        <v>0</v>
      </c>
      <c r="NSG68" s="956">
        <f t="shared" si="415"/>
        <v>0</v>
      </c>
      <c r="NSH68" s="956">
        <f t="shared" si="415"/>
        <v>0</v>
      </c>
      <c r="NSI68" s="956">
        <f t="shared" si="415"/>
        <v>0</v>
      </c>
      <c r="NSJ68" s="956">
        <f t="shared" si="415"/>
        <v>0</v>
      </c>
      <c r="NSK68" s="956">
        <f t="shared" si="415"/>
        <v>0</v>
      </c>
      <c r="NSL68" s="956">
        <f t="shared" si="415"/>
        <v>0</v>
      </c>
      <c r="NSM68" s="956">
        <f t="shared" si="415"/>
        <v>0</v>
      </c>
      <c r="NSN68" s="956">
        <f t="shared" si="415"/>
        <v>0</v>
      </c>
      <c r="NSO68" s="956">
        <f t="shared" si="415"/>
        <v>0</v>
      </c>
      <c r="NSP68" s="956">
        <f t="shared" si="415"/>
        <v>0</v>
      </c>
      <c r="NSQ68" s="956">
        <f t="shared" si="415"/>
        <v>0</v>
      </c>
      <c r="NSR68" s="956">
        <f t="shared" si="415"/>
        <v>0</v>
      </c>
      <c r="NSS68" s="956">
        <f t="shared" si="415"/>
        <v>0</v>
      </c>
      <c r="NST68" s="956">
        <f t="shared" si="415"/>
        <v>0</v>
      </c>
      <c r="NSU68" s="956">
        <f t="shared" si="415"/>
        <v>0</v>
      </c>
      <c r="NSV68" s="956">
        <f t="shared" si="415"/>
        <v>0</v>
      </c>
      <c r="NSW68" s="956">
        <f t="shared" si="415"/>
        <v>0</v>
      </c>
      <c r="NSX68" s="956">
        <f t="shared" si="415"/>
        <v>0</v>
      </c>
      <c r="NSY68" s="956">
        <f t="shared" si="415"/>
        <v>0</v>
      </c>
      <c r="NSZ68" s="956">
        <f t="shared" si="415"/>
        <v>0</v>
      </c>
      <c r="NTA68" s="956">
        <f t="shared" si="415"/>
        <v>0</v>
      </c>
      <c r="NTB68" s="956">
        <f t="shared" si="415"/>
        <v>0</v>
      </c>
      <c r="NTC68" s="956">
        <f t="shared" si="415"/>
        <v>0</v>
      </c>
      <c r="NTD68" s="956">
        <f t="shared" si="415"/>
        <v>0</v>
      </c>
      <c r="NTE68" s="956">
        <f t="shared" si="415"/>
        <v>0</v>
      </c>
      <c r="NTF68" s="956">
        <f t="shared" si="415"/>
        <v>0</v>
      </c>
      <c r="NTG68" s="956">
        <f t="shared" si="415"/>
        <v>0</v>
      </c>
      <c r="NTH68" s="956">
        <f t="shared" si="415"/>
        <v>0</v>
      </c>
      <c r="NTI68" s="956">
        <f t="shared" si="415"/>
        <v>0</v>
      </c>
      <c r="NTJ68" s="956">
        <f t="shared" si="415"/>
        <v>0</v>
      </c>
      <c r="NTK68" s="956">
        <f t="shared" si="415"/>
        <v>0</v>
      </c>
      <c r="NTL68" s="956">
        <f t="shared" ref="NTL68:NVW68" si="416">NTL60*$C$68</f>
        <v>0</v>
      </c>
      <c r="NTM68" s="956">
        <f t="shared" si="416"/>
        <v>0</v>
      </c>
      <c r="NTN68" s="956">
        <f t="shared" si="416"/>
        <v>0</v>
      </c>
      <c r="NTO68" s="956">
        <f t="shared" si="416"/>
        <v>0</v>
      </c>
      <c r="NTP68" s="956">
        <f t="shared" si="416"/>
        <v>0</v>
      </c>
      <c r="NTQ68" s="956">
        <f t="shared" si="416"/>
        <v>0</v>
      </c>
      <c r="NTR68" s="956">
        <f t="shared" si="416"/>
        <v>0</v>
      </c>
      <c r="NTS68" s="956">
        <f t="shared" si="416"/>
        <v>0</v>
      </c>
      <c r="NTT68" s="956">
        <f t="shared" si="416"/>
        <v>0</v>
      </c>
      <c r="NTU68" s="956">
        <f t="shared" si="416"/>
        <v>0</v>
      </c>
      <c r="NTV68" s="956">
        <f t="shared" si="416"/>
        <v>0</v>
      </c>
      <c r="NTW68" s="956">
        <f t="shared" si="416"/>
        <v>0</v>
      </c>
      <c r="NTX68" s="956">
        <f t="shared" si="416"/>
        <v>0</v>
      </c>
      <c r="NTY68" s="956">
        <f t="shared" si="416"/>
        <v>0</v>
      </c>
      <c r="NTZ68" s="956">
        <f t="shared" si="416"/>
        <v>0</v>
      </c>
      <c r="NUA68" s="956">
        <f t="shared" si="416"/>
        <v>0</v>
      </c>
      <c r="NUB68" s="956">
        <f t="shared" si="416"/>
        <v>0</v>
      </c>
      <c r="NUC68" s="956">
        <f t="shared" si="416"/>
        <v>0</v>
      </c>
      <c r="NUD68" s="956">
        <f t="shared" si="416"/>
        <v>0</v>
      </c>
      <c r="NUE68" s="956">
        <f t="shared" si="416"/>
        <v>0</v>
      </c>
      <c r="NUF68" s="956">
        <f t="shared" si="416"/>
        <v>0</v>
      </c>
      <c r="NUG68" s="956">
        <f t="shared" si="416"/>
        <v>0</v>
      </c>
      <c r="NUH68" s="956">
        <f t="shared" si="416"/>
        <v>0</v>
      </c>
      <c r="NUI68" s="956">
        <f t="shared" si="416"/>
        <v>0</v>
      </c>
      <c r="NUJ68" s="956">
        <f t="shared" si="416"/>
        <v>0</v>
      </c>
      <c r="NUK68" s="956">
        <f t="shared" si="416"/>
        <v>0</v>
      </c>
      <c r="NUL68" s="956">
        <f t="shared" si="416"/>
        <v>0</v>
      </c>
      <c r="NUM68" s="956">
        <f t="shared" si="416"/>
        <v>0</v>
      </c>
      <c r="NUN68" s="956">
        <f t="shared" si="416"/>
        <v>0</v>
      </c>
      <c r="NUO68" s="956">
        <f t="shared" si="416"/>
        <v>0</v>
      </c>
      <c r="NUP68" s="956">
        <f t="shared" si="416"/>
        <v>0</v>
      </c>
      <c r="NUQ68" s="956">
        <f t="shared" si="416"/>
        <v>0</v>
      </c>
      <c r="NUR68" s="956">
        <f t="shared" si="416"/>
        <v>0</v>
      </c>
      <c r="NUS68" s="956">
        <f t="shared" si="416"/>
        <v>0</v>
      </c>
      <c r="NUT68" s="956">
        <f t="shared" si="416"/>
        <v>0</v>
      </c>
      <c r="NUU68" s="956">
        <f t="shared" si="416"/>
        <v>0</v>
      </c>
      <c r="NUV68" s="956">
        <f t="shared" si="416"/>
        <v>0</v>
      </c>
      <c r="NUW68" s="956">
        <f t="shared" si="416"/>
        <v>0</v>
      </c>
      <c r="NUX68" s="956">
        <f t="shared" si="416"/>
        <v>0</v>
      </c>
      <c r="NUY68" s="956">
        <f t="shared" si="416"/>
        <v>0</v>
      </c>
      <c r="NUZ68" s="956">
        <f t="shared" si="416"/>
        <v>0</v>
      </c>
      <c r="NVA68" s="956">
        <f t="shared" si="416"/>
        <v>0</v>
      </c>
      <c r="NVB68" s="956">
        <f t="shared" si="416"/>
        <v>0</v>
      </c>
      <c r="NVC68" s="956">
        <f t="shared" si="416"/>
        <v>0</v>
      </c>
      <c r="NVD68" s="956">
        <f t="shared" si="416"/>
        <v>0</v>
      </c>
      <c r="NVE68" s="956">
        <f t="shared" si="416"/>
        <v>0</v>
      </c>
      <c r="NVF68" s="956">
        <f t="shared" si="416"/>
        <v>0</v>
      </c>
      <c r="NVG68" s="956">
        <f t="shared" si="416"/>
        <v>0</v>
      </c>
      <c r="NVH68" s="956">
        <f t="shared" si="416"/>
        <v>0</v>
      </c>
      <c r="NVI68" s="956">
        <f t="shared" si="416"/>
        <v>0</v>
      </c>
      <c r="NVJ68" s="956">
        <f t="shared" si="416"/>
        <v>0</v>
      </c>
      <c r="NVK68" s="956">
        <f t="shared" si="416"/>
        <v>0</v>
      </c>
      <c r="NVL68" s="956">
        <f t="shared" si="416"/>
        <v>0</v>
      </c>
      <c r="NVM68" s="956">
        <f t="shared" si="416"/>
        <v>0</v>
      </c>
      <c r="NVN68" s="956">
        <f t="shared" si="416"/>
        <v>0</v>
      </c>
      <c r="NVO68" s="956">
        <f t="shared" si="416"/>
        <v>0</v>
      </c>
      <c r="NVP68" s="956">
        <f t="shared" si="416"/>
        <v>0</v>
      </c>
      <c r="NVQ68" s="956">
        <f t="shared" si="416"/>
        <v>0</v>
      </c>
      <c r="NVR68" s="956">
        <f t="shared" si="416"/>
        <v>0</v>
      </c>
      <c r="NVS68" s="956">
        <f t="shared" si="416"/>
        <v>0</v>
      </c>
      <c r="NVT68" s="956">
        <f t="shared" si="416"/>
        <v>0</v>
      </c>
      <c r="NVU68" s="956">
        <f t="shared" si="416"/>
        <v>0</v>
      </c>
      <c r="NVV68" s="956">
        <f t="shared" si="416"/>
        <v>0</v>
      </c>
      <c r="NVW68" s="956">
        <f t="shared" si="416"/>
        <v>0</v>
      </c>
      <c r="NVX68" s="956">
        <f t="shared" ref="NVX68:NYI68" si="417">NVX60*$C$68</f>
        <v>0</v>
      </c>
      <c r="NVY68" s="956">
        <f t="shared" si="417"/>
        <v>0</v>
      </c>
      <c r="NVZ68" s="956">
        <f t="shared" si="417"/>
        <v>0</v>
      </c>
      <c r="NWA68" s="956">
        <f t="shared" si="417"/>
        <v>0</v>
      </c>
      <c r="NWB68" s="956">
        <f t="shared" si="417"/>
        <v>0</v>
      </c>
      <c r="NWC68" s="956">
        <f t="shared" si="417"/>
        <v>0</v>
      </c>
      <c r="NWD68" s="956">
        <f t="shared" si="417"/>
        <v>0</v>
      </c>
      <c r="NWE68" s="956">
        <f t="shared" si="417"/>
        <v>0</v>
      </c>
      <c r="NWF68" s="956">
        <f t="shared" si="417"/>
        <v>0</v>
      </c>
      <c r="NWG68" s="956">
        <f t="shared" si="417"/>
        <v>0</v>
      </c>
      <c r="NWH68" s="956">
        <f t="shared" si="417"/>
        <v>0</v>
      </c>
      <c r="NWI68" s="956">
        <f t="shared" si="417"/>
        <v>0</v>
      </c>
      <c r="NWJ68" s="956">
        <f t="shared" si="417"/>
        <v>0</v>
      </c>
      <c r="NWK68" s="956">
        <f t="shared" si="417"/>
        <v>0</v>
      </c>
      <c r="NWL68" s="956">
        <f t="shared" si="417"/>
        <v>0</v>
      </c>
      <c r="NWM68" s="956">
        <f t="shared" si="417"/>
        <v>0</v>
      </c>
      <c r="NWN68" s="956">
        <f t="shared" si="417"/>
        <v>0</v>
      </c>
      <c r="NWO68" s="956">
        <f t="shared" si="417"/>
        <v>0</v>
      </c>
      <c r="NWP68" s="956">
        <f t="shared" si="417"/>
        <v>0</v>
      </c>
      <c r="NWQ68" s="956">
        <f t="shared" si="417"/>
        <v>0</v>
      </c>
      <c r="NWR68" s="956">
        <f t="shared" si="417"/>
        <v>0</v>
      </c>
      <c r="NWS68" s="956">
        <f t="shared" si="417"/>
        <v>0</v>
      </c>
      <c r="NWT68" s="956">
        <f t="shared" si="417"/>
        <v>0</v>
      </c>
      <c r="NWU68" s="956">
        <f t="shared" si="417"/>
        <v>0</v>
      </c>
      <c r="NWV68" s="956">
        <f t="shared" si="417"/>
        <v>0</v>
      </c>
      <c r="NWW68" s="956">
        <f t="shared" si="417"/>
        <v>0</v>
      </c>
      <c r="NWX68" s="956">
        <f t="shared" si="417"/>
        <v>0</v>
      </c>
      <c r="NWY68" s="956">
        <f t="shared" si="417"/>
        <v>0</v>
      </c>
      <c r="NWZ68" s="956">
        <f t="shared" si="417"/>
        <v>0</v>
      </c>
      <c r="NXA68" s="956">
        <f t="shared" si="417"/>
        <v>0</v>
      </c>
      <c r="NXB68" s="956">
        <f t="shared" si="417"/>
        <v>0</v>
      </c>
      <c r="NXC68" s="956">
        <f t="shared" si="417"/>
        <v>0</v>
      </c>
      <c r="NXD68" s="956">
        <f t="shared" si="417"/>
        <v>0</v>
      </c>
      <c r="NXE68" s="956">
        <f t="shared" si="417"/>
        <v>0</v>
      </c>
      <c r="NXF68" s="956">
        <f t="shared" si="417"/>
        <v>0</v>
      </c>
      <c r="NXG68" s="956">
        <f t="shared" si="417"/>
        <v>0</v>
      </c>
      <c r="NXH68" s="956">
        <f t="shared" si="417"/>
        <v>0</v>
      </c>
      <c r="NXI68" s="956">
        <f t="shared" si="417"/>
        <v>0</v>
      </c>
      <c r="NXJ68" s="956">
        <f t="shared" si="417"/>
        <v>0</v>
      </c>
      <c r="NXK68" s="956">
        <f t="shared" si="417"/>
        <v>0</v>
      </c>
      <c r="NXL68" s="956">
        <f t="shared" si="417"/>
        <v>0</v>
      </c>
      <c r="NXM68" s="956">
        <f t="shared" si="417"/>
        <v>0</v>
      </c>
      <c r="NXN68" s="956">
        <f t="shared" si="417"/>
        <v>0</v>
      </c>
      <c r="NXO68" s="956">
        <f t="shared" si="417"/>
        <v>0</v>
      </c>
      <c r="NXP68" s="956">
        <f t="shared" si="417"/>
        <v>0</v>
      </c>
      <c r="NXQ68" s="956">
        <f t="shared" si="417"/>
        <v>0</v>
      </c>
      <c r="NXR68" s="956">
        <f t="shared" si="417"/>
        <v>0</v>
      </c>
      <c r="NXS68" s="956">
        <f t="shared" si="417"/>
        <v>0</v>
      </c>
      <c r="NXT68" s="956">
        <f t="shared" si="417"/>
        <v>0</v>
      </c>
      <c r="NXU68" s="956">
        <f t="shared" si="417"/>
        <v>0</v>
      </c>
      <c r="NXV68" s="956">
        <f t="shared" si="417"/>
        <v>0</v>
      </c>
      <c r="NXW68" s="956">
        <f t="shared" si="417"/>
        <v>0</v>
      </c>
      <c r="NXX68" s="956">
        <f t="shared" si="417"/>
        <v>0</v>
      </c>
      <c r="NXY68" s="956">
        <f t="shared" si="417"/>
        <v>0</v>
      </c>
      <c r="NXZ68" s="956">
        <f t="shared" si="417"/>
        <v>0</v>
      </c>
      <c r="NYA68" s="956">
        <f t="shared" si="417"/>
        <v>0</v>
      </c>
      <c r="NYB68" s="956">
        <f t="shared" si="417"/>
        <v>0</v>
      </c>
      <c r="NYC68" s="956">
        <f t="shared" si="417"/>
        <v>0</v>
      </c>
      <c r="NYD68" s="956">
        <f t="shared" si="417"/>
        <v>0</v>
      </c>
      <c r="NYE68" s="956">
        <f t="shared" si="417"/>
        <v>0</v>
      </c>
      <c r="NYF68" s="956">
        <f t="shared" si="417"/>
        <v>0</v>
      </c>
      <c r="NYG68" s="956">
        <f t="shared" si="417"/>
        <v>0</v>
      </c>
      <c r="NYH68" s="956">
        <f t="shared" si="417"/>
        <v>0</v>
      </c>
      <c r="NYI68" s="956">
        <f t="shared" si="417"/>
        <v>0</v>
      </c>
      <c r="NYJ68" s="956">
        <f t="shared" ref="NYJ68:OAU68" si="418">NYJ60*$C$68</f>
        <v>0</v>
      </c>
      <c r="NYK68" s="956">
        <f t="shared" si="418"/>
        <v>0</v>
      </c>
      <c r="NYL68" s="956">
        <f t="shared" si="418"/>
        <v>0</v>
      </c>
      <c r="NYM68" s="956">
        <f t="shared" si="418"/>
        <v>0</v>
      </c>
      <c r="NYN68" s="956">
        <f t="shared" si="418"/>
        <v>0</v>
      </c>
      <c r="NYO68" s="956">
        <f t="shared" si="418"/>
        <v>0</v>
      </c>
      <c r="NYP68" s="956">
        <f t="shared" si="418"/>
        <v>0</v>
      </c>
      <c r="NYQ68" s="956">
        <f t="shared" si="418"/>
        <v>0</v>
      </c>
      <c r="NYR68" s="956">
        <f t="shared" si="418"/>
        <v>0</v>
      </c>
      <c r="NYS68" s="956">
        <f t="shared" si="418"/>
        <v>0</v>
      </c>
      <c r="NYT68" s="956">
        <f t="shared" si="418"/>
        <v>0</v>
      </c>
      <c r="NYU68" s="956">
        <f t="shared" si="418"/>
        <v>0</v>
      </c>
      <c r="NYV68" s="956">
        <f t="shared" si="418"/>
        <v>0</v>
      </c>
      <c r="NYW68" s="956">
        <f t="shared" si="418"/>
        <v>0</v>
      </c>
      <c r="NYX68" s="956">
        <f t="shared" si="418"/>
        <v>0</v>
      </c>
      <c r="NYY68" s="956">
        <f t="shared" si="418"/>
        <v>0</v>
      </c>
      <c r="NYZ68" s="956">
        <f t="shared" si="418"/>
        <v>0</v>
      </c>
      <c r="NZA68" s="956">
        <f t="shared" si="418"/>
        <v>0</v>
      </c>
      <c r="NZB68" s="956">
        <f t="shared" si="418"/>
        <v>0</v>
      </c>
      <c r="NZC68" s="956">
        <f t="shared" si="418"/>
        <v>0</v>
      </c>
      <c r="NZD68" s="956">
        <f t="shared" si="418"/>
        <v>0</v>
      </c>
      <c r="NZE68" s="956">
        <f t="shared" si="418"/>
        <v>0</v>
      </c>
      <c r="NZF68" s="956">
        <f t="shared" si="418"/>
        <v>0</v>
      </c>
      <c r="NZG68" s="956">
        <f t="shared" si="418"/>
        <v>0</v>
      </c>
      <c r="NZH68" s="956">
        <f t="shared" si="418"/>
        <v>0</v>
      </c>
      <c r="NZI68" s="956">
        <f t="shared" si="418"/>
        <v>0</v>
      </c>
      <c r="NZJ68" s="956">
        <f t="shared" si="418"/>
        <v>0</v>
      </c>
      <c r="NZK68" s="956">
        <f t="shared" si="418"/>
        <v>0</v>
      </c>
      <c r="NZL68" s="956">
        <f t="shared" si="418"/>
        <v>0</v>
      </c>
      <c r="NZM68" s="956">
        <f t="shared" si="418"/>
        <v>0</v>
      </c>
      <c r="NZN68" s="956">
        <f t="shared" si="418"/>
        <v>0</v>
      </c>
      <c r="NZO68" s="956">
        <f t="shared" si="418"/>
        <v>0</v>
      </c>
      <c r="NZP68" s="956">
        <f t="shared" si="418"/>
        <v>0</v>
      </c>
      <c r="NZQ68" s="956">
        <f t="shared" si="418"/>
        <v>0</v>
      </c>
      <c r="NZR68" s="956">
        <f t="shared" si="418"/>
        <v>0</v>
      </c>
      <c r="NZS68" s="956">
        <f t="shared" si="418"/>
        <v>0</v>
      </c>
      <c r="NZT68" s="956">
        <f t="shared" si="418"/>
        <v>0</v>
      </c>
      <c r="NZU68" s="956">
        <f t="shared" si="418"/>
        <v>0</v>
      </c>
      <c r="NZV68" s="956">
        <f t="shared" si="418"/>
        <v>0</v>
      </c>
      <c r="NZW68" s="956">
        <f t="shared" si="418"/>
        <v>0</v>
      </c>
      <c r="NZX68" s="956">
        <f t="shared" si="418"/>
        <v>0</v>
      </c>
      <c r="NZY68" s="956">
        <f t="shared" si="418"/>
        <v>0</v>
      </c>
      <c r="NZZ68" s="956">
        <f t="shared" si="418"/>
        <v>0</v>
      </c>
      <c r="OAA68" s="956">
        <f t="shared" si="418"/>
        <v>0</v>
      </c>
      <c r="OAB68" s="956">
        <f t="shared" si="418"/>
        <v>0</v>
      </c>
      <c r="OAC68" s="956">
        <f t="shared" si="418"/>
        <v>0</v>
      </c>
      <c r="OAD68" s="956">
        <f t="shared" si="418"/>
        <v>0</v>
      </c>
      <c r="OAE68" s="956">
        <f t="shared" si="418"/>
        <v>0</v>
      </c>
      <c r="OAF68" s="956">
        <f t="shared" si="418"/>
        <v>0</v>
      </c>
      <c r="OAG68" s="956">
        <f t="shared" si="418"/>
        <v>0</v>
      </c>
      <c r="OAH68" s="956">
        <f t="shared" si="418"/>
        <v>0</v>
      </c>
      <c r="OAI68" s="956">
        <f t="shared" si="418"/>
        <v>0</v>
      </c>
      <c r="OAJ68" s="956">
        <f t="shared" si="418"/>
        <v>0</v>
      </c>
      <c r="OAK68" s="956">
        <f t="shared" si="418"/>
        <v>0</v>
      </c>
      <c r="OAL68" s="956">
        <f t="shared" si="418"/>
        <v>0</v>
      </c>
      <c r="OAM68" s="956">
        <f t="shared" si="418"/>
        <v>0</v>
      </c>
      <c r="OAN68" s="956">
        <f t="shared" si="418"/>
        <v>0</v>
      </c>
      <c r="OAO68" s="956">
        <f t="shared" si="418"/>
        <v>0</v>
      </c>
      <c r="OAP68" s="956">
        <f t="shared" si="418"/>
        <v>0</v>
      </c>
      <c r="OAQ68" s="956">
        <f t="shared" si="418"/>
        <v>0</v>
      </c>
      <c r="OAR68" s="956">
        <f t="shared" si="418"/>
        <v>0</v>
      </c>
      <c r="OAS68" s="956">
        <f t="shared" si="418"/>
        <v>0</v>
      </c>
      <c r="OAT68" s="956">
        <f t="shared" si="418"/>
        <v>0</v>
      </c>
      <c r="OAU68" s="956">
        <f t="shared" si="418"/>
        <v>0</v>
      </c>
      <c r="OAV68" s="956">
        <f t="shared" ref="OAV68:ODG68" si="419">OAV60*$C$68</f>
        <v>0</v>
      </c>
      <c r="OAW68" s="956">
        <f t="shared" si="419"/>
        <v>0</v>
      </c>
      <c r="OAX68" s="956">
        <f t="shared" si="419"/>
        <v>0</v>
      </c>
      <c r="OAY68" s="956">
        <f t="shared" si="419"/>
        <v>0</v>
      </c>
      <c r="OAZ68" s="956">
        <f t="shared" si="419"/>
        <v>0</v>
      </c>
      <c r="OBA68" s="956">
        <f t="shared" si="419"/>
        <v>0</v>
      </c>
      <c r="OBB68" s="956">
        <f t="shared" si="419"/>
        <v>0</v>
      </c>
      <c r="OBC68" s="956">
        <f t="shared" si="419"/>
        <v>0</v>
      </c>
      <c r="OBD68" s="956">
        <f t="shared" si="419"/>
        <v>0</v>
      </c>
      <c r="OBE68" s="956">
        <f t="shared" si="419"/>
        <v>0</v>
      </c>
      <c r="OBF68" s="956">
        <f t="shared" si="419"/>
        <v>0</v>
      </c>
      <c r="OBG68" s="956">
        <f t="shared" si="419"/>
        <v>0</v>
      </c>
      <c r="OBH68" s="956">
        <f t="shared" si="419"/>
        <v>0</v>
      </c>
      <c r="OBI68" s="956">
        <f t="shared" si="419"/>
        <v>0</v>
      </c>
      <c r="OBJ68" s="956">
        <f t="shared" si="419"/>
        <v>0</v>
      </c>
      <c r="OBK68" s="956">
        <f t="shared" si="419"/>
        <v>0</v>
      </c>
      <c r="OBL68" s="956">
        <f t="shared" si="419"/>
        <v>0</v>
      </c>
      <c r="OBM68" s="956">
        <f t="shared" si="419"/>
        <v>0</v>
      </c>
      <c r="OBN68" s="956">
        <f t="shared" si="419"/>
        <v>0</v>
      </c>
      <c r="OBO68" s="956">
        <f t="shared" si="419"/>
        <v>0</v>
      </c>
      <c r="OBP68" s="956">
        <f t="shared" si="419"/>
        <v>0</v>
      </c>
      <c r="OBQ68" s="956">
        <f t="shared" si="419"/>
        <v>0</v>
      </c>
      <c r="OBR68" s="956">
        <f t="shared" si="419"/>
        <v>0</v>
      </c>
      <c r="OBS68" s="956">
        <f t="shared" si="419"/>
        <v>0</v>
      </c>
      <c r="OBT68" s="956">
        <f t="shared" si="419"/>
        <v>0</v>
      </c>
      <c r="OBU68" s="956">
        <f t="shared" si="419"/>
        <v>0</v>
      </c>
      <c r="OBV68" s="956">
        <f t="shared" si="419"/>
        <v>0</v>
      </c>
      <c r="OBW68" s="956">
        <f t="shared" si="419"/>
        <v>0</v>
      </c>
      <c r="OBX68" s="956">
        <f t="shared" si="419"/>
        <v>0</v>
      </c>
      <c r="OBY68" s="956">
        <f t="shared" si="419"/>
        <v>0</v>
      </c>
      <c r="OBZ68" s="956">
        <f t="shared" si="419"/>
        <v>0</v>
      </c>
      <c r="OCA68" s="956">
        <f t="shared" si="419"/>
        <v>0</v>
      </c>
      <c r="OCB68" s="956">
        <f t="shared" si="419"/>
        <v>0</v>
      </c>
      <c r="OCC68" s="956">
        <f t="shared" si="419"/>
        <v>0</v>
      </c>
      <c r="OCD68" s="956">
        <f t="shared" si="419"/>
        <v>0</v>
      </c>
      <c r="OCE68" s="956">
        <f t="shared" si="419"/>
        <v>0</v>
      </c>
      <c r="OCF68" s="956">
        <f t="shared" si="419"/>
        <v>0</v>
      </c>
      <c r="OCG68" s="956">
        <f t="shared" si="419"/>
        <v>0</v>
      </c>
      <c r="OCH68" s="956">
        <f t="shared" si="419"/>
        <v>0</v>
      </c>
      <c r="OCI68" s="956">
        <f t="shared" si="419"/>
        <v>0</v>
      </c>
      <c r="OCJ68" s="956">
        <f t="shared" si="419"/>
        <v>0</v>
      </c>
      <c r="OCK68" s="956">
        <f t="shared" si="419"/>
        <v>0</v>
      </c>
      <c r="OCL68" s="956">
        <f t="shared" si="419"/>
        <v>0</v>
      </c>
      <c r="OCM68" s="956">
        <f t="shared" si="419"/>
        <v>0</v>
      </c>
      <c r="OCN68" s="956">
        <f t="shared" si="419"/>
        <v>0</v>
      </c>
      <c r="OCO68" s="956">
        <f t="shared" si="419"/>
        <v>0</v>
      </c>
      <c r="OCP68" s="956">
        <f t="shared" si="419"/>
        <v>0</v>
      </c>
      <c r="OCQ68" s="956">
        <f t="shared" si="419"/>
        <v>0</v>
      </c>
      <c r="OCR68" s="956">
        <f t="shared" si="419"/>
        <v>0</v>
      </c>
      <c r="OCS68" s="956">
        <f t="shared" si="419"/>
        <v>0</v>
      </c>
      <c r="OCT68" s="956">
        <f t="shared" si="419"/>
        <v>0</v>
      </c>
      <c r="OCU68" s="956">
        <f t="shared" si="419"/>
        <v>0</v>
      </c>
      <c r="OCV68" s="956">
        <f t="shared" si="419"/>
        <v>0</v>
      </c>
      <c r="OCW68" s="956">
        <f t="shared" si="419"/>
        <v>0</v>
      </c>
      <c r="OCX68" s="956">
        <f t="shared" si="419"/>
        <v>0</v>
      </c>
      <c r="OCY68" s="956">
        <f t="shared" si="419"/>
        <v>0</v>
      </c>
      <c r="OCZ68" s="956">
        <f t="shared" si="419"/>
        <v>0</v>
      </c>
      <c r="ODA68" s="956">
        <f t="shared" si="419"/>
        <v>0</v>
      </c>
      <c r="ODB68" s="956">
        <f t="shared" si="419"/>
        <v>0</v>
      </c>
      <c r="ODC68" s="956">
        <f t="shared" si="419"/>
        <v>0</v>
      </c>
      <c r="ODD68" s="956">
        <f t="shared" si="419"/>
        <v>0</v>
      </c>
      <c r="ODE68" s="956">
        <f t="shared" si="419"/>
        <v>0</v>
      </c>
      <c r="ODF68" s="956">
        <f t="shared" si="419"/>
        <v>0</v>
      </c>
      <c r="ODG68" s="956">
        <f t="shared" si="419"/>
        <v>0</v>
      </c>
      <c r="ODH68" s="956">
        <f t="shared" ref="ODH68:OFS68" si="420">ODH60*$C$68</f>
        <v>0</v>
      </c>
      <c r="ODI68" s="956">
        <f t="shared" si="420"/>
        <v>0</v>
      </c>
      <c r="ODJ68" s="956">
        <f t="shared" si="420"/>
        <v>0</v>
      </c>
      <c r="ODK68" s="956">
        <f t="shared" si="420"/>
        <v>0</v>
      </c>
      <c r="ODL68" s="956">
        <f t="shared" si="420"/>
        <v>0</v>
      </c>
      <c r="ODM68" s="956">
        <f t="shared" si="420"/>
        <v>0</v>
      </c>
      <c r="ODN68" s="956">
        <f t="shared" si="420"/>
        <v>0</v>
      </c>
      <c r="ODO68" s="956">
        <f t="shared" si="420"/>
        <v>0</v>
      </c>
      <c r="ODP68" s="956">
        <f t="shared" si="420"/>
        <v>0</v>
      </c>
      <c r="ODQ68" s="956">
        <f t="shared" si="420"/>
        <v>0</v>
      </c>
      <c r="ODR68" s="956">
        <f t="shared" si="420"/>
        <v>0</v>
      </c>
      <c r="ODS68" s="956">
        <f t="shared" si="420"/>
        <v>0</v>
      </c>
      <c r="ODT68" s="956">
        <f t="shared" si="420"/>
        <v>0</v>
      </c>
      <c r="ODU68" s="956">
        <f t="shared" si="420"/>
        <v>0</v>
      </c>
      <c r="ODV68" s="956">
        <f t="shared" si="420"/>
        <v>0</v>
      </c>
      <c r="ODW68" s="956">
        <f t="shared" si="420"/>
        <v>0</v>
      </c>
      <c r="ODX68" s="956">
        <f t="shared" si="420"/>
        <v>0</v>
      </c>
      <c r="ODY68" s="956">
        <f t="shared" si="420"/>
        <v>0</v>
      </c>
      <c r="ODZ68" s="956">
        <f t="shared" si="420"/>
        <v>0</v>
      </c>
      <c r="OEA68" s="956">
        <f t="shared" si="420"/>
        <v>0</v>
      </c>
      <c r="OEB68" s="956">
        <f t="shared" si="420"/>
        <v>0</v>
      </c>
      <c r="OEC68" s="956">
        <f t="shared" si="420"/>
        <v>0</v>
      </c>
      <c r="OED68" s="956">
        <f t="shared" si="420"/>
        <v>0</v>
      </c>
      <c r="OEE68" s="956">
        <f t="shared" si="420"/>
        <v>0</v>
      </c>
      <c r="OEF68" s="956">
        <f t="shared" si="420"/>
        <v>0</v>
      </c>
      <c r="OEG68" s="956">
        <f t="shared" si="420"/>
        <v>0</v>
      </c>
      <c r="OEH68" s="956">
        <f t="shared" si="420"/>
        <v>0</v>
      </c>
      <c r="OEI68" s="956">
        <f t="shared" si="420"/>
        <v>0</v>
      </c>
      <c r="OEJ68" s="956">
        <f t="shared" si="420"/>
        <v>0</v>
      </c>
      <c r="OEK68" s="956">
        <f t="shared" si="420"/>
        <v>0</v>
      </c>
      <c r="OEL68" s="956">
        <f t="shared" si="420"/>
        <v>0</v>
      </c>
      <c r="OEM68" s="956">
        <f t="shared" si="420"/>
        <v>0</v>
      </c>
      <c r="OEN68" s="956">
        <f t="shared" si="420"/>
        <v>0</v>
      </c>
      <c r="OEO68" s="956">
        <f t="shared" si="420"/>
        <v>0</v>
      </c>
      <c r="OEP68" s="956">
        <f t="shared" si="420"/>
        <v>0</v>
      </c>
      <c r="OEQ68" s="956">
        <f t="shared" si="420"/>
        <v>0</v>
      </c>
      <c r="OER68" s="956">
        <f t="shared" si="420"/>
        <v>0</v>
      </c>
      <c r="OES68" s="956">
        <f t="shared" si="420"/>
        <v>0</v>
      </c>
      <c r="OET68" s="956">
        <f t="shared" si="420"/>
        <v>0</v>
      </c>
      <c r="OEU68" s="956">
        <f t="shared" si="420"/>
        <v>0</v>
      </c>
      <c r="OEV68" s="956">
        <f t="shared" si="420"/>
        <v>0</v>
      </c>
      <c r="OEW68" s="956">
        <f t="shared" si="420"/>
        <v>0</v>
      </c>
      <c r="OEX68" s="956">
        <f t="shared" si="420"/>
        <v>0</v>
      </c>
      <c r="OEY68" s="956">
        <f t="shared" si="420"/>
        <v>0</v>
      </c>
      <c r="OEZ68" s="956">
        <f t="shared" si="420"/>
        <v>0</v>
      </c>
      <c r="OFA68" s="956">
        <f t="shared" si="420"/>
        <v>0</v>
      </c>
      <c r="OFB68" s="956">
        <f t="shared" si="420"/>
        <v>0</v>
      </c>
      <c r="OFC68" s="956">
        <f t="shared" si="420"/>
        <v>0</v>
      </c>
      <c r="OFD68" s="956">
        <f t="shared" si="420"/>
        <v>0</v>
      </c>
      <c r="OFE68" s="956">
        <f t="shared" si="420"/>
        <v>0</v>
      </c>
      <c r="OFF68" s="956">
        <f t="shared" si="420"/>
        <v>0</v>
      </c>
      <c r="OFG68" s="956">
        <f t="shared" si="420"/>
        <v>0</v>
      </c>
      <c r="OFH68" s="956">
        <f t="shared" si="420"/>
        <v>0</v>
      </c>
      <c r="OFI68" s="956">
        <f t="shared" si="420"/>
        <v>0</v>
      </c>
      <c r="OFJ68" s="956">
        <f t="shared" si="420"/>
        <v>0</v>
      </c>
      <c r="OFK68" s="956">
        <f t="shared" si="420"/>
        <v>0</v>
      </c>
      <c r="OFL68" s="956">
        <f t="shared" si="420"/>
        <v>0</v>
      </c>
      <c r="OFM68" s="956">
        <f t="shared" si="420"/>
        <v>0</v>
      </c>
      <c r="OFN68" s="956">
        <f t="shared" si="420"/>
        <v>0</v>
      </c>
      <c r="OFO68" s="956">
        <f t="shared" si="420"/>
        <v>0</v>
      </c>
      <c r="OFP68" s="956">
        <f t="shared" si="420"/>
        <v>0</v>
      </c>
      <c r="OFQ68" s="956">
        <f t="shared" si="420"/>
        <v>0</v>
      </c>
      <c r="OFR68" s="956">
        <f t="shared" si="420"/>
        <v>0</v>
      </c>
      <c r="OFS68" s="956">
        <f t="shared" si="420"/>
        <v>0</v>
      </c>
      <c r="OFT68" s="956">
        <f t="shared" ref="OFT68:OIE68" si="421">OFT60*$C$68</f>
        <v>0</v>
      </c>
      <c r="OFU68" s="956">
        <f t="shared" si="421"/>
        <v>0</v>
      </c>
      <c r="OFV68" s="956">
        <f t="shared" si="421"/>
        <v>0</v>
      </c>
      <c r="OFW68" s="956">
        <f t="shared" si="421"/>
        <v>0</v>
      </c>
      <c r="OFX68" s="956">
        <f t="shared" si="421"/>
        <v>0</v>
      </c>
      <c r="OFY68" s="956">
        <f t="shared" si="421"/>
        <v>0</v>
      </c>
      <c r="OFZ68" s="956">
        <f t="shared" si="421"/>
        <v>0</v>
      </c>
      <c r="OGA68" s="956">
        <f t="shared" si="421"/>
        <v>0</v>
      </c>
      <c r="OGB68" s="956">
        <f t="shared" si="421"/>
        <v>0</v>
      </c>
      <c r="OGC68" s="956">
        <f t="shared" si="421"/>
        <v>0</v>
      </c>
      <c r="OGD68" s="956">
        <f t="shared" si="421"/>
        <v>0</v>
      </c>
      <c r="OGE68" s="956">
        <f t="shared" si="421"/>
        <v>0</v>
      </c>
      <c r="OGF68" s="956">
        <f t="shared" si="421"/>
        <v>0</v>
      </c>
      <c r="OGG68" s="956">
        <f t="shared" si="421"/>
        <v>0</v>
      </c>
      <c r="OGH68" s="956">
        <f t="shared" si="421"/>
        <v>0</v>
      </c>
      <c r="OGI68" s="956">
        <f t="shared" si="421"/>
        <v>0</v>
      </c>
      <c r="OGJ68" s="956">
        <f t="shared" si="421"/>
        <v>0</v>
      </c>
      <c r="OGK68" s="956">
        <f t="shared" si="421"/>
        <v>0</v>
      </c>
      <c r="OGL68" s="956">
        <f t="shared" si="421"/>
        <v>0</v>
      </c>
      <c r="OGM68" s="956">
        <f t="shared" si="421"/>
        <v>0</v>
      </c>
      <c r="OGN68" s="956">
        <f t="shared" si="421"/>
        <v>0</v>
      </c>
      <c r="OGO68" s="956">
        <f t="shared" si="421"/>
        <v>0</v>
      </c>
      <c r="OGP68" s="956">
        <f t="shared" si="421"/>
        <v>0</v>
      </c>
      <c r="OGQ68" s="956">
        <f t="shared" si="421"/>
        <v>0</v>
      </c>
      <c r="OGR68" s="956">
        <f t="shared" si="421"/>
        <v>0</v>
      </c>
      <c r="OGS68" s="956">
        <f t="shared" si="421"/>
        <v>0</v>
      </c>
      <c r="OGT68" s="956">
        <f t="shared" si="421"/>
        <v>0</v>
      </c>
      <c r="OGU68" s="956">
        <f t="shared" si="421"/>
        <v>0</v>
      </c>
      <c r="OGV68" s="956">
        <f t="shared" si="421"/>
        <v>0</v>
      </c>
      <c r="OGW68" s="956">
        <f t="shared" si="421"/>
        <v>0</v>
      </c>
      <c r="OGX68" s="956">
        <f t="shared" si="421"/>
        <v>0</v>
      </c>
      <c r="OGY68" s="956">
        <f t="shared" si="421"/>
        <v>0</v>
      </c>
      <c r="OGZ68" s="956">
        <f t="shared" si="421"/>
        <v>0</v>
      </c>
      <c r="OHA68" s="956">
        <f t="shared" si="421"/>
        <v>0</v>
      </c>
      <c r="OHB68" s="956">
        <f t="shared" si="421"/>
        <v>0</v>
      </c>
      <c r="OHC68" s="956">
        <f t="shared" si="421"/>
        <v>0</v>
      </c>
      <c r="OHD68" s="956">
        <f t="shared" si="421"/>
        <v>0</v>
      </c>
      <c r="OHE68" s="956">
        <f t="shared" si="421"/>
        <v>0</v>
      </c>
      <c r="OHF68" s="956">
        <f t="shared" si="421"/>
        <v>0</v>
      </c>
      <c r="OHG68" s="956">
        <f t="shared" si="421"/>
        <v>0</v>
      </c>
      <c r="OHH68" s="956">
        <f t="shared" si="421"/>
        <v>0</v>
      </c>
      <c r="OHI68" s="956">
        <f t="shared" si="421"/>
        <v>0</v>
      </c>
      <c r="OHJ68" s="956">
        <f t="shared" si="421"/>
        <v>0</v>
      </c>
      <c r="OHK68" s="956">
        <f t="shared" si="421"/>
        <v>0</v>
      </c>
      <c r="OHL68" s="956">
        <f t="shared" si="421"/>
        <v>0</v>
      </c>
      <c r="OHM68" s="956">
        <f t="shared" si="421"/>
        <v>0</v>
      </c>
      <c r="OHN68" s="956">
        <f t="shared" si="421"/>
        <v>0</v>
      </c>
      <c r="OHO68" s="956">
        <f t="shared" si="421"/>
        <v>0</v>
      </c>
      <c r="OHP68" s="956">
        <f t="shared" si="421"/>
        <v>0</v>
      </c>
      <c r="OHQ68" s="956">
        <f t="shared" si="421"/>
        <v>0</v>
      </c>
      <c r="OHR68" s="956">
        <f t="shared" si="421"/>
        <v>0</v>
      </c>
      <c r="OHS68" s="956">
        <f t="shared" si="421"/>
        <v>0</v>
      </c>
      <c r="OHT68" s="956">
        <f t="shared" si="421"/>
        <v>0</v>
      </c>
      <c r="OHU68" s="956">
        <f t="shared" si="421"/>
        <v>0</v>
      </c>
      <c r="OHV68" s="956">
        <f t="shared" si="421"/>
        <v>0</v>
      </c>
      <c r="OHW68" s="956">
        <f t="shared" si="421"/>
        <v>0</v>
      </c>
      <c r="OHX68" s="956">
        <f t="shared" si="421"/>
        <v>0</v>
      </c>
      <c r="OHY68" s="956">
        <f t="shared" si="421"/>
        <v>0</v>
      </c>
      <c r="OHZ68" s="956">
        <f t="shared" si="421"/>
        <v>0</v>
      </c>
      <c r="OIA68" s="956">
        <f t="shared" si="421"/>
        <v>0</v>
      </c>
      <c r="OIB68" s="956">
        <f t="shared" si="421"/>
        <v>0</v>
      </c>
      <c r="OIC68" s="956">
        <f t="shared" si="421"/>
        <v>0</v>
      </c>
      <c r="OID68" s="956">
        <f t="shared" si="421"/>
        <v>0</v>
      </c>
      <c r="OIE68" s="956">
        <f t="shared" si="421"/>
        <v>0</v>
      </c>
      <c r="OIF68" s="956">
        <f t="shared" ref="OIF68:OKQ68" si="422">OIF60*$C$68</f>
        <v>0</v>
      </c>
      <c r="OIG68" s="956">
        <f t="shared" si="422"/>
        <v>0</v>
      </c>
      <c r="OIH68" s="956">
        <f t="shared" si="422"/>
        <v>0</v>
      </c>
      <c r="OII68" s="956">
        <f t="shared" si="422"/>
        <v>0</v>
      </c>
      <c r="OIJ68" s="956">
        <f t="shared" si="422"/>
        <v>0</v>
      </c>
      <c r="OIK68" s="956">
        <f t="shared" si="422"/>
        <v>0</v>
      </c>
      <c r="OIL68" s="956">
        <f t="shared" si="422"/>
        <v>0</v>
      </c>
      <c r="OIM68" s="956">
        <f t="shared" si="422"/>
        <v>0</v>
      </c>
      <c r="OIN68" s="956">
        <f t="shared" si="422"/>
        <v>0</v>
      </c>
      <c r="OIO68" s="956">
        <f t="shared" si="422"/>
        <v>0</v>
      </c>
      <c r="OIP68" s="956">
        <f t="shared" si="422"/>
        <v>0</v>
      </c>
      <c r="OIQ68" s="956">
        <f t="shared" si="422"/>
        <v>0</v>
      </c>
      <c r="OIR68" s="956">
        <f t="shared" si="422"/>
        <v>0</v>
      </c>
      <c r="OIS68" s="956">
        <f t="shared" si="422"/>
        <v>0</v>
      </c>
      <c r="OIT68" s="956">
        <f t="shared" si="422"/>
        <v>0</v>
      </c>
      <c r="OIU68" s="956">
        <f t="shared" si="422"/>
        <v>0</v>
      </c>
      <c r="OIV68" s="956">
        <f t="shared" si="422"/>
        <v>0</v>
      </c>
      <c r="OIW68" s="956">
        <f t="shared" si="422"/>
        <v>0</v>
      </c>
      <c r="OIX68" s="956">
        <f t="shared" si="422"/>
        <v>0</v>
      </c>
      <c r="OIY68" s="956">
        <f t="shared" si="422"/>
        <v>0</v>
      </c>
      <c r="OIZ68" s="956">
        <f t="shared" si="422"/>
        <v>0</v>
      </c>
      <c r="OJA68" s="956">
        <f t="shared" si="422"/>
        <v>0</v>
      </c>
      <c r="OJB68" s="956">
        <f t="shared" si="422"/>
        <v>0</v>
      </c>
      <c r="OJC68" s="956">
        <f t="shared" si="422"/>
        <v>0</v>
      </c>
      <c r="OJD68" s="956">
        <f t="shared" si="422"/>
        <v>0</v>
      </c>
      <c r="OJE68" s="956">
        <f t="shared" si="422"/>
        <v>0</v>
      </c>
      <c r="OJF68" s="956">
        <f t="shared" si="422"/>
        <v>0</v>
      </c>
      <c r="OJG68" s="956">
        <f t="shared" si="422"/>
        <v>0</v>
      </c>
      <c r="OJH68" s="956">
        <f t="shared" si="422"/>
        <v>0</v>
      </c>
      <c r="OJI68" s="956">
        <f t="shared" si="422"/>
        <v>0</v>
      </c>
      <c r="OJJ68" s="956">
        <f t="shared" si="422"/>
        <v>0</v>
      </c>
      <c r="OJK68" s="956">
        <f t="shared" si="422"/>
        <v>0</v>
      </c>
      <c r="OJL68" s="956">
        <f t="shared" si="422"/>
        <v>0</v>
      </c>
      <c r="OJM68" s="956">
        <f t="shared" si="422"/>
        <v>0</v>
      </c>
      <c r="OJN68" s="956">
        <f t="shared" si="422"/>
        <v>0</v>
      </c>
      <c r="OJO68" s="956">
        <f t="shared" si="422"/>
        <v>0</v>
      </c>
      <c r="OJP68" s="956">
        <f t="shared" si="422"/>
        <v>0</v>
      </c>
      <c r="OJQ68" s="956">
        <f t="shared" si="422"/>
        <v>0</v>
      </c>
      <c r="OJR68" s="956">
        <f t="shared" si="422"/>
        <v>0</v>
      </c>
      <c r="OJS68" s="956">
        <f t="shared" si="422"/>
        <v>0</v>
      </c>
      <c r="OJT68" s="956">
        <f t="shared" si="422"/>
        <v>0</v>
      </c>
      <c r="OJU68" s="956">
        <f t="shared" si="422"/>
        <v>0</v>
      </c>
      <c r="OJV68" s="956">
        <f t="shared" si="422"/>
        <v>0</v>
      </c>
      <c r="OJW68" s="956">
        <f t="shared" si="422"/>
        <v>0</v>
      </c>
      <c r="OJX68" s="956">
        <f t="shared" si="422"/>
        <v>0</v>
      </c>
      <c r="OJY68" s="956">
        <f t="shared" si="422"/>
        <v>0</v>
      </c>
      <c r="OJZ68" s="956">
        <f t="shared" si="422"/>
        <v>0</v>
      </c>
      <c r="OKA68" s="956">
        <f t="shared" si="422"/>
        <v>0</v>
      </c>
      <c r="OKB68" s="956">
        <f t="shared" si="422"/>
        <v>0</v>
      </c>
      <c r="OKC68" s="956">
        <f t="shared" si="422"/>
        <v>0</v>
      </c>
      <c r="OKD68" s="956">
        <f t="shared" si="422"/>
        <v>0</v>
      </c>
      <c r="OKE68" s="956">
        <f t="shared" si="422"/>
        <v>0</v>
      </c>
      <c r="OKF68" s="956">
        <f t="shared" si="422"/>
        <v>0</v>
      </c>
      <c r="OKG68" s="956">
        <f t="shared" si="422"/>
        <v>0</v>
      </c>
      <c r="OKH68" s="956">
        <f t="shared" si="422"/>
        <v>0</v>
      </c>
      <c r="OKI68" s="956">
        <f t="shared" si="422"/>
        <v>0</v>
      </c>
      <c r="OKJ68" s="956">
        <f t="shared" si="422"/>
        <v>0</v>
      </c>
      <c r="OKK68" s="956">
        <f t="shared" si="422"/>
        <v>0</v>
      </c>
      <c r="OKL68" s="956">
        <f t="shared" si="422"/>
        <v>0</v>
      </c>
      <c r="OKM68" s="956">
        <f t="shared" si="422"/>
        <v>0</v>
      </c>
      <c r="OKN68" s="956">
        <f t="shared" si="422"/>
        <v>0</v>
      </c>
      <c r="OKO68" s="956">
        <f t="shared" si="422"/>
        <v>0</v>
      </c>
      <c r="OKP68" s="956">
        <f t="shared" si="422"/>
        <v>0</v>
      </c>
      <c r="OKQ68" s="956">
        <f t="shared" si="422"/>
        <v>0</v>
      </c>
      <c r="OKR68" s="956">
        <f t="shared" ref="OKR68:ONC68" si="423">OKR60*$C$68</f>
        <v>0</v>
      </c>
      <c r="OKS68" s="956">
        <f t="shared" si="423"/>
        <v>0</v>
      </c>
      <c r="OKT68" s="956">
        <f t="shared" si="423"/>
        <v>0</v>
      </c>
      <c r="OKU68" s="956">
        <f t="shared" si="423"/>
        <v>0</v>
      </c>
      <c r="OKV68" s="956">
        <f t="shared" si="423"/>
        <v>0</v>
      </c>
      <c r="OKW68" s="956">
        <f t="shared" si="423"/>
        <v>0</v>
      </c>
      <c r="OKX68" s="956">
        <f t="shared" si="423"/>
        <v>0</v>
      </c>
      <c r="OKY68" s="956">
        <f t="shared" si="423"/>
        <v>0</v>
      </c>
      <c r="OKZ68" s="956">
        <f t="shared" si="423"/>
        <v>0</v>
      </c>
      <c r="OLA68" s="956">
        <f t="shared" si="423"/>
        <v>0</v>
      </c>
      <c r="OLB68" s="956">
        <f t="shared" si="423"/>
        <v>0</v>
      </c>
      <c r="OLC68" s="956">
        <f t="shared" si="423"/>
        <v>0</v>
      </c>
      <c r="OLD68" s="956">
        <f t="shared" si="423"/>
        <v>0</v>
      </c>
      <c r="OLE68" s="956">
        <f t="shared" si="423"/>
        <v>0</v>
      </c>
      <c r="OLF68" s="956">
        <f t="shared" si="423"/>
        <v>0</v>
      </c>
      <c r="OLG68" s="956">
        <f t="shared" si="423"/>
        <v>0</v>
      </c>
      <c r="OLH68" s="956">
        <f t="shared" si="423"/>
        <v>0</v>
      </c>
      <c r="OLI68" s="956">
        <f t="shared" si="423"/>
        <v>0</v>
      </c>
      <c r="OLJ68" s="956">
        <f t="shared" si="423"/>
        <v>0</v>
      </c>
      <c r="OLK68" s="956">
        <f t="shared" si="423"/>
        <v>0</v>
      </c>
      <c r="OLL68" s="956">
        <f t="shared" si="423"/>
        <v>0</v>
      </c>
      <c r="OLM68" s="956">
        <f t="shared" si="423"/>
        <v>0</v>
      </c>
      <c r="OLN68" s="956">
        <f t="shared" si="423"/>
        <v>0</v>
      </c>
      <c r="OLO68" s="956">
        <f t="shared" si="423"/>
        <v>0</v>
      </c>
      <c r="OLP68" s="956">
        <f t="shared" si="423"/>
        <v>0</v>
      </c>
      <c r="OLQ68" s="956">
        <f t="shared" si="423"/>
        <v>0</v>
      </c>
      <c r="OLR68" s="956">
        <f t="shared" si="423"/>
        <v>0</v>
      </c>
      <c r="OLS68" s="956">
        <f t="shared" si="423"/>
        <v>0</v>
      </c>
      <c r="OLT68" s="956">
        <f t="shared" si="423"/>
        <v>0</v>
      </c>
      <c r="OLU68" s="956">
        <f t="shared" si="423"/>
        <v>0</v>
      </c>
      <c r="OLV68" s="956">
        <f t="shared" si="423"/>
        <v>0</v>
      </c>
      <c r="OLW68" s="956">
        <f t="shared" si="423"/>
        <v>0</v>
      </c>
      <c r="OLX68" s="956">
        <f t="shared" si="423"/>
        <v>0</v>
      </c>
      <c r="OLY68" s="956">
        <f t="shared" si="423"/>
        <v>0</v>
      </c>
      <c r="OLZ68" s="956">
        <f t="shared" si="423"/>
        <v>0</v>
      </c>
      <c r="OMA68" s="956">
        <f t="shared" si="423"/>
        <v>0</v>
      </c>
      <c r="OMB68" s="956">
        <f t="shared" si="423"/>
        <v>0</v>
      </c>
      <c r="OMC68" s="956">
        <f t="shared" si="423"/>
        <v>0</v>
      </c>
      <c r="OMD68" s="956">
        <f t="shared" si="423"/>
        <v>0</v>
      </c>
      <c r="OME68" s="956">
        <f t="shared" si="423"/>
        <v>0</v>
      </c>
      <c r="OMF68" s="956">
        <f t="shared" si="423"/>
        <v>0</v>
      </c>
      <c r="OMG68" s="956">
        <f t="shared" si="423"/>
        <v>0</v>
      </c>
      <c r="OMH68" s="956">
        <f t="shared" si="423"/>
        <v>0</v>
      </c>
      <c r="OMI68" s="956">
        <f t="shared" si="423"/>
        <v>0</v>
      </c>
      <c r="OMJ68" s="956">
        <f t="shared" si="423"/>
        <v>0</v>
      </c>
      <c r="OMK68" s="956">
        <f t="shared" si="423"/>
        <v>0</v>
      </c>
      <c r="OML68" s="956">
        <f t="shared" si="423"/>
        <v>0</v>
      </c>
      <c r="OMM68" s="956">
        <f t="shared" si="423"/>
        <v>0</v>
      </c>
      <c r="OMN68" s="956">
        <f t="shared" si="423"/>
        <v>0</v>
      </c>
      <c r="OMO68" s="956">
        <f t="shared" si="423"/>
        <v>0</v>
      </c>
      <c r="OMP68" s="956">
        <f t="shared" si="423"/>
        <v>0</v>
      </c>
      <c r="OMQ68" s="956">
        <f t="shared" si="423"/>
        <v>0</v>
      </c>
      <c r="OMR68" s="956">
        <f t="shared" si="423"/>
        <v>0</v>
      </c>
      <c r="OMS68" s="956">
        <f t="shared" si="423"/>
        <v>0</v>
      </c>
      <c r="OMT68" s="956">
        <f t="shared" si="423"/>
        <v>0</v>
      </c>
      <c r="OMU68" s="956">
        <f t="shared" si="423"/>
        <v>0</v>
      </c>
      <c r="OMV68" s="956">
        <f t="shared" si="423"/>
        <v>0</v>
      </c>
      <c r="OMW68" s="956">
        <f t="shared" si="423"/>
        <v>0</v>
      </c>
      <c r="OMX68" s="956">
        <f t="shared" si="423"/>
        <v>0</v>
      </c>
      <c r="OMY68" s="956">
        <f t="shared" si="423"/>
        <v>0</v>
      </c>
      <c r="OMZ68" s="956">
        <f t="shared" si="423"/>
        <v>0</v>
      </c>
      <c r="ONA68" s="956">
        <f t="shared" si="423"/>
        <v>0</v>
      </c>
      <c r="ONB68" s="956">
        <f t="shared" si="423"/>
        <v>0</v>
      </c>
      <c r="ONC68" s="956">
        <f t="shared" si="423"/>
        <v>0</v>
      </c>
      <c r="OND68" s="956">
        <f t="shared" ref="OND68:OPO68" si="424">OND60*$C$68</f>
        <v>0</v>
      </c>
      <c r="ONE68" s="956">
        <f t="shared" si="424"/>
        <v>0</v>
      </c>
      <c r="ONF68" s="956">
        <f t="shared" si="424"/>
        <v>0</v>
      </c>
      <c r="ONG68" s="956">
        <f t="shared" si="424"/>
        <v>0</v>
      </c>
      <c r="ONH68" s="956">
        <f t="shared" si="424"/>
        <v>0</v>
      </c>
      <c r="ONI68" s="956">
        <f t="shared" si="424"/>
        <v>0</v>
      </c>
      <c r="ONJ68" s="956">
        <f t="shared" si="424"/>
        <v>0</v>
      </c>
      <c r="ONK68" s="956">
        <f t="shared" si="424"/>
        <v>0</v>
      </c>
      <c r="ONL68" s="956">
        <f t="shared" si="424"/>
        <v>0</v>
      </c>
      <c r="ONM68" s="956">
        <f t="shared" si="424"/>
        <v>0</v>
      </c>
      <c r="ONN68" s="956">
        <f t="shared" si="424"/>
        <v>0</v>
      </c>
      <c r="ONO68" s="956">
        <f t="shared" si="424"/>
        <v>0</v>
      </c>
      <c r="ONP68" s="956">
        <f t="shared" si="424"/>
        <v>0</v>
      </c>
      <c r="ONQ68" s="956">
        <f t="shared" si="424"/>
        <v>0</v>
      </c>
      <c r="ONR68" s="956">
        <f t="shared" si="424"/>
        <v>0</v>
      </c>
      <c r="ONS68" s="956">
        <f t="shared" si="424"/>
        <v>0</v>
      </c>
      <c r="ONT68" s="956">
        <f t="shared" si="424"/>
        <v>0</v>
      </c>
      <c r="ONU68" s="956">
        <f t="shared" si="424"/>
        <v>0</v>
      </c>
      <c r="ONV68" s="956">
        <f t="shared" si="424"/>
        <v>0</v>
      </c>
      <c r="ONW68" s="956">
        <f t="shared" si="424"/>
        <v>0</v>
      </c>
      <c r="ONX68" s="956">
        <f t="shared" si="424"/>
        <v>0</v>
      </c>
      <c r="ONY68" s="956">
        <f t="shared" si="424"/>
        <v>0</v>
      </c>
      <c r="ONZ68" s="956">
        <f t="shared" si="424"/>
        <v>0</v>
      </c>
      <c r="OOA68" s="956">
        <f t="shared" si="424"/>
        <v>0</v>
      </c>
      <c r="OOB68" s="956">
        <f t="shared" si="424"/>
        <v>0</v>
      </c>
      <c r="OOC68" s="956">
        <f t="shared" si="424"/>
        <v>0</v>
      </c>
      <c r="OOD68" s="956">
        <f t="shared" si="424"/>
        <v>0</v>
      </c>
      <c r="OOE68" s="956">
        <f t="shared" si="424"/>
        <v>0</v>
      </c>
      <c r="OOF68" s="956">
        <f t="shared" si="424"/>
        <v>0</v>
      </c>
      <c r="OOG68" s="956">
        <f t="shared" si="424"/>
        <v>0</v>
      </c>
      <c r="OOH68" s="956">
        <f t="shared" si="424"/>
        <v>0</v>
      </c>
      <c r="OOI68" s="956">
        <f t="shared" si="424"/>
        <v>0</v>
      </c>
      <c r="OOJ68" s="956">
        <f t="shared" si="424"/>
        <v>0</v>
      </c>
      <c r="OOK68" s="956">
        <f t="shared" si="424"/>
        <v>0</v>
      </c>
      <c r="OOL68" s="956">
        <f t="shared" si="424"/>
        <v>0</v>
      </c>
      <c r="OOM68" s="956">
        <f t="shared" si="424"/>
        <v>0</v>
      </c>
      <c r="OON68" s="956">
        <f t="shared" si="424"/>
        <v>0</v>
      </c>
      <c r="OOO68" s="956">
        <f t="shared" si="424"/>
        <v>0</v>
      </c>
      <c r="OOP68" s="956">
        <f t="shared" si="424"/>
        <v>0</v>
      </c>
      <c r="OOQ68" s="956">
        <f t="shared" si="424"/>
        <v>0</v>
      </c>
      <c r="OOR68" s="956">
        <f t="shared" si="424"/>
        <v>0</v>
      </c>
      <c r="OOS68" s="956">
        <f t="shared" si="424"/>
        <v>0</v>
      </c>
      <c r="OOT68" s="956">
        <f t="shared" si="424"/>
        <v>0</v>
      </c>
      <c r="OOU68" s="956">
        <f t="shared" si="424"/>
        <v>0</v>
      </c>
      <c r="OOV68" s="956">
        <f t="shared" si="424"/>
        <v>0</v>
      </c>
      <c r="OOW68" s="956">
        <f t="shared" si="424"/>
        <v>0</v>
      </c>
      <c r="OOX68" s="956">
        <f t="shared" si="424"/>
        <v>0</v>
      </c>
      <c r="OOY68" s="956">
        <f t="shared" si="424"/>
        <v>0</v>
      </c>
      <c r="OOZ68" s="956">
        <f t="shared" si="424"/>
        <v>0</v>
      </c>
      <c r="OPA68" s="956">
        <f t="shared" si="424"/>
        <v>0</v>
      </c>
      <c r="OPB68" s="956">
        <f t="shared" si="424"/>
        <v>0</v>
      </c>
      <c r="OPC68" s="956">
        <f t="shared" si="424"/>
        <v>0</v>
      </c>
      <c r="OPD68" s="956">
        <f t="shared" si="424"/>
        <v>0</v>
      </c>
      <c r="OPE68" s="956">
        <f t="shared" si="424"/>
        <v>0</v>
      </c>
      <c r="OPF68" s="956">
        <f t="shared" si="424"/>
        <v>0</v>
      </c>
      <c r="OPG68" s="956">
        <f t="shared" si="424"/>
        <v>0</v>
      </c>
      <c r="OPH68" s="956">
        <f t="shared" si="424"/>
        <v>0</v>
      </c>
      <c r="OPI68" s="956">
        <f t="shared" si="424"/>
        <v>0</v>
      </c>
      <c r="OPJ68" s="956">
        <f t="shared" si="424"/>
        <v>0</v>
      </c>
      <c r="OPK68" s="956">
        <f t="shared" si="424"/>
        <v>0</v>
      </c>
      <c r="OPL68" s="956">
        <f t="shared" si="424"/>
        <v>0</v>
      </c>
      <c r="OPM68" s="956">
        <f t="shared" si="424"/>
        <v>0</v>
      </c>
      <c r="OPN68" s="956">
        <f t="shared" si="424"/>
        <v>0</v>
      </c>
      <c r="OPO68" s="956">
        <f t="shared" si="424"/>
        <v>0</v>
      </c>
      <c r="OPP68" s="956">
        <f t="shared" ref="OPP68:OSA68" si="425">OPP60*$C$68</f>
        <v>0</v>
      </c>
      <c r="OPQ68" s="956">
        <f t="shared" si="425"/>
        <v>0</v>
      </c>
      <c r="OPR68" s="956">
        <f t="shared" si="425"/>
        <v>0</v>
      </c>
      <c r="OPS68" s="956">
        <f t="shared" si="425"/>
        <v>0</v>
      </c>
      <c r="OPT68" s="956">
        <f t="shared" si="425"/>
        <v>0</v>
      </c>
      <c r="OPU68" s="956">
        <f t="shared" si="425"/>
        <v>0</v>
      </c>
      <c r="OPV68" s="956">
        <f t="shared" si="425"/>
        <v>0</v>
      </c>
      <c r="OPW68" s="956">
        <f t="shared" si="425"/>
        <v>0</v>
      </c>
      <c r="OPX68" s="956">
        <f t="shared" si="425"/>
        <v>0</v>
      </c>
      <c r="OPY68" s="956">
        <f t="shared" si="425"/>
        <v>0</v>
      </c>
      <c r="OPZ68" s="956">
        <f t="shared" si="425"/>
        <v>0</v>
      </c>
      <c r="OQA68" s="956">
        <f t="shared" si="425"/>
        <v>0</v>
      </c>
      <c r="OQB68" s="956">
        <f t="shared" si="425"/>
        <v>0</v>
      </c>
      <c r="OQC68" s="956">
        <f t="shared" si="425"/>
        <v>0</v>
      </c>
      <c r="OQD68" s="956">
        <f t="shared" si="425"/>
        <v>0</v>
      </c>
      <c r="OQE68" s="956">
        <f t="shared" si="425"/>
        <v>0</v>
      </c>
      <c r="OQF68" s="956">
        <f t="shared" si="425"/>
        <v>0</v>
      </c>
      <c r="OQG68" s="956">
        <f t="shared" si="425"/>
        <v>0</v>
      </c>
      <c r="OQH68" s="956">
        <f t="shared" si="425"/>
        <v>0</v>
      </c>
      <c r="OQI68" s="956">
        <f t="shared" si="425"/>
        <v>0</v>
      </c>
      <c r="OQJ68" s="956">
        <f t="shared" si="425"/>
        <v>0</v>
      </c>
      <c r="OQK68" s="956">
        <f t="shared" si="425"/>
        <v>0</v>
      </c>
      <c r="OQL68" s="956">
        <f t="shared" si="425"/>
        <v>0</v>
      </c>
      <c r="OQM68" s="956">
        <f t="shared" si="425"/>
        <v>0</v>
      </c>
      <c r="OQN68" s="956">
        <f t="shared" si="425"/>
        <v>0</v>
      </c>
      <c r="OQO68" s="956">
        <f t="shared" si="425"/>
        <v>0</v>
      </c>
      <c r="OQP68" s="956">
        <f t="shared" si="425"/>
        <v>0</v>
      </c>
      <c r="OQQ68" s="956">
        <f t="shared" si="425"/>
        <v>0</v>
      </c>
      <c r="OQR68" s="956">
        <f t="shared" si="425"/>
        <v>0</v>
      </c>
      <c r="OQS68" s="956">
        <f t="shared" si="425"/>
        <v>0</v>
      </c>
      <c r="OQT68" s="956">
        <f t="shared" si="425"/>
        <v>0</v>
      </c>
      <c r="OQU68" s="956">
        <f t="shared" si="425"/>
        <v>0</v>
      </c>
      <c r="OQV68" s="956">
        <f t="shared" si="425"/>
        <v>0</v>
      </c>
      <c r="OQW68" s="956">
        <f t="shared" si="425"/>
        <v>0</v>
      </c>
      <c r="OQX68" s="956">
        <f t="shared" si="425"/>
        <v>0</v>
      </c>
      <c r="OQY68" s="956">
        <f t="shared" si="425"/>
        <v>0</v>
      </c>
      <c r="OQZ68" s="956">
        <f t="shared" si="425"/>
        <v>0</v>
      </c>
      <c r="ORA68" s="956">
        <f t="shared" si="425"/>
        <v>0</v>
      </c>
      <c r="ORB68" s="956">
        <f t="shared" si="425"/>
        <v>0</v>
      </c>
      <c r="ORC68" s="956">
        <f t="shared" si="425"/>
        <v>0</v>
      </c>
      <c r="ORD68" s="956">
        <f t="shared" si="425"/>
        <v>0</v>
      </c>
      <c r="ORE68" s="956">
        <f t="shared" si="425"/>
        <v>0</v>
      </c>
      <c r="ORF68" s="956">
        <f t="shared" si="425"/>
        <v>0</v>
      </c>
      <c r="ORG68" s="956">
        <f t="shared" si="425"/>
        <v>0</v>
      </c>
      <c r="ORH68" s="956">
        <f t="shared" si="425"/>
        <v>0</v>
      </c>
      <c r="ORI68" s="956">
        <f t="shared" si="425"/>
        <v>0</v>
      </c>
      <c r="ORJ68" s="956">
        <f t="shared" si="425"/>
        <v>0</v>
      </c>
      <c r="ORK68" s="956">
        <f t="shared" si="425"/>
        <v>0</v>
      </c>
      <c r="ORL68" s="956">
        <f t="shared" si="425"/>
        <v>0</v>
      </c>
      <c r="ORM68" s="956">
        <f t="shared" si="425"/>
        <v>0</v>
      </c>
      <c r="ORN68" s="956">
        <f t="shared" si="425"/>
        <v>0</v>
      </c>
      <c r="ORO68" s="956">
        <f t="shared" si="425"/>
        <v>0</v>
      </c>
      <c r="ORP68" s="956">
        <f t="shared" si="425"/>
        <v>0</v>
      </c>
      <c r="ORQ68" s="956">
        <f t="shared" si="425"/>
        <v>0</v>
      </c>
      <c r="ORR68" s="956">
        <f t="shared" si="425"/>
        <v>0</v>
      </c>
      <c r="ORS68" s="956">
        <f t="shared" si="425"/>
        <v>0</v>
      </c>
      <c r="ORT68" s="956">
        <f t="shared" si="425"/>
        <v>0</v>
      </c>
      <c r="ORU68" s="956">
        <f t="shared" si="425"/>
        <v>0</v>
      </c>
      <c r="ORV68" s="956">
        <f t="shared" si="425"/>
        <v>0</v>
      </c>
      <c r="ORW68" s="956">
        <f t="shared" si="425"/>
        <v>0</v>
      </c>
      <c r="ORX68" s="956">
        <f t="shared" si="425"/>
        <v>0</v>
      </c>
      <c r="ORY68" s="956">
        <f t="shared" si="425"/>
        <v>0</v>
      </c>
      <c r="ORZ68" s="956">
        <f t="shared" si="425"/>
        <v>0</v>
      </c>
      <c r="OSA68" s="956">
        <f t="shared" si="425"/>
        <v>0</v>
      </c>
      <c r="OSB68" s="956">
        <f t="shared" ref="OSB68:OUM68" si="426">OSB60*$C$68</f>
        <v>0</v>
      </c>
      <c r="OSC68" s="956">
        <f t="shared" si="426"/>
        <v>0</v>
      </c>
      <c r="OSD68" s="956">
        <f t="shared" si="426"/>
        <v>0</v>
      </c>
      <c r="OSE68" s="956">
        <f t="shared" si="426"/>
        <v>0</v>
      </c>
      <c r="OSF68" s="956">
        <f t="shared" si="426"/>
        <v>0</v>
      </c>
      <c r="OSG68" s="956">
        <f t="shared" si="426"/>
        <v>0</v>
      </c>
      <c r="OSH68" s="956">
        <f t="shared" si="426"/>
        <v>0</v>
      </c>
      <c r="OSI68" s="956">
        <f t="shared" si="426"/>
        <v>0</v>
      </c>
      <c r="OSJ68" s="956">
        <f t="shared" si="426"/>
        <v>0</v>
      </c>
      <c r="OSK68" s="956">
        <f t="shared" si="426"/>
        <v>0</v>
      </c>
      <c r="OSL68" s="956">
        <f t="shared" si="426"/>
        <v>0</v>
      </c>
      <c r="OSM68" s="956">
        <f t="shared" si="426"/>
        <v>0</v>
      </c>
      <c r="OSN68" s="956">
        <f t="shared" si="426"/>
        <v>0</v>
      </c>
      <c r="OSO68" s="956">
        <f t="shared" si="426"/>
        <v>0</v>
      </c>
      <c r="OSP68" s="956">
        <f t="shared" si="426"/>
        <v>0</v>
      </c>
      <c r="OSQ68" s="956">
        <f t="shared" si="426"/>
        <v>0</v>
      </c>
      <c r="OSR68" s="956">
        <f t="shared" si="426"/>
        <v>0</v>
      </c>
      <c r="OSS68" s="956">
        <f t="shared" si="426"/>
        <v>0</v>
      </c>
      <c r="OST68" s="956">
        <f t="shared" si="426"/>
        <v>0</v>
      </c>
      <c r="OSU68" s="956">
        <f t="shared" si="426"/>
        <v>0</v>
      </c>
      <c r="OSV68" s="956">
        <f t="shared" si="426"/>
        <v>0</v>
      </c>
      <c r="OSW68" s="956">
        <f t="shared" si="426"/>
        <v>0</v>
      </c>
      <c r="OSX68" s="956">
        <f t="shared" si="426"/>
        <v>0</v>
      </c>
      <c r="OSY68" s="956">
        <f t="shared" si="426"/>
        <v>0</v>
      </c>
      <c r="OSZ68" s="956">
        <f t="shared" si="426"/>
        <v>0</v>
      </c>
      <c r="OTA68" s="956">
        <f t="shared" si="426"/>
        <v>0</v>
      </c>
      <c r="OTB68" s="956">
        <f t="shared" si="426"/>
        <v>0</v>
      </c>
      <c r="OTC68" s="956">
        <f t="shared" si="426"/>
        <v>0</v>
      </c>
      <c r="OTD68" s="956">
        <f t="shared" si="426"/>
        <v>0</v>
      </c>
      <c r="OTE68" s="956">
        <f t="shared" si="426"/>
        <v>0</v>
      </c>
      <c r="OTF68" s="956">
        <f t="shared" si="426"/>
        <v>0</v>
      </c>
      <c r="OTG68" s="956">
        <f t="shared" si="426"/>
        <v>0</v>
      </c>
      <c r="OTH68" s="956">
        <f t="shared" si="426"/>
        <v>0</v>
      </c>
      <c r="OTI68" s="956">
        <f t="shared" si="426"/>
        <v>0</v>
      </c>
      <c r="OTJ68" s="956">
        <f t="shared" si="426"/>
        <v>0</v>
      </c>
      <c r="OTK68" s="956">
        <f t="shared" si="426"/>
        <v>0</v>
      </c>
      <c r="OTL68" s="956">
        <f t="shared" si="426"/>
        <v>0</v>
      </c>
      <c r="OTM68" s="956">
        <f t="shared" si="426"/>
        <v>0</v>
      </c>
      <c r="OTN68" s="956">
        <f t="shared" si="426"/>
        <v>0</v>
      </c>
      <c r="OTO68" s="956">
        <f t="shared" si="426"/>
        <v>0</v>
      </c>
      <c r="OTP68" s="956">
        <f t="shared" si="426"/>
        <v>0</v>
      </c>
      <c r="OTQ68" s="956">
        <f t="shared" si="426"/>
        <v>0</v>
      </c>
      <c r="OTR68" s="956">
        <f t="shared" si="426"/>
        <v>0</v>
      </c>
      <c r="OTS68" s="956">
        <f t="shared" si="426"/>
        <v>0</v>
      </c>
      <c r="OTT68" s="956">
        <f t="shared" si="426"/>
        <v>0</v>
      </c>
      <c r="OTU68" s="956">
        <f t="shared" si="426"/>
        <v>0</v>
      </c>
      <c r="OTV68" s="956">
        <f t="shared" si="426"/>
        <v>0</v>
      </c>
      <c r="OTW68" s="956">
        <f t="shared" si="426"/>
        <v>0</v>
      </c>
      <c r="OTX68" s="956">
        <f t="shared" si="426"/>
        <v>0</v>
      </c>
      <c r="OTY68" s="956">
        <f t="shared" si="426"/>
        <v>0</v>
      </c>
      <c r="OTZ68" s="956">
        <f t="shared" si="426"/>
        <v>0</v>
      </c>
      <c r="OUA68" s="956">
        <f t="shared" si="426"/>
        <v>0</v>
      </c>
      <c r="OUB68" s="956">
        <f t="shared" si="426"/>
        <v>0</v>
      </c>
      <c r="OUC68" s="956">
        <f t="shared" si="426"/>
        <v>0</v>
      </c>
      <c r="OUD68" s="956">
        <f t="shared" si="426"/>
        <v>0</v>
      </c>
      <c r="OUE68" s="956">
        <f t="shared" si="426"/>
        <v>0</v>
      </c>
      <c r="OUF68" s="956">
        <f t="shared" si="426"/>
        <v>0</v>
      </c>
      <c r="OUG68" s="956">
        <f t="shared" si="426"/>
        <v>0</v>
      </c>
      <c r="OUH68" s="956">
        <f t="shared" si="426"/>
        <v>0</v>
      </c>
      <c r="OUI68" s="956">
        <f t="shared" si="426"/>
        <v>0</v>
      </c>
      <c r="OUJ68" s="956">
        <f t="shared" si="426"/>
        <v>0</v>
      </c>
      <c r="OUK68" s="956">
        <f t="shared" si="426"/>
        <v>0</v>
      </c>
      <c r="OUL68" s="956">
        <f t="shared" si="426"/>
        <v>0</v>
      </c>
      <c r="OUM68" s="956">
        <f t="shared" si="426"/>
        <v>0</v>
      </c>
      <c r="OUN68" s="956">
        <f t="shared" ref="OUN68:OWY68" si="427">OUN60*$C$68</f>
        <v>0</v>
      </c>
      <c r="OUO68" s="956">
        <f t="shared" si="427"/>
        <v>0</v>
      </c>
      <c r="OUP68" s="956">
        <f t="shared" si="427"/>
        <v>0</v>
      </c>
      <c r="OUQ68" s="956">
        <f t="shared" si="427"/>
        <v>0</v>
      </c>
      <c r="OUR68" s="956">
        <f t="shared" si="427"/>
        <v>0</v>
      </c>
      <c r="OUS68" s="956">
        <f t="shared" si="427"/>
        <v>0</v>
      </c>
      <c r="OUT68" s="956">
        <f t="shared" si="427"/>
        <v>0</v>
      </c>
      <c r="OUU68" s="956">
        <f t="shared" si="427"/>
        <v>0</v>
      </c>
      <c r="OUV68" s="956">
        <f t="shared" si="427"/>
        <v>0</v>
      </c>
      <c r="OUW68" s="956">
        <f t="shared" si="427"/>
        <v>0</v>
      </c>
      <c r="OUX68" s="956">
        <f t="shared" si="427"/>
        <v>0</v>
      </c>
      <c r="OUY68" s="956">
        <f t="shared" si="427"/>
        <v>0</v>
      </c>
      <c r="OUZ68" s="956">
        <f t="shared" si="427"/>
        <v>0</v>
      </c>
      <c r="OVA68" s="956">
        <f t="shared" si="427"/>
        <v>0</v>
      </c>
      <c r="OVB68" s="956">
        <f t="shared" si="427"/>
        <v>0</v>
      </c>
      <c r="OVC68" s="956">
        <f t="shared" si="427"/>
        <v>0</v>
      </c>
      <c r="OVD68" s="956">
        <f t="shared" si="427"/>
        <v>0</v>
      </c>
      <c r="OVE68" s="956">
        <f t="shared" si="427"/>
        <v>0</v>
      </c>
      <c r="OVF68" s="956">
        <f t="shared" si="427"/>
        <v>0</v>
      </c>
      <c r="OVG68" s="956">
        <f t="shared" si="427"/>
        <v>0</v>
      </c>
      <c r="OVH68" s="956">
        <f t="shared" si="427"/>
        <v>0</v>
      </c>
      <c r="OVI68" s="956">
        <f t="shared" si="427"/>
        <v>0</v>
      </c>
      <c r="OVJ68" s="956">
        <f t="shared" si="427"/>
        <v>0</v>
      </c>
      <c r="OVK68" s="956">
        <f t="shared" si="427"/>
        <v>0</v>
      </c>
      <c r="OVL68" s="956">
        <f t="shared" si="427"/>
        <v>0</v>
      </c>
      <c r="OVM68" s="956">
        <f t="shared" si="427"/>
        <v>0</v>
      </c>
      <c r="OVN68" s="956">
        <f t="shared" si="427"/>
        <v>0</v>
      </c>
      <c r="OVO68" s="956">
        <f t="shared" si="427"/>
        <v>0</v>
      </c>
      <c r="OVP68" s="956">
        <f t="shared" si="427"/>
        <v>0</v>
      </c>
      <c r="OVQ68" s="956">
        <f t="shared" si="427"/>
        <v>0</v>
      </c>
      <c r="OVR68" s="956">
        <f t="shared" si="427"/>
        <v>0</v>
      </c>
      <c r="OVS68" s="956">
        <f t="shared" si="427"/>
        <v>0</v>
      </c>
      <c r="OVT68" s="956">
        <f t="shared" si="427"/>
        <v>0</v>
      </c>
      <c r="OVU68" s="956">
        <f t="shared" si="427"/>
        <v>0</v>
      </c>
      <c r="OVV68" s="956">
        <f t="shared" si="427"/>
        <v>0</v>
      </c>
      <c r="OVW68" s="956">
        <f t="shared" si="427"/>
        <v>0</v>
      </c>
      <c r="OVX68" s="956">
        <f t="shared" si="427"/>
        <v>0</v>
      </c>
      <c r="OVY68" s="956">
        <f t="shared" si="427"/>
        <v>0</v>
      </c>
      <c r="OVZ68" s="956">
        <f t="shared" si="427"/>
        <v>0</v>
      </c>
      <c r="OWA68" s="956">
        <f t="shared" si="427"/>
        <v>0</v>
      </c>
      <c r="OWB68" s="956">
        <f t="shared" si="427"/>
        <v>0</v>
      </c>
      <c r="OWC68" s="956">
        <f t="shared" si="427"/>
        <v>0</v>
      </c>
      <c r="OWD68" s="956">
        <f t="shared" si="427"/>
        <v>0</v>
      </c>
      <c r="OWE68" s="956">
        <f t="shared" si="427"/>
        <v>0</v>
      </c>
      <c r="OWF68" s="956">
        <f t="shared" si="427"/>
        <v>0</v>
      </c>
      <c r="OWG68" s="956">
        <f t="shared" si="427"/>
        <v>0</v>
      </c>
      <c r="OWH68" s="956">
        <f t="shared" si="427"/>
        <v>0</v>
      </c>
      <c r="OWI68" s="956">
        <f t="shared" si="427"/>
        <v>0</v>
      </c>
      <c r="OWJ68" s="956">
        <f t="shared" si="427"/>
        <v>0</v>
      </c>
      <c r="OWK68" s="956">
        <f t="shared" si="427"/>
        <v>0</v>
      </c>
      <c r="OWL68" s="956">
        <f t="shared" si="427"/>
        <v>0</v>
      </c>
      <c r="OWM68" s="956">
        <f t="shared" si="427"/>
        <v>0</v>
      </c>
      <c r="OWN68" s="956">
        <f t="shared" si="427"/>
        <v>0</v>
      </c>
      <c r="OWO68" s="956">
        <f t="shared" si="427"/>
        <v>0</v>
      </c>
      <c r="OWP68" s="956">
        <f t="shared" si="427"/>
        <v>0</v>
      </c>
      <c r="OWQ68" s="956">
        <f t="shared" si="427"/>
        <v>0</v>
      </c>
      <c r="OWR68" s="956">
        <f t="shared" si="427"/>
        <v>0</v>
      </c>
      <c r="OWS68" s="956">
        <f t="shared" si="427"/>
        <v>0</v>
      </c>
      <c r="OWT68" s="956">
        <f t="shared" si="427"/>
        <v>0</v>
      </c>
      <c r="OWU68" s="956">
        <f t="shared" si="427"/>
        <v>0</v>
      </c>
      <c r="OWV68" s="956">
        <f t="shared" si="427"/>
        <v>0</v>
      </c>
      <c r="OWW68" s="956">
        <f t="shared" si="427"/>
        <v>0</v>
      </c>
      <c r="OWX68" s="956">
        <f t="shared" si="427"/>
        <v>0</v>
      </c>
      <c r="OWY68" s="956">
        <f t="shared" si="427"/>
        <v>0</v>
      </c>
      <c r="OWZ68" s="956">
        <f t="shared" ref="OWZ68:OZK68" si="428">OWZ60*$C$68</f>
        <v>0</v>
      </c>
      <c r="OXA68" s="956">
        <f t="shared" si="428"/>
        <v>0</v>
      </c>
      <c r="OXB68" s="956">
        <f t="shared" si="428"/>
        <v>0</v>
      </c>
      <c r="OXC68" s="956">
        <f t="shared" si="428"/>
        <v>0</v>
      </c>
      <c r="OXD68" s="956">
        <f t="shared" si="428"/>
        <v>0</v>
      </c>
      <c r="OXE68" s="956">
        <f t="shared" si="428"/>
        <v>0</v>
      </c>
      <c r="OXF68" s="956">
        <f t="shared" si="428"/>
        <v>0</v>
      </c>
      <c r="OXG68" s="956">
        <f t="shared" si="428"/>
        <v>0</v>
      </c>
      <c r="OXH68" s="956">
        <f t="shared" si="428"/>
        <v>0</v>
      </c>
      <c r="OXI68" s="956">
        <f t="shared" si="428"/>
        <v>0</v>
      </c>
      <c r="OXJ68" s="956">
        <f t="shared" si="428"/>
        <v>0</v>
      </c>
      <c r="OXK68" s="956">
        <f t="shared" si="428"/>
        <v>0</v>
      </c>
      <c r="OXL68" s="956">
        <f t="shared" si="428"/>
        <v>0</v>
      </c>
      <c r="OXM68" s="956">
        <f t="shared" si="428"/>
        <v>0</v>
      </c>
      <c r="OXN68" s="956">
        <f t="shared" si="428"/>
        <v>0</v>
      </c>
      <c r="OXO68" s="956">
        <f t="shared" si="428"/>
        <v>0</v>
      </c>
      <c r="OXP68" s="956">
        <f t="shared" si="428"/>
        <v>0</v>
      </c>
      <c r="OXQ68" s="956">
        <f t="shared" si="428"/>
        <v>0</v>
      </c>
      <c r="OXR68" s="956">
        <f t="shared" si="428"/>
        <v>0</v>
      </c>
      <c r="OXS68" s="956">
        <f t="shared" si="428"/>
        <v>0</v>
      </c>
      <c r="OXT68" s="956">
        <f t="shared" si="428"/>
        <v>0</v>
      </c>
      <c r="OXU68" s="956">
        <f t="shared" si="428"/>
        <v>0</v>
      </c>
      <c r="OXV68" s="956">
        <f t="shared" si="428"/>
        <v>0</v>
      </c>
      <c r="OXW68" s="956">
        <f t="shared" si="428"/>
        <v>0</v>
      </c>
      <c r="OXX68" s="956">
        <f t="shared" si="428"/>
        <v>0</v>
      </c>
      <c r="OXY68" s="956">
        <f t="shared" si="428"/>
        <v>0</v>
      </c>
      <c r="OXZ68" s="956">
        <f t="shared" si="428"/>
        <v>0</v>
      </c>
      <c r="OYA68" s="956">
        <f t="shared" si="428"/>
        <v>0</v>
      </c>
      <c r="OYB68" s="956">
        <f t="shared" si="428"/>
        <v>0</v>
      </c>
      <c r="OYC68" s="956">
        <f t="shared" si="428"/>
        <v>0</v>
      </c>
      <c r="OYD68" s="956">
        <f t="shared" si="428"/>
        <v>0</v>
      </c>
      <c r="OYE68" s="956">
        <f t="shared" si="428"/>
        <v>0</v>
      </c>
      <c r="OYF68" s="956">
        <f t="shared" si="428"/>
        <v>0</v>
      </c>
      <c r="OYG68" s="956">
        <f t="shared" si="428"/>
        <v>0</v>
      </c>
      <c r="OYH68" s="956">
        <f t="shared" si="428"/>
        <v>0</v>
      </c>
      <c r="OYI68" s="956">
        <f t="shared" si="428"/>
        <v>0</v>
      </c>
      <c r="OYJ68" s="956">
        <f t="shared" si="428"/>
        <v>0</v>
      </c>
      <c r="OYK68" s="956">
        <f t="shared" si="428"/>
        <v>0</v>
      </c>
      <c r="OYL68" s="956">
        <f t="shared" si="428"/>
        <v>0</v>
      </c>
      <c r="OYM68" s="956">
        <f t="shared" si="428"/>
        <v>0</v>
      </c>
      <c r="OYN68" s="956">
        <f t="shared" si="428"/>
        <v>0</v>
      </c>
      <c r="OYO68" s="956">
        <f t="shared" si="428"/>
        <v>0</v>
      </c>
      <c r="OYP68" s="956">
        <f t="shared" si="428"/>
        <v>0</v>
      </c>
      <c r="OYQ68" s="956">
        <f t="shared" si="428"/>
        <v>0</v>
      </c>
      <c r="OYR68" s="956">
        <f t="shared" si="428"/>
        <v>0</v>
      </c>
      <c r="OYS68" s="956">
        <f t="shared" si="428"/>
        <v>0</v>
      </c>
      <c r="OYT68" s="956">
        <f t="shared" si="428"/>
        <v>0</v>
      </c>
      <c r="OYU68" s="956">
        <f t="shared" si="428"/>
        <v>0</v>
      </c>
      <c r="OYV68" s="956">
        <f t="shared" si="428"/>
        <v>0</v>
      </c>
      <c r="OYW68" s="956">
        <f t="shared" si="428"/>
        <v>0</v>
      </c>
      <c r="OYX68" s="956">
        <f t="shared" si="428"/>
        <v>0</v>
      </c>
      <c r="OYY68" s="956">
        <f t="shared" si="428"/>
        <v>0</v>
      </c>
      <c r="OYZ68" s="956">
        <f t="shared" si="428"/>
        <v>0</v>
      </c>
      <c r="OZA68" s="956">
        <f t="shared" si="428"/>
        <v>0</v>
      </c>
      <c r="OZB68" s="956">
        <f t="shared" si="428"/>
        <v>0</v>
      </c>
      <c r="OZC68" s="956">
        <f t="shared" si="428"/>
        <v>0</v>
      </c>
      <c r="OZD68" s="956">
        <f t="shared" si="428"/>
        <v>0</v>
      </c>
      <c r="OZE68" s="956">
        <f t="shared" si="428"/>
        <v>0</v>
      </c>
      <c r="OZF68" s="956">
        <f t="shared" si="428"/>
        <v>0</v>
      </c>
      <c r="OZG68" s="956">
        <f t="shared" si="428"/>
        <v>0</v>
      </c>
      <c r="OZH68" s="956">
        <f t="shared" si="428"/>
        <v>0</v>
      </c>
      <c r="OZI68" s="956">
        <f t="shared" si="428"/>
        <v>0</v>
      </c>
      <c r="OZJ68" s="956">
        <f t="shared" si="428"/>
        <v>0</v>
      </c>
      <c r="OZK68" s="956">
        <f t="shared" si="428"/>
        <v>0</v>
      </c>
      <c r="OZL68" s="956">
        <f t="shared" ref="OZL68:PBW68" si="429">OZL60*$C$68</f>
        <v>0</v>
      </c>
      <c r="OZM68" s="956">
        <f t="shared" si="429"/>
        <v>0</v>
      </c>
      <c r="OZN68" s="956">
        <f t="shared" si="429"/>
        <v>0</v>
      </c>
      <c r="OZO68" s="956">
        <f t="shared" si="429"/>
        <v>0</v>
      </c>
      <c r="OZP68" s="956">
        <f t="shared" si="429"/>
        <v>0</v>
      </c>
      <c r="OZQ68" s="956">
        <f t="shared" si="429"/>
        <v>0</v>
      </c>
      <c r="OZR68" s="956">
        <f t="shared" si="429"/>
        <v>0</v>
      </c>
      <c r="OZS68" s="956">
        <f t="shared" si="429"/>
        <v>0</v>
      </c>
      <c r="OZT68" s="956">
        <f t="shared" si="429"/>
        <v>0</v>
      </c>
      <c r="OZU68" s="956">
        <f t="shared" si="429"/>
        <v>0</v>
      </c>
      <c r="OZV68" s="956">
        <f t="shared" si="429"/>
        <v>0</v>
      </c>
      <c r="OZW68" s="956">
        <f t="shared" si="429"/>
        <v>0</v>
      </c>
      <c r="OZX68" s="956">
        <f t="shared" si="429"/>
        <v>0</v>
      </c>
      <c r="OZY68" s="956">
        <f t="shared" si="429"/>
        <v>0</v>
      </c>
      <c r="OZZ68" s="956">
        <f t="shared" si="429"/>
        <v>0</v>
      </c>
      <c r="PAA68" s="956">
        <f t="shared" si="429"/>
        <v>0</v>
      </c>
      <c r="PAB68" s="956">
        <f t="shared" si="429"/>
        <v>0</v>
      </c>
      <c r="PAC68" s="956">
        <f t="shared" si="429"/>
        <v>0</v>
      </c>
      <c r="PAD68" s="956">
        <f t="shared" si="429"/>
        <v>0</v>
      </c>
      <c r="PAE68" s="956">
        <f t="shared" si="429"/>
        <v>0</v>
      </c>
      <c r="PAF68" s="956">
        <f t="shared" si="429"/>
        <v>0</v>
      </c>
      <c r="PAG68" s="956">
        <f t="shared" si="429"/>
        <v>0</v>
      </c>
      <c r="PAH68" s="956">
        <f t="shared" si="429"/>
        <v>0</v>
      </c>
      <c r="PAI68" s="956">
        <f t="shared" si="429"/>
        <v>0</v>
      </c>
      <c r="PAJ68" s="956">
        <f t="shared" si="429"/>
        <v>0</v>
      </c>
      <c r="PAK68" s="956">
        <f t="shared" si="429"/>
        <v>0</v>
      </c>
      <c r="PAL68" s="956">
        <f t="shared" si="429"/>
        <v>0</v>
      </c>
      <c r="PAM68" s="956">
        <f t="shared" si="429"/>
        <v>0</v>
      </c>
      <c r="PAN68" s="956">
        <f t="shared" si="429"/>
        <v>0</v>
      </c>
      <c r="PAO68" s="956">
        <f t="shared" si="429"/>
        <v>0</v>
      </c>
      <c r="PAP68" s="956">
        <f t="shared" si="429"/>
        <v>0</v>
      </c>
      <c r="PAQ68" s="956">
        <f t="shared" si="429"/>
        <v>0</v>
      </c>
      <c r="PAR68" s="956">
        <f t="shared" si="429"/>
        <v>0</v>
      </c>
      <c r="PAS68" s="956">
        <f t="shared" si="429"/>
        <v>0</v>
      </c>
      <c r="PAT68" s="956">
        <f t="shared" si="429"/>
        <v>0</v>
      </c>
      <c r="PAU68" s="956">
        <f t="shared" si="429"/>
        <v>0</v>
      </c>
      <c r="PAV68" s="956">
        <f t="shared" si="429"/>
        <v>0</v>
      </c>
      <c r="PAW68" s="956">
        <f t="shared" si="429"/>
        <v>0</v>
      </c>
      <c r="PAX68" s="956">
        <f t="shared" si="429"/>
        <v>0</v>
      </c>
      <c r="PAY68" s="956">
        <f t="shared" si="429"/>
        <v>0</v>
      </c>
      <c r="PAZ68" s="956">
        <f t="shared" si="429"/>
        <v>0</v>
      </c>
      <c r="PBA68" s="956">
        <f t="shared" si="429"/>
        <v>0</v>
      </c>
      <c r="PBB68" s="956">
        <f t="shared" si="429"/>
        <v>0</v>
      </c>
      <c r="PBC68" s="956">
        <f t="shared" si="429"/>
        <v>0</v>
      </c>
      <c r="PBD68" s="956">
        <f t="shared" si="429"/>
        <v>0</v>
      </c>
      <c r="PBE68" s="956">
        <f t="shared" si="429"/>
        <v>0</v>
      </c>
      <c r="PBF68" s="956">
        <f t="shared" si="429"/>
        <v>0</v>
      </c>
      <c r="PBG68" s="956">
        <f t="shared" si="429"/>
        <v>0</v>
      </c>
      <c r="PBH68" s="956">
        <f t="shared" si="429"/>
        <v>0</v>
      </c>
      <c r="PBI68" s="956">
        <f t="shared" si="429"/>
        <v>0</v>
      </c>
      <c r="PBJ68" s="956">
        <f t="shared" si="429"/>
        <v>0</v>
      </c>
      <c r="PBK68" s="956">
        <f t="shared" si="429"/>
        <v>0</v>
      </c>
      <c r="PBL68" s="956">
        <f t="shared" si="429"/>
        <v>0</v>
      </c>
      <c r="PBM68" s="956">
        <f t="shared" si="429"/>
        <v>0</v>
      </c>
      <c r="PBN68" s="956">
        <f t="shared" si="429"/>
        <v>0</v>
      </c>
      <c r="PBO68" s="956">
        <f t="shared" si="429"/>
        <v>0</v>
      </c>
      <c r="PBP68" s="956">
        <f t="shared" si="429"/>
        <v>0</v>
      </c>
      <c r="PBQ68" s="956">
        <f t="shared" si="429"/>
        <v>0</v>
      </c>
      <c r="PBR68" s="956">
        <f t="shared" si="429"/>
        <v>0</v>
      </c>
      <c r="PBS68" s="956">
        <f t="shared" si="429"/>
        <v>0</v>
      </c>
      <c r="PBT68" s="956">
        <f t="shared" si="429"/>
        <v>0</v>
      </c>
      <c r="PBU68" s="956">
        <f t="shared" si="429"/>
        <v>0</v>
      </c>
      <c r="PBV68" s="956">
        <f t="shared" si="429"/>
        <v>0</v>
      </c>
      <c r="PBW68" s="956">
        <f t="shared" si="429"/>
        <v>0</v>
      </c>
      <c r="PBX68" s="956">
        <f t="shared" ref="PBX68:PEI68" si="430">PBX60*$C$68</f>
        <v>0</v>
      </c>
      <c r="PBY68" s="956">
        <f t="shared" si="430"/>
        <v>0</v>
      </c>
      <c r="PBZ68" s="956">
        <f t="shared" si="430"/>
        <v>0</v>
      </c>
      <c r="PCA68" s="956">
        <f t="shared" si="430"/>
        <v>0</v>
      </c>
      <c r="PCB68" s="956">
        <f t="shared" si="430"/>
        <v>0</v>
      </c>
      <c r="PCC68" s="956">
        <f t="shared" si="430"/>
        <v>0</v>
      </c>
      <c r="PCD68" s="956">
        <f t="shared" si="430"/>
        <v>0</v>
      </c>
      <c r="PCE68" s="956">
        <f t="shared" si="430"/>
        <v>0</v>
      </c>
      <c r="PCF68" s="956">
        <f t="shared" si="430"/>
        <v>0</v>
      </c>
      <c r="PCG68" s="956">
        <f t="shared" si="430"/>
        <v>0</v>
      </c>
      <c r="PCH68" s="956">
        <f t="shared" si="430"/>
        <v>0</v>
      </c>
      <c r="PCI68" s="956">
        <f t="shared" si="430"/>
        <v>0</v>
      </c>
      <c r="PCJ68" s="956">
        <f t="shared" si="430"/>
        <v>0</v>
      </c>
      <c r="PCK68" s="956">
        <f t="shared" si="430"/>
        <v>0</v>
      </c>
      <c r="PCL68" s="956">
        <f t="shared" si="430"/>
        <v>0</v>
      </c>
      <c r="PCM68" s="956">
        <f t="shared" si="430"/>
        <v>0</v>
      </c>
      <c r="PCN68" s="956">
        <f t="shared" si="430"/>
        <v>0</v>
      </c>
      <c r="PCO68" s="956">
        <f t="shared" si="430"/>
        <v>0</v>
      </c>
      <c r="PCP68" s="956">
        <f t="shared" si="430"/>
        <v>0</v>
      </c>
      <c r="PCQ68" s="956">
        <f t="shared" si="430"/>
        <v>0</v>
      </c>
      <c r="PCR68" s="956">
        <f t="shared" si="430"/>
        <v>0</v>
      </c>
      <c r="PCS68" s="956">
        <f t="shared" si="430"/>
        <v>0</v>
      </c>
      <c r="PCT68" s="956">
        <f t="shared" si="430"/>
        <v>0</v>
      </c>
      <c r="PCU68" s="956">
        <f t="shared" si="430"/>
        <v>0</v>
      </c>
      <c r="PCV68" s="956">
        <f t="shared" si="430"/>
        <v>0</v>
      </c>
      <c r="PCW68" s="956">
        <f t="shared" si="430"/>
        <v>0</v>
      </c>
      <c r="PCX68" s="956">
        <f t="shared" si="430"/>
        <v>0</v>
      </c>
      <c r="PCY68" s="956">
        <f t="shared" si="430"/>
        <v>0</v>
      </c>
      <c r="PCZ68" s="956">
        <f t="shared" si="430"/>
        <v>0</v>
      </c>
      <c r="PDA68" s="956">
        <f t="shared" si="430"/>
        <v>0</v>
      </c>
      <c r="PDB68" s="956">
        <f t="shared" si="430"/>
        <v>0</v>
      </c>
      <c r="PDC68" s="956">
        <f t="shared" si="430"/>
        <v>0</v>
      </c>
      <c r="PDD68" s="956">
        <f t="shared" si="430"/>
        <v>0</v>
      </c>
      <c r="PDE68" s="956">
        <f t="shared" si="430"/>
        <v>0</v>
      </c>
      <c r="PDF68" s="956">
        <f t="shared" si="430"/>
        <v>0</v>
      </c>
      <c r="PDG68" s="956">
        <f t="shared" si="430"/>
        <v>0</v>
      </c>
      <c r="PDH68" s="956">
        <f t="shared" si="430"/>
        <v>0</v>
      </c>
      <c r="PDI68" s="956">
        <f t="shared" si="430"/>
        <v>0</v>
      </c>
      <c r="PDJ68" s="956">
        <f t="shared" si="430"/>
        <v>0</v>
      </c>
      <c r="PDK68" s="956">
        <f t="shared" si="430"/>
        <v>0</v>
      </c>
      <c r="PDL68" s="956">
        <f t="shared" si="430"/>
        <v>0</v>
      </c>
      <c r="PDM68" s="956">
        <f t="shared" si="430"/>
        <v>0</v>
      </c>
      <c r="PDN68" s="956">
        <f t="shared" si="430"/>
        <v>0</v>
      </c>
      <c r="PDO68" s="956">
        <f t="shared" si="430"/>
        <v>0</v>
      </c>
      <c r="PDP68" s="956">
        <f t="shared" si="430"/>
        <v>0</v>
      </c>
      <c r="PDQ68" s="956">
        <f t="shared" si="430"/>
        <v>0</v>
      </c>
      <c r="PDR68" s="956">
        <f t="shared" si="430"/>
        <v>0</v>
      </c>
      <c r="PDS68" s="956">
        <f t="shared" si="430"/>
        <v>0</v>
      </c>
      <c r="PDT68" s="956">
        <f t="shared" si="430"/>
        <v>0</v>
      </c>
      <c r="PDU68" s="956">
        <f t="shared" si="430"/>
        <v>0</v>
      </c>
      <c r="PDV68" s="956">
        <f t="shared" si="430"/>
        <v>0</v>
      </c>
      <c r="PDW68" s="956">
        <f t="shared" si="430"/>
        <v>0</v>
      </c>
      <c r="PDX68" s="956">
        <f t="shared" si="430"/>
        <v>0</v>
      </c>
      <c r="PDY68" s="956">
        <f t="shared" si="430"/>
        <v>0</v>
      </c>
      <c r="PDZ68" s="956">
        <f t="shared" si="430"/>
        <v>0</v>
      </c>
      <c r="PEA68" s="956">
        <f t="shared" si="430"/>
        <v>0</v>
      </c>
      <c r="PEB68" s="956">
        <f t="shared" si="430"/>
        <v>0</v>
      </c>
      <c r="PEC68" s="956">
        <f t="shared" si="430"/>
        <v>0</v>
      </c>
      <c r="PED68" s="956">
        <f t="shared" si="430"/>
        <v>0</v>
      </c>
      <c r="PEE68" s="956">
        <f t="shared" si="430"/>
        <v>0</v>
      </c>
      <c r="PEF68" s="956">
        <f t="shared" si="430"/>
        <v>0</v>
      </c>
      <c r="PEG68" s="956">
        <f t="shared" si="430"/>
        <v>0</v>
      </c>
      <c r="PEH68" s="956">
        <f t="shared" si="430"/>
        <v>0</v>
      </c>
      <c r="PEI68" s="956">
        <f t="shared" si="430"/>
        <v>0</v>
      </c>
      <c r="PEJ68" s="956">
        <f t="shared" ref="PEJ68:PGU68" si="431">PEJ60*$C$68</f>
        <v>0</v>
      </c>
      <c r="PEK68" s="956">
        <f t="shared" si="431"/>
        <v>0</v>
      </c>
      <c r="PEL68" s="956">
        <f t="shared" si="431"/>
        <v>0</v>
      </c>
      <c r="PEM68" s="956">
        <f t="shared" si="431"/>
        <v>0</v>
      </c>
      <c r="PEN68" s="956">
        <f t="shared" si="431"/>
        <v>0</v>
      </c>
      <c r="PEO68" s="956">
        <f t="shared" si="431"/>
        <v>0</v>
      </c>
      <c r="PEP68" s="956">
        <f t="shared" si="431"/>
        <v>0</v>
      </c>
      <c r="PEQ68" s="956">
        <f t="shared" si="431"/>
        <v>0</v>
      </c>
      <c r="PER68" s="956">
        <f t="shared" si="431"/>
        <v>0</v>
      </c>
      <c r="PES68" s="956">
        <f t="shared" si="431"/>
        <v>0</v>
      </c>
      <c r="PET68" s="956">
        <f t="shared" si="431"/>
        <v>0</v>
      </c>
      <c r="PEU68" s="956">
        <f t="shared" si="431"/>
        <v>0</v>
      </c>
      <c r="PEV68" s="956">
        <f t="shared" si="431"/>
        <v>0</v>
      </c>
      <c r="PEW68" s="956">
        <f t="shared" si="431"/>
        <v>0</v>
      </c>
      <c r="PEX68" s="956">
        <f t="shared" si="431"/>
        <v>0</v>
      </c>
      <c r="PEY68" s="956">
        <f t="shared" si="431"/>
        <v>0</v>
      </c>
      <c r="PEZ68" s="956">
        <f t="shared" si="431"/>
        <v>0</v>
      </c>
      <c r="PFA68" s="956">
        <f t="shared" si="431"/>
        <v>0</v>
      </c>
      <c r="PFB68" s="956">
        <f t="shared" si="431"/>
        <v>0</v>
      </c>
      <c r="PFC68" s="956">
        <f t="shared" si="431"/>
        <v>0</v>
      </c>
      <c r="PFD68" s="956">
        <f t="shared" si="431"/>
        <v>0</v>
      </c>
      <c r="PFE68" s="956">
        <f t="shared" si="431"/>
        <v>0</v>
      </c>
      <c r="PFF68" s="956">
        <f t="shared" si="431"/>
        <v>0</v>
      </c>
      <c r="PFG68" s="956">
        <f t="shared" si="431"/>
        <v>0</v>
      </c>
      <c r="PFH68" s="956">
        <f t="shared" si="431"/>
        <v>0</v>
      </c>
      <c r="PFI68" s="956">
        <f t="shared" si="431"/>
        <v>0</v>
      </c>
      <c r="PFJ68" s="956">
        <f t="shared" si="431"/>
        <v>0</v>
      </c>
      <c r="PFK68" s="956">
        <f t="shared" si="431"/>
        <v>0</v>
      </c>
      <c r="PFL68" s="956">
        <f t="shared" si="431"/>
        <v>0</v>
      </c>
      <c r="PFM68" s="956">
        <f t="shared" si="431"/>
        <v>0</v>
      </c>
      <c r="PFN68" s="956">
        <f t="shared" si="431"/>
        <v>0</v>
      </c>
      <c r="PFO68" s="956">
        <f t="shared" si="431"/>
        <v>0</v>
      </c>
      <c r="PFP68" s="956">
        <f t="shared" si="431"/>
        <v>0</v>
      </c>
      <c r="PFQ68" s="956">
        <f t="shared" si="431"/>
        <v>0</v>
      </c>
      <c r="PFR68" s="956">
        <f t="shared" si="431"/>
        <v>0</v>
      </c>
      <c r="PFS68" s="956">
        <f t="shared" si="431"/>
        <v>0</v>
      </c>
      <c r="PFT68" s="956">
        <f t="shared" si="431"/>
        <v>0</v>
      </c>
      <c r="PFU68" s="956">
        <f t="shared" si="431"/>
        <v>0</v>
      </c>
      <c r="PFV68" s="956">
        <f t="shared" si="431"/>
        <v>0</v>
      </c>
      <c r="PFW68" s="956">
        <f t="shared" si="431"/>
        <v>0</v>
      </c>
      <c r="PFX68" s="956">
        <f t="shared" si="431"/>
        <v>0</v>
      </c>
      <c r="PFY68" s="956">
        <f t="shared" si="431"/>
        <v>0</v>
      </c>
      <c r="PFZ68" s="956">
        <f t="shared" si="431"/>
        <v>0</v>
      </c>
      <c r="PGA68" s="956">
        <f t="shared" si="431"/>
        <v>0</v>
      </c>
      <c r="PGB68" s="956">
        <f t="shared" si="431"/>
        <v>0</v>
      </c>
      <c r="PGC68" s="956">
        <f t="shared" si="431"/>
        <v>0</v>
      </c>
      <c r="PGD68" s="956">
        <f t="shared" si="431"/>
        <v>0</v>
      </c>
      <c r="PGE68" s="956">
        <f t="shared" si="431"/>
        <v>0</v>
      </c>
      <c r="PGF68" s="956">
        <f t="shared" si="431"/>
        <v>0</v>
      </c>
      <c r="PGG68" s="956">
        <f t="shared" si="431"/>
        <v>0</v>
      </c>
      <c r="PGH68" s="956">
        <f t="shared" si="431"/>
        <v>0</v>
      </c>
      <c r="PGI68" s="956">
        <f t="shared" si="431"/>
        <v>0</v>
      </c>
      <c r="PGJ68" s="956">
        <f t="shared" si="431"/>
        <v>0</v>
      </c>
      <c r="PGK68" s="956">
        <f t="shared" si="431"/>
        <v>0</v>
      </c>
      <c r="PGL68" s="956">
        <f t="shared" si="431"/>
        <v>0</v>
      </c>
      <c r="PGM68" s="956">
        <f t="shared" si="431"/>
        <v>0</v>
      </c>
      <c r="PGN68" s="956">
        <f t="shared" si="431"/>
        <v>0</v>
      </c>
      <c r="PGO68" s="956">
        <f t="shared" si="431"/>
        <v>0</v>
      </c>
      <c r="PGP68" s="956">
        <f t="shared" si="431"/>
        <v>0</v>
      </c>
      <c r="PGQ68" s="956">
        <f t="shared" si="431"/>
        <v>0</v>
      </c>
      <c r="PGR68" s="956">
        <f t="shared" si="431"/>
        <v>0</v>
      </c>
      <c r="PGS68" s="956">
        <f t="shared" si="431"/>
        <v>0</v>
      </c>
      <c r="PGT68" s="956">
        <f t="shared" si="431"/>
        <v>0</v>
      </c>
      <c r="PGU68" s="956">
        <f t="shared" si="431"/>
        <v>0</v>
      </c>
      <c r="PGV68" s="956">
        <f t="shared" ref="PGV68:PJG68" si="432">PGV60*$C$68</f>
        <v>0</v>
      </c>
      <c r="PGW68" s="956">
        <f t="shared" si="432"/>
        <v>0</v>
      </c>
      <c r="PGX68" s="956">
        <f t="shared" si="432"/>
        <v>0</v>
      </c>
      <c r="PGY68" s="956">
        <f t="shared" si="432"/>
        <v>0</v>
      </c>
      <c r="PGZ68" s="956">
        <f t="shared" si="432"/>
        <v>0</v>
      </c>
      <c r="PHA68" s="956">
        <f t="shared" si="432"/>
        <v>0</v>
      </c>
      <c r="PHB68" s="956">
        <f t="shared" si="432"/>
        <v>0</v>
      </c>
      <c r="PHC68" s="956">
        <f t="shared" si="432"/>
        <v>0</v>
      </c>
      <c r="PHD68" s="956">
        <f t="shared" si="432"/>
        <v>0</v>
      </c>
      <c r="PHE68" s="956">
        <f t="shared" si="432"/>
        <v>0</v>
      </c>
      <c r="PHF68" s="956">
        <f t="shared" si="432"/>
        <v>0</v>
      </c>
      <c r="PHG68" s="956">
        <f t="shared" si="432"/>
        <v>0</v>
      </c>
      <c r="PHH68" s="956">
        <f t="shared" si="432"/>
        <v>0</v>
      </c>
      <c r="PHI68" s="956">
        <f t="shared" si="432"/>
        <v>0</v>
      </c>
      <c r="PHJ68" s="956">
        <f t="shared" si="432"/>
        <v>0</v>
      </c>
      <c r="PHK68" s="956">
        <f t="shared" si="432"/>
        <v>0</v>
      </c>
      <c r="PHL68" s="956">
        <f t="shared" si="432"/>
        <v>0</v>
      </c>
      <c r="PHM68" s="956">
        <f t="shared" si="432"/>
        <v>0</v>
      </c>
      <c r="PHN68" s="956">
        <f t="shared" si="432"/>
        <v>0</v>
      </c>
      <c r="PHO68" s="956">
        <f t="shared" si="432"/>
        <v>0</v>
      </c>
      <c r="PHP68" s="956">
        <f t="shared" si="432"/>
        <v>0</v>
      </c>
      <c r="PHQ68" s="956">
        <f t="shared" si="432"/>
        <v>0</v>
      </c>
      <c r="PHR68" s="956">
        <f t="shared" si="432"/>
        <v>0</v>
      </c>
      <c r="PHS68" s="956">
        <f t="shared" si="432"/>
        <v>0</v>
      </c>
      <c r="PHT68" s="956">
        <f t="shared" si="432"/>
        <v>0</v>
      </c>
      <c r="PHU68" s="956">
        <f t="shared" si="432"/>
        <v>0</v>
      </c>
      <c r="PHV68" s="956">
        <f t="shared" si="432"/>
        <v>0</v>
      </c>
      <c r="PHW68" s="956">
        <f t="shared" si="432"/>
        <v>0</v>
      </c>
      <c r="PHX68" s="956">
        <f t="shared" si="432"/>
        <v>0</v>
      </c>
      <c r="PHY68" s="956">
        <f t="shared" si="432"/>
        <v>0</v>
      </c>
      <c r="PHZ68" s="956">
        <f t="shared" si="432"/>
        <v>0</v>
      </c>
      <c r="PIA68" s="956">
        <f t="shared" si="432"/>
        <v>0</v>
      </c>
      <c r="PIB68" s="956">
        <f t="shared" si="432"/>
        <v>0</v>
      </c>
      <c r="PIC68" s="956">
        <f t="shared" si="432"/>
        <v>0</v>
      </c>
      <c r="PID68" s="956">
        <f t="shared" si="432"/>
        <v>0</v>
      </c>
      <c r="PIE68" s="956">
        <f t="shared" si="432"/>
        <v>0</v>
      </c>
      <c r="PIF68" s="956">
        <f t="shared" si="432"/>
        <v>0</v>
      </c>
      <c r="PIG68" s="956">
        <f t="shared" si="432"/>
        <v>0</v>
      </c>
      <c r="PIH68" s="956">
        <f t="shared" si="432"/>
        <v>0</v>
      </c>
      <c r="PII68" s="956">
        <f t="shared" si="432"/>
        <v>0</v>
      </c>
      <c r="PIJ68" s="956">
        <f t="shared" si="432"/>
        <v>0</v>
      </c>
      <c r="PIK68" s="956">
        <f t="shared" si="432"/>
        <v>0</v>
      </c>
      <c r="PIL68" s="956">
        <f t="shared" si="432"/>
        <v>0</v>
      </c>
      <c r="PIM68" s="956">
        <f t="shared" si="432"/>
        <v>0</v>
      </c>
      <c r="PIN68" s="956">
        <f t="shared" si="432"/>
        <v>0</v>
      </c>
      <c r="PIO68" s="956">
        <f t="shared" si="432"/>
        <v>0</v>
      </c>
      <c r="PIP68" s="956">
        <f t="shared" si="432"/>
        <v>0</v>
      </c>
      <c r="PIQ68" s="956">
        <f t="shared" si="432"/>
        <v>0</v>
      </c>
      <c r="PIR68" s="956">
        <f t="shared" si="432"/>
        <v>0</v>
      </c>
      <c r="PIS68" s="956">
        <f t="shared" si="432"/>
        <v>0</v>
      </c>
      <c r="PIT68" s="956">
        <f t="shared" si="432"/>
        <v>0</v>
      </c>
      <c r="PIU68" s="956">
        <f t="shared" si="432"/>
        <v>0</v>
      </c>
      <c r="PIV68" s="956">
        <f t="shared" si="432"/>
        <v>0</v>
      </c>
      <c r="PIW68" s="956">
        <f t="shared" si="432"/>
        <v>0</v>
      </c>
      <c r="PIX68" s="956">
        <f t="shared" si="432"/>
        <v>0</v>
      </c>
      <c r="PIY68" s="956">
        <f t="shared" si="432"/>
        <v>0</v>
      </c>
      <c r="PIZ68" s="956">
        <f t="shared" si="432"/>
        <v>0</v>
      </c>
      <c r="PJA68" s="956">
        <f t="shared" si="432"/>
        <v>0</v>
      </c>
      <c r="PJB68" s="956">
        <f t="shared" si="432"/>
        <v>0</v>
      </c>
      <c r="PJC68" s="956">
        <f t="shared" si="432"/>
        <v>0</v>
      </c>
      <c r="PJD68" s="956">
        <f t="shared" si="432"/>
        <v>0</v>
      </c>
      <c r="PJE68" s="956">
        <f t="shared" si="432"/>
        <v>0</v>
      </c>
      <c r="PJF68" s="956">
        <f t="shared" si="432"/>
        <v>0</v>
      </c>
      <c r="PJG68" s="956">
        <f t="shared" si="432"/>
        <v>0</v>
      </c>
      <c r="PJH68" s="956">
        <f t="shared" ref="PJH68:PLS68" si="433">PJH60*$C$68</f>
        <v>0</v>
      </c>
      <c r="PJI68" s="956">
        <f t="shared" si="433"/>
        <v>0</v>
      </c>
      <c r="PJJ68" s="956">
        <f t="shared" si="433"/>
        <v>0</v>
      </c>
      <c r="PJK68" s="956">
        <f t="shared" si="433"/>
        <v>0</v>
      </c>
      <c r="PJL68" s="956">
        <f t="shared" si="433"/>
        <v>0</v>
      </c>
      <c r="PJM68" s="956">
        <f t="shared" si="433"/>
        <v>0</v>
      </c>
      <c r="PJN68" s="956">
        <f t="shared" si="433"/>
        <v>0</v>
      </c>
      <c r="PJO68" s="956">
        <f t="shared" si="433"/>
        <v>0</v>
      </c>
      <c r="PJP68" s="956">
        <f t="shared" si="433"/>
        <v>0</v>
      </c>
      <c r="PJQ68" s="956">
        <f t="shared" si="433"/>
        <v>0</v>
      </c>
      <c r="PJR68" s="956">
        <f t="shared" si="433"/>
        <v>0</v>
      </c>
      <c r="PJS68" s="956">
        <f t="shared" si="433"/>
        <v>0</v>
      </c>
      <c r="PJT68" s="956">
        <f t="shared" si="433"/>
        <v>0</v>
      </c>
      <c r="PJU68" s="956">
        <f t="shared" si="433"/>
        <v>0</v>
      </c>
      <c r="PJV68" s="956">
        <f t="shared" si="433"/>
        <v>0</v>
      </c>
      <c r="PJW68" s="956">
        <f t="shared" si="433"/>
        <v>0</v>
      </c>
      <c r="PJX68" s="956">
        <f t="shared" si="433"/>
        <v>0</v>
      </c>
      <c r="PJY68" s="956">
        <f t="shared" si="433"/>
        <v>0</v>
      </c>
      <c r="PJZ68" s="956">
        <f t="shared" si="433"/>
        <v>0</v>
      </c>
      <c r="PKA68" s="956">
        <f t="shared" si="433"/>
        <v>0</v>
      </c>
      <c r="PKB68" s="956">
        <f t="shared" si="433"/>
        <v>0</v>
      </c>
      <c r="PKC68" s="956">
        <f t="shared" si="433"/>
        <v>0</v>
      </c>
      <c r="PKD68" s="956">
        <f t="shared" si="433"/>
        <v>0</v>
      </c>
      <c r="PKE68" s="956">
        <f t="shared" si="433"/>
        <v>0</v>
      </c>
      <c r="PKF68" s="956">
        <f t="shared" si="433"/>
        <v>0</v>
      </c>
      <c r="PKG68" s="956">
        <f t="shared" si="433"/>
        <v>0</v>
      </c>
      <c r="PKH68" s="956">
        <f t="shared" si="433"/>
        <v>0</v>
      </c>
      <c r="PKI68" s="956">
        <f t="shared" si="433"/>
        <v>0</v>
      </c>
      <c r="PKJ68" s="956">
        <f t="shared" si="433"/>
        <v>0</v>
      </c>
      <c r="PKK68" s="956">
        <f t="shared" si="433"/>
        <v>0</v>
      </c>
      <c r="PKL68" s="956">
        <f t="shared" si="433"/>
        <v>0</v>
      </c>
      <c r="PKM68" s="956">
        <f t="shared" si="433"/>
        <v>0</v>
      </c>
      <c r="PKN68" s="956">
        <f t="shared" si="433"/>
        <v>0</v>
      </c>
      <c r="PKO68" s="956">
        <f t="shared" si="433"/>
        <v>0</v>
      </c>
      <c r="PKP68" s="956">
        <f t="shared" si="433"/>
        <v>0</v>
      </c>
      <c r="PKQ68" s="956">
        <f t="shared" si="433"/>
        <v>0</v>
      </c>
      <c r="PKR68" s="956">
        <f t="shared" si="433"/>
        <v>0</v>
      </c>
      <c r="PKS68" s="956">
        <f t="shared" si="433"/>
        <v>0</v>
      </c>
      <c r="PKT68" s="956">
        <f t="shared" si="433"/>
        <v>0</v>
      </c>
      <c r="PKU68" s="956">
        <f t="shared" si="433"/>
        <v>0</v>
      </c>
      <c r="PKV68" s="956">
        <f t="shared" si="433"/>
        <v>0</v>
      </c>
      <c r="PKW68" s="956">
        <f t="shared" si="433"/>
        <v>0</v>
      </c>
      <c r="PKX68" s="956">
        <f t="shared" si="433"/>
        <v>0</v>
      </c>
      <c r="PKY68" s="956">
        <f t="shared" si="433"/>
        <v>0</v>
      </c>
      <c r="PKZ68" s="956">
        <f t="shared" si="433"/>
        <v>0</v>
      </c>
      <c r="PLA68" s="956">
        <f t="shared" si="433"/>
        <v>0</v>
      </c>
      <c r="PLB68" s="956">
        <f t="shared" si="433"/>
        <v>0</v>
      </c>
      <c r="PLC68" s="956">
        <f t="shared" si="433"/>
        <v>0</v>
      </c>
      <c r="PLD68" s="956">
        <f t="shared" si="433"/>
        <v>0</v>
      </c>
      <c r="PLE68" s="956">
        <f t="shared" si="433"/>
        <v>0</v>
      </c>
      <c r="PLF68" s="956">
        <f t="shared" si="433"/>
        <v>0</v>
      </c>
      <c r="PLG68" s="956">
        <f t="shared" si="433"/>
        <v>0</v>
      </c>
      <c r="PLH68" s="956">
        <f t="shared" si="433"/>
        <v>0</v>
      </c>
      <c r="PLI68" s="956">
        <f t="shared" si="433"/>
        <v>0</v>
      </c>
      <c r="PLJ68" s="956">
        <f t="shared" si="433"/>
        <v>0</v>
      </c>
      <c r="PLK68" s="956">
        <f t="shared" si="433"/>
        <v>0</v>
      </c>
      <c r="PLL68" s="956">
        <f t="shared" si="433"/>
        <v>0</v>
      </c>
      <c r="PLM68" s="956">
        <f t="shared" si="433"/>
        <v>0</v>
      </c>
      <c r="PLN68" s="956">
        <f t="shared" si="433"/>
        <v>0</v>
      </c>
      <c r="PLO68" s="956">
        <f t="shared" si="433"/>
        <v>0</v>
      </c>
      <c r="PLP68" s="956">
        <f t="shared" si="433"/>
        <v>0</v>
      </c>
      <c r="PLQ68" s="956">
        <f t="shared" si="433"/>
        <v>0</v>
      </c>
      <c r="PLR68" s="956">
        <f t="shared" si="433"/>
        <v>0</v>
      </c>
      <c r="PLS68" s="956">
        <f t="shared" si="433"/>
        <v>0</v>
      </c>
      <c r="PLT68" s="956">
        <f t="shared" ref="PLT68:POE68" si="434">PLT60*$C$68</f>
        <v>0</v>
      </c>
      <c r="PLU68" s="956">
        <f t="shared" si="434"/>
        <v>0</v>
      </c>
      <c r="PLV68" s="956">
        <f t="shared" si="434"/>
        <v>0</v>
      </c>
      <c r="PLW68" s="956">
        <f t="shared" si="434"/>
        <v>0</v>
      </c>
      <c r="PLX68" s="956">
        <f t="shared" si="434"/>
        <v>0</v>
      </c>
      <c r="PLY68" s="956">
        <f t="shared" si="434"/>
        <v>0</v>
      </c>
      <c r="PLZ68" s="956">
        <f t="shared" si="434"/>
        <v>0</v>
      </c>
      <c r="PMA68" s="956">
        <f t="shared" si="434"/>
        <v>0</v>
      </c>
      <c r="PMB68" s="956">
        <f t="shared" si="434"/>
        <v>0</v>
      </c>
      <c r="PMC68" s="956">
        <f t="shared" si="434"/>
        <v>0</v>
      </c>
      <c r="PMD68" s="956">
        <f t="shared" si="434"/>
        <v>0</v>
      </c>
      <c r="PME68" s="956">
        <f t="shared" si="434"/>
        <v>0</v>
      </c>
      <c r="PMF68" s="956">
        <f t="shared" si="434"/>
        <v>0</v>
      </c>
      <c r="PMG68" s="956">
        <f t="shared" si="434"/>
        <v>0</v>
      </c>
      <c r="PMH68" s="956">
        <f t="shared" si="434"/>
        <v>0</v>
      </c>
      <c r="PMI68" s="956">
        <f t="shared" si="434"/>
        <v>0</v>
      </c>
      <c r="PMJ68" s="956">
        <f t="shared" si="434"/>
        <v>0</v>
      </c>
      <c r="PMK68" s="956">
        <f t="shared" si="434"/>
        <v>0</v>
      </c>
      <c r="PML68" s="956">
        <f t="shared" si="434"/>
        <v>0</v>
      </c>
      <c r="PMM68" s="956">
        <f t="shared" si="434"/>
        <v>0</v>
      </c>
      <c r="PMN68" s="956">
        <f t="shared" si="434"/>
        <v>0</v>
      </c>
      <c r="PMO68" s="956">
        <f t="shared" si="434"/>
        <v>0</v>
      </c>
      <c r="PMP68" s="956">
        <f t="shared" si="434"/>
        <v>0</v>
      </c>
      <c r="PMQ68" s="956">
        <f t="shared" si="434"/>
        <v>0</v>
      </c>
      <c r="PMR68" s="956">
        <f t="shared" si="434"/>
        <v>0</v>
      </c>
      <c r="PMS68" s="956">
        <f t="shared" si="434"/>
        <v>0</v>
      </c>
      <c r="PMT68" s="956">
        <f t="shared" si="434"/>
        <v>0</v>
      </c>
      <c r="PMU68" s="956">
        <f t="shared" si="434"/>
        <v>0</v>
      </c>
      <c r="PMV68" s="956">
        <f t="shared" si="434"/>
        <v>0</v>
      </c>
      <c r="PMW68" s="956">
        <f t="shared" si="434"/>
        <v>0</v>
      </c>
      <c r="PMX68" s="956">
        <f t="shared" si="434"/>
        <v>0</v>
      </c>
      <c r="PMY68" s="956">
        <f t="shared" si="434"/>
        <v>0</v>
      </c>
      <c r="PMZ68" s="956">
        <f t="shared" si="434"/>
        <v>0</v>
      </c>
      <c r="PNA68" s="956">
        <f t="shared" si="434"/>
        <v>0</v>
      </c>
      <c r="PNB68" s="956">
        <f t="shared" si="434"/>
        <v>0</v>
      </c>
      <c r="PNC68" s="956">
        <f t="shared" si="434"/>
        <v>0</v>
      </c>
      <c r="PND68" s="956">
        <f t="shared" si="434"/>
        <v>0</v>
      </c>
      <c r="PNE68" s="956">
        <f t="shared" si="434"/>
        <v>0</v>
      </c>
      <c r="PNF68" s="956">
        <f t="shared" si="434"/>
        <v>0</v>
      </c>
      <c r="PNG68" s="956">
        <f t="shared" si="434"/>
        <v>0</v>
      </c>
      <c r="PNH68" s="956">
        <f t="shared" si="434"/>
        <v>0</v>
      </c>
      <c r="PNI68" s="956">
        <f t="shared" si="434"/>
        <v>0</v>
      </c>
      <c r="PNJ68" s="956">
        <f t="shared" si="434"/>
        <v>0</v>
      </c>
      <c r="PNK68" s="956">
        <f t="shared" si="434"/>
        <v>0</v>
      </c>
      <c r="PNL68" s="956">
        <f t="shared" si="434"/>
        <v>0</v>
      </c>
      <c r="PNM68" s="956">
        <f t="shared" si="434"/>
        <v>0</v>
      </c>
      <c r="PNN68" s="956">
        <f t="shared" si="434"/>
        <v>0</v>
      </c>
      <c r="PNO68" s="956">
        <f t="shared" si="434"/>
        <v>0</v>
      </c>
      <c r="PNP68" s="956">
        <f t="shared" si="434"/>
        <v>0</v>
      </c>
      <c r="PNQ68" s="956">
        <f t="shared" si="434"/>
        <v>0</v>
      </c>
      <c r="PNR68" s="956">
        <f t="shared" si="434"/>
        <v>0</v>
      </c>
      <c r="PNS68" s="956">
        <f t="shared" si="434"/>
        <v>0</v>
      </c>
      <c r="PNT68" s="956">
        <f t="shared" si="434"/>
        <v>0</v>
      </c>
      <c r="PNU68" s="956">
        <f t="shared" si="434"/>
        <v>0</v>
      </c>
      <c r="PNV68" s="956">
        <f t="shared" si="434"/>
        <v>0</v>
      </c>
      <c r="PNW68" s="956">
        <f t="shared" si="434"/>
        <v>0</v>
      </c>
      <c r="PNX68" s="956">
        <f t="shared" si="434"/>
        <v>0</v>
      </c>
      <c r="PNY68" s="956">
        <f t="shared" si="434"/>
        <v>0</v>
      </c>
      <c r="PNZ68" s="956">
        <f t="shared" si="434"/>
        <v>0</v>
      </c>
      <c r="POA68" s="956">
        <f t="shared" si="434"/>
        <v>0</v>
      </c>
      <c r="POB68" s="956">
        <f t="shared" si="434"/>
        <v>0</v>
      </c>
      <c r="POC68" s="956">
        <f t="shared" si="434"/>
        <v>0</v>
      </c>
      <c r="POD68" s="956">
        <f t="shared" si="434"/>
        <v>0</v>
      </c>
      <c r="POE68" s="956">
        <f t="shared" si="434"/>
        <v>0</v>
      </c>
      <c r="POF68" s="956">
        <f t="shared" ref="POF68:PQQ68" si="435">POF60*$C$68</f>
        <v>0</v>
      </c>
      <c r="POG68" s="956">
        <f t="shared" si="435"/>
        <v>0</v>
      </c>
      <c r="POH68" s="956">
        <f t="shared" si="435"/>
        <v>0</v>
      </c>
      <c r="POI68" s="956">
        <f t="shared" si="435"/>
        <v>0</v>
      </c>
      <c r="POJ68" s="956">
        <f t="shared" si="435"/>
        <v>0</v>
      </c>
      <c r="POK68" s="956">
        <f t="shared" si="435"/>
        <v>0</v>
      </c>
      <c r="POL68" s="956">
        <f t="shared" si="435"/>
        <v>0</v>
      </c>
      <c r="POM68" s="956">
        <f t="shared" si="435"/>
        <v>0</v>
      </c>
      <c r="PON68" s="956">
        <f t="shared" si="435"/>
        <v>0</v>
      </c>
      <c r="POO68" s="956">
        <f t="shared" si="435"/>
        <v>0</v>
      </c>
      <c r="POP68" s="956">
        <f t="shared" si="435"/>
        <v>0</v>
      </c>
      <c r="POQ68" s="956">
        <f t="shared" si="435"/>
        <v>0</v>
      </c>
      <c r="POR68" s="956">
        <f t="shared" si="435"/>
        <v>0</v>
      </c>
      <c r="POS68" s="956">
        <f t="shared" si="435"/>
        <v>0</v>
      </c>
      <c r="POT68" s="956">
        <f t="shared" si="435"/>
        <v>0</v>
      </c>
      <c r="POU68" s="956">
        <f t="shared" si="435"/>
        <v>0</v>
      </c>
      <c r="POV68" s="956">
        <f t="shared" si="435"/>
        <v>0</v>
      </c>
      <c r="POW68" s="956">
        <f t="shared" si="435"/>
        <v>0</v>
      </c>
      <c r="POX68" s="956">
        <f t="shared" si="435"/>
        <v>0</v>
      </c>
      <c r="POY68" s="956">
        <f t="shared" si="435"/>
        <v>0</v>
      </c>
      <c r="POZ68" s="956">
        <f t="shared" si="435"/>
        <v>0</v>
      </c>
      <c r="PPA68" s="956">
        <f t="shared" si="435"/>
        <v>0</v>
      </c>
      <c r="PPB68" s="956">
        <f t="shared" si="435"/>
        <v>0</v>
      </c>
      <c r="PPC68" s="956">
        <f t="shared" si="435"/>
        <v>0</v>
      </c>
      <c r="PPD68" s="956">
        <f t="shared" si="435"/>
        <v>0</v>
      </c>
      <c r="PPE68" s="956">
        <f t="shared" si="435"/>
        <v>0</v>
      </c>
      <c r="PPF68" s="956">
        <f t="shared" si="435"/>
        <v>0</v>
      </c>
      <c r="PPG68" s="956">
        <f t="shared" si="435"/>
        <v>0</v>
      </c>
      <c r="PPH68" s="956">
        <f t="shared" si="435"/>
        <v>0</v>
      </c>
      <c r="PPI68" s="956">
        <f t="shared" si="435"/>
        <v>0</v>
      </c>
      <c r="PPJ68" s="956">
        <f t="shared" si="435"/>
        <v>0</v>
      </c>
      <c r="PPK68" s="956">
        <f t="shared" si="435"/>
        <v>0</v>
      </c>
      <c r="PPL68" s="956">
        <f t="shared" si="435"/>
        <v>0</v>
      </c>
      <c r="PPM68" s="956">
        <f t="shared" si="435"/>
        <v>0</v>
      </c>
      <c r="PPN68" s="956">
        <f t="shared" si="435"/>
        <v>0</v>
      </c>
      <c r="PPO68" s="956">
        <f t="shared" si="435"/>
        <v>0</v>
      </c>
      <c r="PPP68" s="956">
        <f t="shared" si="435"/>
        <v>0</v>
      </c>
      <c r="PPQ68" s="956">
        <f t="shared" si="435"/>
        <v>0</v>
      </c>
      <c r="PPR68" s="956">
        <f t="shared" si="435"/>
        <v>0</v>
      </c>
      <c r="PPS68" s="956">
        <f t="shared" si="435"/>
        <v>0</v>
      </c>
      <c r="PPT68" s="956">
        <f t="shared" si="435"/>
        <v>0</v>
      </c>
      <c r="PPU68" s="956">
        <f t="shared" si="435"/>
        <v>0</v>
      </c>
      <c r="PPV68" s="956">
        <f t="shared" si="435"/>
        <v>0</v>
      </c>
      <c r="PPW68" s="956">
        <f t="shared" si="435"/>
        <v>0</v>
      </c>
      <c r="PPX68" s="956">
        <f t="shared" si="435"/>
        <v>0</v>
      </c>
      <c r="PPY68" s="956">
        <f t="shared" si="435"/>
        <v>0</v>
      </c>
      <c r="PPZ68" s="956">
        <f t="shared" si="435"/>
        <v>0</v>
      </c>
      <c r="PQA68" s="956">
        <f t="shared" si="435"/>
        <v>0</v>
      </c>
      <c r="PQB68" s="956">
        <f t="shared" si="435"/>
        <v>0</v>
      </c>
      <c r="PQC68" s="956">
        <f t="shared" si="435"/>
        <v>0</v>
      </c>
      <c r="PQD68" s="956">
        <f t="shared" si="435"/>
        <v>0</v>
      </c>
      <c r="PQE68" s="956">
        <f t="shared" si="435"/>
        <v>0</v>
      </c>
      <c r="PQF68" s="956">
        <f t="shared" si="435"/>
        <v>0</v>
      </c>
      <c r="PQG68" s="956">
        <f t="shared" si="435"/>
        <v>0</v>
      </c>
      <c r="PQH68" s="956">
        <f t="shared" si="435"/>
        <v>0</v>
      </c>
      <c r="PQI68" s="956">
        <f t="shared" si="435"/>
        <v>0</v>
      </c>
      <c r="PQJ68" s="956">
        <f t="shared" si="435"/>
        <v>0</v>
      </c>
      <c r="PQK68" s="956">
        <f t="shared" si="435"/>
        <v>0</v>
      </c>
      <c r="PQL68" s="956">
        <f t="shared" si="435"/>
        <v>0</v>
      </c>
      <c r="PQM68" s="956">
        <f t="shared" si="435"/>
        <v>0</v>
      </c>
      <c r="PQN68" s="956">
        <f t="shared" si="435"/>
        <v>0</v>
      </c>
      <c r="PQO68" s="956">
        <f t="shared" si="435"/>
        <v>0</v>
      </c>
      <c r="PQP68" s="956">
        <f t="shared" si="435"/>
        <v>0</v>
      </c>
      <c r="PQQ68" s="956">
        <f t="shared" si="435"/>
        <v>0</v>
      </c>
      <c r="PQR68" s="956">
        <f t="shared" ref="PQR68:PTC68" si="436">PQR60*$C$68</f>
        <v>0</v>
      </c>
      <c r="PQS68" s="956">
        <f t="shared" si="436"/>
        <v>0</v>
      </c>
      <c r="PQT68" s="956">
        <f t="shared" si="436"/>
        <v>0</v>
      </c>
      <c r="PQU68" s="956">
        <f t="shared" si="436"/>
        <v>0</v>
      </c>
      <c r="PQV68" s="956">
        <f t="shared" si="436"/>
        <v>0</v>
      </c>
      <c r="PQW68" s="956">
        <f t="shared" si="436"/>
        <v>0</v>
      </c>
      <c r="PQX68" s="956">
        <f t="shared" si="436"/>
        <v>0</v>
      </c>
      <c r="PQY68" s="956">
        <f t="shared" si="436"/>
        <v>0</v>
      </c>
      <c r="PQZ68" s="956">
        <f t="shared" si="436"/>
        <v>0</v>
      </c>
      <c r="PRA68" s="956">
        <f t="shared" si="436"/>
        <v>0</v>
      </c>
      <c r="PRB68" s="956">
        <f t="shared" si="436"/>
        <v>0</v>
      </c>
      <c r="PRC68" s="956">
        <f t="shared" si="436"/>
        <v>0</v>
      </c>
      <c r="PRD68" s="956">
        <f t="shared" si="436"/>
        <v>0</v>
      </c>
      <c r="PRE68" s="956">
        <f t="shared" si="436"/>
        <v>0</v>
      </c>
      <c r="PRF68" s="956">
        <f t="shared" si="436"/>
        <v>0</v>
      </c>
      <c r="PRG68" s="956">
        <f t="shared" si="436"/>
        <v>0</v>
      </c>
      <c r="PRH68" s="956">
        <f t="shared" si="436"/>
        <v>0</v>
      </c>
      <c r="PRI68" s="956">
        <f t="shared" si="436"/>
        <v>0</v>
      </c>
      <c r="PRJ68" s="956">
        <f t="shared" si="436"/>
        <v>0</v>
      </c>
      <c r="PRK68" s="956">
        <f t="shared" si="436"/>
        <v>0</v>
      </c>
      <c r="PRL68" s="956">
        <f t="shared" si="436"/>
        <v>0</v>
      </c>
      <c r="PRM68" s="956">
        <f t="shared" si="436"/>
        <v>0</v>
      </c>
      <c r="PRN68" s="956">
        <f t="shared" si="436"/>
        <v>0</v>
      </c>
      <c r="PRO68" s="956">
        <f t="shared" si="436"/>
        <v>0</v>
      </c>
      <c r="PRP68" s="956">
        <f t="shared" si="436"/>
        <v>0</v>
      </c>
      <c r="PRQ68" s="956">
        <f t="shared" si="436"/>
        <v>0</v>
      </c>
      <c r="PRR68" s="956">
        <f t="shared" si="436"/>
        <v>0</v>
      </c>
      <c r="PRS68" s="956">
        <f t="shared" si="436"/>
        <v>0</v>
      </c>
      <c r="PRT68" s="956">
        <f t="shared" si="436"/>
        <v>0</v>
      </c>
      <c r="PRU68" s="956">
        <f t="shared" si="436"/>
        <v>0</v>
      </c>
      <c r="PRV68" s="956">
        <f t="shared" si="436"/>
        <v>0</v>
      </c>
      <c r="PRW68" s="956">
        <f t="shared" si="436"/>
        <v>0</v>
      </c>
      <c r="PRX68" s="956">
        <f t="shared" si="436"/>
        <v>0</v>
      </c>
      <c r="PRY68" s="956">
        <f t="shared" si="436"/>
        <v>0</v>
      </c>
      <c r="PRZ68" s="956">
        <f t="shared" si="436"/>
        <v>0</v>
      </c>
      <c r="PSA68" s="956">
        <f t="shared" si="436"/>
        <v>0</v>
      </c>
      <c r="PSB68" s="956">
        <f t="shared" si="436"/>
        <v>0</v>
      </c>
      <c r="PSC68" s="956">
        <f t="shared" si="436"/>
        <v>0</v>
      </c>
      <c r="PSD68" s="956">
        <f t="shared" si="436"/>
        <v>0</v>
      </c>
      <c r="PSE68" s="956">
        <f t="shared" si="436"/>
        <v>0</v>
      </c>
      <c r="PSF68" s="956">
        <f t="shared" si="436"/>
        <v>0</v>
      </c>
      <c r="PSG68" s="956">
        <f t="shared" si="436"/>
        <v>0</v>
      </c>
      <c r="PSH68" s="956">
        <f t="shared" si="436"/>
        <v>0</v>
      </c>
      <c r="PSI68" s="956">
        <f t="shared" si="436"/>
        <v>0</v>
      </c>
      <c r="PSJ68" s="956">
        <f t="shared" si="436"/>
        <v>0</v>
      </c>
      <c r="PSK68" s="956">
        <f t="shared" si="436"/>
        <v>0</v>
      </c>
      <c r="PSL68" s="956">
        <f t="shared" si="436"/>
        <v>0</v>
      </c>
      <c r="PSM68" s="956">
        <f t="shared" si="436"/>
        <v>0</v>
      </c>
      <c r="PSN68" s="956">
        <f t="shared" si="436"/>
        <v>0</v>
      </c>
      <c r="PSO68" s="956">
        <f t="shared" si="436"/>
        <v>0</v>
      </c>
      <c r="PSP68" s="956">
        <f t="shared" si="436"/>
        <v>0</v>
      </c>
      <c r="PSQ68" s="956">
        <f t="shared" si="436"/>
        <v>0</v>
      </c>
      <c r="PSR68" s="956">
        <f t="shared" si="436"/>
        <v>0</v>
      </c>
      <c r="PSS68" s="956">
        <f t="shared" si="436"/>
        <v>0</v>
      </c>
      <c r="PST68" s="956">
        <f t="shared" si="436"/>
        <v>0</v>
      </c>
      <c r="PSU68" s="956">
        <f t="shared" si="436"/>
        <v>0</v>
      </c>
      <c r="PSV68" s="956">
        <f t="shared" si="436"/>
        <v>0</v>
      </c>
      <c r="PSW68" s="956">
        <f t="shared" si="436"/>
        <v>0</v>
      </c>
      <c r="PSX68" s="956">
        <f t="shared" si="436"/>
        <v>0</v>
      </c>
      <c r="PSY68" s="956">
        <f t="shared" si="436"/>
        <v>0</v>
      </c>
      <c r="PSZ68" s="956">
        <f t="shared" si="436"/>
        <v>0</v>
      </c>
      <c r="PTA68" s="956">
        <f t="shared" si="436"/>
        <v>0</v>
      </c>
      <c r="PTB68" s="956">
        <f t="shared" si="436"/>
        <v>0</v>
      </c>
      <c r="PTC68" s="956">
        <f t="shared" si="436"/>
        <v>0</v>
      </c>
      <c r="PTD68" s="956">
        <f t="shared" ref="PTD68:PVO68" si="437">PTD60*$C$68</f>
        <v>0</v>
      </c>
      <c r="PTE68" s="956">
        <f t="shared" si="437"/>
        <v>0</v>
      </c>
      <c r="PTF68" s="956">
        <f t="shared" si="437"/>
        <v>0</v>
      </c>
      <c r="PTG68" s="956">
        <f t="shared" si="437"/>
        <v>0</v>
      </c>
      <c r="PTH68" s="956">
        <f t="shared" si="437"/>
        <v>0</v>
      </c>
      <c r="PTI68" s="956">
        <f t="shared" si="437"/>
        <v>0</v>
      </c>
      <c r="PTJ68" s="956">
        <f t="shared" si="437"/>
        <v>0</v>
      </c>
      <c r="PTK68" s="956">
        <f t="shared" si="437"/>
        <v>0</v>
      </c>
      <c r="PTL68" s="956">
        <f t="shared" si="437"/>
        <v>0</v>
      </c>
      <c r="PTM68" s="956">
        <f t="shared" si="437"/>
        <v>0</v>
      </c>
      <c r="PTN68" s="956">
        <f t="shared" si="437"/>
        <v>0</v>
      </c>
      <c r="PTO68" s="956">
        <f t="shared" si="437"/>
        <v>0</v>
      </c>
      <c r="PTP68" s="956">
        <f t="shared" si="437"/>
        <v>0</v>
      </c>
      <c r="PTQ68" s="956">
        <f t="shared" si="437"/>
        <v>0</v>
      </c>
      <c r="PTR68" s="956">
        <f t="shared" si="437"/>
        <v>0</v>
      </c>
      <c r="PTS68" s="956">
        <f t="shared" si="437"/>
        <v>0</v>
      </c>
      <c r="PTT68" s="956">
        <f t="shared" si="437"/>
        <v>0</v>
      </c>
      <c r="PTU68" s="956">
        <f t="shared" si="437"/>
        <v>0</v>
      </c>
      <c r="PTV68" s="956">
        <f t="shared" si="437"/>
        <v>0</v>
      </c>
      <c r="PTW68" s="956">
        <f t="shared" si="437"/>
        <v>0</v>
      </c>
      <c r="PTX68" s="956">
        <f t="shared" si="437"/>
        <v>0</v>
      </c>
      <c r="PTY68" s="956">
        <f t="shared" si="437"/>
        <v>0</v>
      </c>
      <c r="PTZ68" s="956">
        <f t="shared" si="437"/>
        <v>0</v>
      </c>
      <c r="PUA68" s="956">
        <f t="shared" si="437"/>
        <v>0</v>
      </c>
      <c r="PUB68" s="956">
        <f t="shared" si="437"/>
        <v>0</v>
      </c>
      <c r="PUC68" s="956">
        <f t="shared" si="437"/>
        <v>0</v>
      </c>
      <c r="PUD68" s="956">
        <f t="shared" si="437"/>
        <v>0</v>
      </c>
      <c r="PUE68" s="956">
        <f t="shared" si="437"/>
        <v>0</v>
      </c>
      <c r="PUF68" s="956">
        <f t="shared" si="437"/>
        <v>0</v>
      </c>
      <c r="PUG68" s="956">
        <f t="shared" si="437"/>
        <v>0</v>
      </c>
      <c r="PUH68" s="956">
        <f t="shared" si="437"/>
        <v>0</v>
      </c>
      <c r="PUI68" s="956">
        <f t="shared" si="437"/>
        <v>0</v>
      </c>
      <c r="PUJ68" s="956">
        <f t="shared" si="437"/>
        <v>0</v>
      </c>
      <c r="PUK68" s="956">
        <f t="shared" si="437"/>
        <v>0</v>
      </c>
      <c r="PUL68" s="956">
        <f t="shared" si="437"/>
        <v>0</v>
      </c>
      <c r="PUM68" s="956">
        <f t="shared" si="437"/>
        <v>0</v>
      </c>
      <c r="PUN68" s="956">
        <f t="shared" si="437"/>
        <v>0</v>
      </c>
      <c r="PUO68" s="956">
        <f t="shared" si="437"/>
        <v>0</v>
      </c>
      <c r="PUP68" s="956">
        <f t="shared" si="437"/>
        <v>0</v>
      </c>
      <c r="PUQ68" s="956">
        <f t="shared" si="437"/>
        <v>0</v>
      </c>
      <c r="PUR68" s="956">
        <f t="shared" si="437"/>
        <v>0</v>
      </c>
      <c r="PUS68" s="956">
        <f t="shared" si="437"/>
        <v>0</v>
      </c>
      <c r="PUT68" s="956">
        <f t="shared" si="437"/>
        <v>0</v>
      </c>
      <c r="PUU68" s="956">
        <f t="shared" si="437"/>
        <v>0</v>
      </c>
      <c r="PUV68" s="956">
        <f t="shared" si="437"/>
        <v>0</v>
      </c>
      <c r="PUW68" s="956">
        <f t="shared" si="437"/>
        <v>0</v>
      </c>
      <c r="PUX68" s="956">
        <f t="shared" si="437"/>
        <v>0</v>
      </c>
      <c r="PUY68" s="956">
        <f t="shared" si="437"/>
        <v>0</v>
      </c>
      <c r="PUZ68" s="956">
        <f t="shared" si="437"/>
        <v>0</v>
      </c>
      <c r="PVA68" s="956">
        <f t="shared" si="437"/>
        <v>0</v>
      </c>
      <c r="PVB68" s="956">
        <f t="shared" si="437"/>
        <v>0</v>
      </c>
      <c r="PVC68" s="956">
        <f t="shared" si="437"/>
        <v>0</v>
      </c>
      <c r="PVD68" s="956">
        <f t="shared" si="437"/>
        <v>0</v>
      </c>
      <c r="PVE68" s="956">
        <f t="shared" si="437"/>
        <v>0</v>
      </c>
      <c r="PVF68" s="956">
        <f t="shared" si="437"/>
        <v>0</v>
      </c>
      <c r="PVG68" s="956">
        <f t="shared" si="437"/>
        <v>0</v>
      </c>
      <c r="PVH68" s="956">
        <f t="shared" si="437"/>
        <v>0</v>
      </c>
      <c r="PVI68" s="956">
        <f t="shared" si="437"/>
        <v>0</v>
      </c>
      <c r="PVJ68" s="956">
        <f t="shared" si="437"/>
        <v>0</v>
      </c>
      <c r="PVK68" s="956">
        <f t="shared" si="437"/>
        <v>0</v>
      </c>
      <c r="PVL68" s="956">
        <f t="shared" si="437"/>
        <v>0</v>
      </c>
      <c r="PVM68" s="956">
        <f t="shared" si="437"/>
        <v>0</v>
      </c>
      <c r="PVN68" s="956">
        <f t="shared" si="437"/>
        <v>0</v>
      </c>
      <c r="PVO68" s="956">
        <f t="shared" si="437"/>
        <v>0</v>
      </c>
      <c r="PVP68" s="956">
        <f t="shared" ref="PVP68:PYA68" si="438">PVP60*$C$68</f>
        <v>0</v>
      </c>
      <c r="PVQ68" s="956">
        <f t="shared" si="438"/>
        <v>0</v>
      </c>
      <c r="PVR68" s="956">
        <f t="shared" si="438"/>
        <v>0</v>
      </c>
      <c r="PVS68" s="956">
        <f t="shared" si="438"/>
        <v>0</v>
      </c>
      <c r="PVT68" s="956">
        <f t="shared" si="438"/>
        <v>0</v>
      </c>
      <c r="PVU68" s="956">
        <f t="shared" si="438"/>
        <v>0</v>
      </c>
      <c r="PVV68" s="956">
        <f t="shared" si="438"/>
        <v>0</v>
      </c>
      <c r="PVW68" s="956">
        <f t="shared" si="438"/>
        <v>0</v>
      </c>
      <c r="PVX68" s="956">
        <f t="shared" si="438"/>
        <v>0</v>
      </c>
      <c r="PVY68" s="956">
        <f t="shared" si="438"/>
        <v>0</v>
      </c>
      <c r="PVZ68" s="956">
        <f t="shared" si="438"/>
        <v>0</v>
      </c>
      <c r="PWA68" s="956">
        <f t="shared" si="438"/>
        <v>0</v>
      </c>
      <c r="PWB68" s="956">
        <f t="shared" si="438"/>
        <v>0</v>
      </c>
      <c r="PWC68" s="956">
        <f t="shared" si="438"/>
        <v>0</v>
      </c>
      <c r="PWD68" s="956">
        <f t="shared" si="438"/>
        <v>0</v>
      </c>
      <c r="PWE68" s="956">
        <f t="shared" si="438"/>
        <v>0</v>
      </c>
      <c r="PWF68" s="956">
        <f t="shared" si="438"/>
        <v>0</v>
      </c>
      <c r="PWG68" s="956">
        <f t="shared" si="438"/>
        <v>0</v>
      </c>
      <c r="PWH68" s="956">
        <f t="shared" si="438"/>
        <v>0</v>
      </c>
      <c r="PWI68" s="956">
        <f t="shared" si="438"/>
        <v>0</v>
      </c>
      <c r="PWJ68" s="956">
        <f t="shared" si="438"/>
        <v>0</v>
      </c>
      <c r="PWK68" s="956">
        <f t="shared" si="438"/>
        <v>0</v>
      </c>
      <c r="PWL68" s="956">
        <f t="shared" si="438"/>
        <v>0</v>
      </c>
      <c r="PWM68" s="956">
        <f t="shared" si="438"/>
        <v>0</v>
      </c>
      <c r="PWN68" s="956">
        <f t="shared" si="438"/>
        <v>0</v>
      </c>
      <c r="PWO68" s="956">
        <f t="shared" si="438"/>
        <v>0</v>
      </c>
      <c r="PWP68" s="956">
        <f t="shared" si="438"/>
        <v>0</v>
      </c>
      <c r="PWQ68" s="956">
        <f t="shared" si="438"/>
        <v>0</v>
      </c>
      <c r="PWR68" s="956">
        <f t="shared" si="438"/>
        <v>0</v>
      </c>
      <c r="PWS68" s="956">
        <f t="shared" si="438"/>
        <v>0</v>
      </c>
      <c r="PWT68" s="956">
        <f t="shared" si="438"/>
        <v>0</v>
      </c>
      <c r="PWU68" s="956">
        <f t="shared" si="438"/>
        <v>0</v>
      </c>
      <c r="PWV68" s="956">
        <f t="shared" si="438"/>
        <v>0</v>
      </c>
      <c r="PWW68" s="956">
        <f t="shared" si="438"/>
        <v>0</v>
      </c>
      <c r="PWX68" s="956">
        <f t="shared" si="438"/>
        <v>0</v>
      </c>
      <c r="PWY68" s="956">
        <f t="shared" si="438"/>
        <v>0</v>
      </c>
      <c r="PWZ68" s="956">
        <f t="shared" si="438"/>
        <v>0</v>
      </c>
      <c r="PXA68" s="956">
        <f t="shared" si="438"/>
        <v>0</v>
      </c>
      <c r="PXB68" s="956">
        <f t="shared" si="438"/>
        <v>0</v>
      </c>
      <c r="PXC68" s="956">
        <f t="shared" si="438"/>
        <v>0</v>
      </c>
      <c r="PXD68" s="956">
        <f t="shared" si="438"/>
        <v>0</v>
      </c>
      <c r="PXE68" s="956">
        <f t="shared" si="438"/>
        <v>0</v>
      </c>
      <c r="PXF68" s="956">
        <f t="shared" si="438"/>
        <v>0</v>
      </c>
      <c r="PXG68" s="956">
        <f t="shared" si="438"/>
        <v>0</v>
      </c>
      <c r="PXH68" s="956">
        <f t="shared" si="438"/>
        <v>0</v>
      </c>
      <c r="PXI68" s="956">
        <f t="shared" si="438"/>
        <v>0</v>
      </c>
      <c r="PXJ68" s="956">
        <f t="shared" si="438"/>
        <v>0</v>
      </c>
      <c r="PXK68" s="956">
        <f t="shared" si="438"/>
        <v>0</v>
      </c>
      <c r="PXL68" s="956">
        <f t="shared" si="438"/>
        <v>0</v>
      </c>
      <c r="PXM68" s="956">
        <f t="shared" si="438"/>
        <v>0</v>
      </c>
      <c r="PXN68" s="956">
        <f t="shared" si="438"/>
        <v>0</v>
      </c>
      <c r="PXO68" s="956">
        <f t="shared" si="438"/>
        <v>0</v>
      </c>
      <c r="PXP68" s="956">
        <f t="shared" si="438"/>
        <v>0</v>
      </c>
      <c r="PXQ68" s="956">
        <f t="shared" si="438"/>
        <v>0</v>
      </c>
      <c r="PXR68" s="956">
        <f t="shared" si="438"/>
        <v>0</v>
      </c>
      <c r="PXS68" s="956">
        <f t="shared" si="438"/>
        <v>0</v>
      </c>
      <c r="PXT68" s="956">
        <f t="shared" si="438"/>
        <v>0</v>
      </c>
      <c r="PXU68" s="956">
        <f t="shared" si="438"/>
        <v>0</v>
      </c>
      <c r="PXV68" s="956">
        <f t="shared" si="438"/>
        <v>0</v>
      </c>
      <c r="PXW68" s="956">
        <f t="shared" si="438"/>
        <v>0</v>
      </c>
      <c r="PXX68" s="956">
        <f t="shared" si="438"/>
        <v>0</v>
      </c>
      <c r="PXY68" s="956">
        <f t="shared" si="438"/>
        <v>0</v>
      </c>
      <c r="PXZ68" s="956">
        <f t="shared" si="438"/>
        <v>0</v>
      </c>
      <c r="PYA68" s="956">
        <f t="shared" si="438"/>
        <v>0</v>
      </c>
      <c r="PYB68" s="956">
        <f t="shared" ref="PYB68:QAM68" si="439">PYB60*$C$68</f>
        <v>0</v>
      </c>
      <c r="PYC68" s="956">
        <f t="shared" si="439"/>
        <v>0</v>
      </c>
      <c r="PYD68" s="956">
        <f t="shared" si="439"/>
        <v>0</v>
      </c>
      <c r="PYE68" s="956">
        <f t="shared" si="439"/>
        <v>0</v>
      </c>
      <c r="PYF68" s="956">
        <f t="shared" si="439"/>
        <v>0</v>
      </c>
      <c r="PYG68" s="956">
        <f t="shared" si="439"/>
        <v>0</v>
      </c>
      <c r="PYH68" s="956">
        <f t="shared" si="439"/>
        <v>0</v>
      </c>
      <c r="PYI68" s="956">
        <f t="shared" si="439"/>
        <v>0</v>
      </c>
      <c r="PYJ68" s="956">
        <f t="shared" si="439"/>
        <v>0</v>
      </c>
      <c r="PYK68" s="956">
        <f t="shared" si="439"/>
        <v>0</v>
      </c>
      <c r="PYL68" s="956">
        <f t="shared" si="439"/>
        <v>0</v>
      </c>
      <c r="PYM68" s="956">
        <f t="shared" si="439"/>
        <v>0</v>
      </c>
      <c r="PYN68" s="956">
        <f t="shared" si="439"/>
        <v>0</v>
      </c>
      <c r="PYO68" s="956">
        <f t="shared" si="439"/>
        <v>0</v>
      </c>
      <c r="PYP68" s="956">
        <f t="shared" si="439"/>
        <v>0</v>
      </c>
      <c r="PYQ68" s="956">
        <f t="shared" si="439"/>
        <v>0</v>
      </c>
      <c r="PYR68" s="956">
        <f t="shared" si="439"/>
        <v>0</v>
      </c>
      <c r="PYS68" s="956">
        <f t="shared" si="439"/>
        <v>0</v>
      </c>
      <c r="PYT68" s="956">
        <f t="shared" si="439"/>
        <v>0</v>
      </c>
      <c r="PYU68" s="956">
        <f t="shared" si="439"/>
        <v>0</v>
      </c>
      <c r="PYV68" s="956">
        <f t="shared" si="439"/>
        <v>0</v>
      </c>
      <c r="PYW68" s="956">
        <f t="shared" si="439"/>
        <v>0</v>
      </c>
      <c r="PYX68" s="956">
        <f t="shared" si="439"/>
        <v>0</v>
      </c>
      <c r="PYY68" s="956">
        <f t="shared" si="439"/>
        <v>0</v>
      </c>
      <c r="PYZ68" s="956">
        <f t="shared" si="439"/>
        <v>0</v>
      </c>
      <c r="PZA68" s="956">
        <f t="shared" si="439"/>
        <v>0</v>
      </c>
      <c r="PZB68" s="956">
        <f t="shared" si="439"/>
        <v>0</v>
      </c>
      <c r="PZC68" s="956">
        <f t="shared" si="439"/>
        <v>0</v>
      </c>
      <c r="PZD68" s="956">
        <f t="shared" si="439"/>
        <v>0</v>
      </c>
      <c r="PZE68" s="956">
        <f t="shared" si="439"/>
        <v>0</v>
      </c>
      <c r="PZF68" s="956">
        <f t="shared" si="439"/>
        <v>0</v>
      </c>
      <c r="PZG68" s="956">
        <f t="shared" si="439"/>
        <v>0</v>
      </c>
      <c r="PZH68" s="956">
        <f t="shared" si="439"/>
        <v>0</v>
      </c>
      <c r="PZI68" s="956">
        <f t="shared" si="439"/>
        <v>0</v>
      </c>
      <c r="PZJ68" s="956">
        <f t="shared" si="439"/>
        <v>0</v>
      </c>
      <c r="PZK68" s="956">
        <f t="shared" si="439"/>
        <v>0</v>
      </c>
      <c r="PZL68" s="956">
        <f t="shared" si="439"/>
        <v>0</v>
      </c>
      <c r="PZM68" s="956">
        <f t="shared" si="439"/>
        <v>0</v>
      </c>
      <c r="PZN68" s="956">
        <f t="shared" si="439"/>
        <v>0</v>
      </c>
      <c r="PZO68" s="956">
        <f t="shared" si="439"/>
        <v>0</v>
      </c>
      <c r="PZP68" s="956">
        <f t="shared" si="439"/>
        <v>0</v>
      </c>
      <c r="PZQ68" s="956">
        <f t="shared" si="439"/>
        <v>0</v>
      </c>
      <c r="PZR68" s="956">
        <f t="shared" si="439"/>
        <v>0</v>
      </c>
      <c r="PZS68" s="956">
        <f t="shared" si="439"/>
        <v>0</v>
      </c>
      <c r="PZT68" s="956">
        <f t="shared" si="439"/>
        <v>0</v>
      </c>
      <c r="PZU68" s="956">
        <f t="shared" si="439"/>
        <v>0</v>
      </c>
      <c r="PZV68" s="956">
        <f t="shared" si="439"/>
        <v>0</v>
      </c>
      <c r="PZW68" s="956">
        <f t="shared" si="439"/>
        <v>0</v>
      </c>
      <c r="PZX68" s="956">
        <f t="shared" si="439"/>
        <v>0</v>
      </c>
      <c r="PZY68" s="956">
        <f t="shared" si="439"/>
        <v>0</v>
      </c>
      <c r="PZZ68" s="956">
        <f t="shared" si="439"/>
        <v>0</v>
      </c>
      <c r="QAA68" s="956">
        <f t="shared" si="439"/>
        <v>0</v>
      </c>
      <c r="QAB68" s="956">
        <f t="shared" si="439"/>
        <v>0</v>
      </c>
      <c r="QAC68" s="956">
        <f t="shared" si="439"/>
        <v>0</v>
      </c>
      <c r="QAD68" s="956">
        <f t="shared" si="439"/>
        <v>0</v>
      </c>
      <c r="QAE68" s="956">
        <f t="shared" si="439"/>
        <v>0</v>
      </c>
      <c r="QAF68" s="956">
        <f t="shared" si="439"/>
        <v>0</v>
      </c>
      <c r="QAG68" s="956">
        <f t="shared" si="439"/>
        <v>0</v>
      </c>
      <c r="QAH68" s="956">
        <f t="shared" si="439"/>
        <v>0</v>
      </c>
      <c r="QAI68" s="956">
        <f t="shared" si="439"/>
        <v>0</v>
      </c>
      <c r="QAJ68" s="956">
        <f t="shared" si="439"/>
        <v>0</v>
      </c>
      <c r="QAK68" s="956">
        <f t="shared" si="439"/>
        <v>0</v>
      </c>
      <c r="QAL68" s="956">
        <f t="shared" si="439"/>
        <v>0</v>
      </c>
      <c r="QAM68" s="956">
        <f t="shared" si="439"/>
        <v>0</v>
      </c>
      <c r="QAN68" s="956">
        <f t="shared" ref="QAN68:QCY68" si="440">QAN60*$C$68</f>
        <v>0</v>
      </c>
      <c r="QAO68" s="956">
        <f t="shared" si="440"/>
        <v>0</v>
      </c>
      <c r="QAP68" s="956">
        <f t="shared" si="440"/>
        <v>0</v>
      </c>
      <c r="QAQ68" s="956">
        <f t="shared" si="440"/>
        <v>0</v>
      </c>
      <c r="QAR68" s="956">
        <f t="shared" si="440"/>
        <v>0</v>
      </c>
      <c r="QAS68" s="956">
        <f t="shared" si="440"/>
        <v>0</v>
      </c>
      <c r="QAT68" s="956">
        <f t="shared" si="440"/>
        <v>0</v>
      </c>
      <c r="QAU68" s="956">
        <f t="shared" si="440"/>
        <v>0</v>
      </c>
      <c r="QAV68" s="956">
        <f t="shared" si="440"/>
        <v>0</v>
      </c>
      <c r="QAW68" s="956">
        <f t="shared" si="440"/>
        <v>0</v>
      </c>
      <c r="QAX68" s="956">
        <f t="shared" si="440"/>
        <v>0</v>
      </c>
      <c r="QAY68" s="956">
        <f t="shared" si="440"/>
        <v>0</v>
      </c>
      <c r="QAZ68" s="956">
        <f t="shared" si="440"/>
        <v>0</v>
      </c>
      <c r="QBA68" s="956">
        <f t="shared" si="440"/>
        <v>0</v>
      </c>
      <c r="QBB68" s="956">
        <f t="shared" si="440"/>
        <v>0</v>
      </c>
      <c r="QBC68" s="956">
        <f t="shared" si="440"/>
        <v>0</v>
      </c>
      <c r="QBD68" s="956">
        <f t="shared" si="440"/>
        <v>0</v>
      </c>
      <c r="QBE68" s="956">
        <f t="shared" si="440"/>
        <v>0</v>
      </c>
      <c r="QBF68" s="956">
        <f t="shared" si="440"/>
        <v>0</v>
      </c>
      <c r="QBG68" s="956">
        <f t="shared" si="440"/>
        <v>0</v>
      </c>
      <c r="QBH68" s="956">
        <f t="shared" si="440"/>
        <v>0</v>
      </c>
      <c r="QBI68" s="956">
        <f t="shared" si="440"/>
        <v>0</v>
      </c>
      <c r="QBJ68" s="956">
        <f t="shared" si="440"/>
        <v>0</v>
      </c>
      <c r="QBK68" s="956">
        <f t="shared" si="440"/>
        <v>0</v>
      </c>
      <c r="QBL68" s="956">
        <f t="shared" si="440"/>
        <v>0</v>
      </c>
      <c r="QBM68" s="956">
        <f t="shared" si="440"/>
        <v>0</v>
      </c>
      <c r="QBN68" s="956">
        <f t="shared" si="440"/>
        <v>0</v>
      </c>
      <c r="QBO68" s="956">
        <f t="shared" si="440"/>
        <v>0</v>
      </c>
      <c r="QBP68" s="956">
        <f t="shared" si="440"/>
        <v>0</v>
      </c>
      <c r="QBQ68" s="956">
        <f t="shared" si="440"/>
        <v>0</v>
      </c>
      <c r="QBR68" s="956">
        <f t="shared" si="440"/>
        <v>0</v>
      </c>
      <c r="QBS68" s="956">
        <f t="shared" si="440"/>
        <v>0</v>
      </c>
      <c r="QBT68" s="956">
        <f t="shared" si="440"/>
        <v>0</v>
      </c>
      <c r="QBU68" s="956">
        <f t="shared" si="440"/>
        <v>0</v>
      </c>
      <c r="QBV68" s="956">
        <f t="shared" si="440"/>
        <v>0</v>
      </c>
      <c r="QBW68" s="956">
        <f t="shared" si="440"/>
        <v>0</v>
      </c>
      <c r="QBX68" s="956">
        <f t="shared" si="440"/>
        <v>0</v>
      </c>
      <c r="QBY68" s="956">
        <f t="shared" si="440"/>
        <v>0</v>
      </c>
      <c r="QBZ68" s="956">
        <f t="shared" si="440"/>
        <v>0</v>
      </c>
      <c r="QCA68" s="956">
        <f t="shared" si="440"/>
        <v>0</v>
      </c>
      <c r="QCB68" s="956">
        <f t="shared" si="440"/>
        <v>0</v>
      </c>
      <c r="QCC68" s="956">
        <f t="shared" si="440"/>
        <v>0</v>
      </c>
      <c r="QCD68" s="956">
        <f t="shared" si="440"/>
        <v>0</v>
      </c>
      <c r="QCE68" s="956">
        <f t="shared" si="440"/>
        <v>0</v>
      </c>
      <c r="QCF68" s="956">
        <f t="shared" si="440"/>
        <v>0</v>
      </c>
      <c r="QCG68" s="956">
        <f t="shared" si="440"/>
        <v>0</v>
      </c>
      <c r="QCH68" s="956">
        <f t="shared" si="440"/>
        <v>0</v>
      </c>
      <c r="QCI68" s="956">
        <f t="shared" si="440"/>
        <v>0</v>
      </c>
      <c r="QCJ68" s="956">
        <f t="shared" si="440"/>
        <v>0</v>
      </c>
      <c r="QCK68" s="956">
        <f t="shared" si="440"/>
        <v>0</v>
      </c>
      <c r="QCL68" s="956">
        <f t="shared" si="440"/>
        <v>0</v>
      </c>
      <c r="QCM68" s="956">
        <f t="shared" si="440"/>
        <v>0</v>
      </c>
      <c r="QCN68" s="956">
        <f t="shared" si="440"/>
        <v>0</v>
      </c>
      <c r="QCO68" s="956">
        <f t="shared" si="440"/>
        <v>0</v>
      </c>
      <c r="QCP68" s="956">
        <f t="shared" si="440"/>
        <v>0</v>
      </c>
      <c r="QCQ68" s="956">
        <f t="shared" si="440"/>
        <v>0</v>
      </c>
      <c r="QCR68" s="956">
        <f t="shared" si="440"/>
        <v>0</v>
      </c>
      <c r="QCS68" s="956">
        <f t="shared" si="440"/>
        <v>0</v>
      </c>
      <c r="QCT68" s="956">
        <f t="shared" si="440"/>
        <v>0</v>
      </c>
      <c r="QCU68" s="956">
        <f t="shared" si="440"/>
        <v>0</v>
      </c>
      <c r="QCV68" s="956">
        <f t="shared" si="440"/>
        <v>0</v>
      </c>
      <c r="QCW68" s="956">
        <f t="shared" si="440"/>
        <v>0</v>
      </c>
      <c r="QCX68" s="956">
        <f t="shared" si="440"/>
        <v>0</v>
      </c>
      <c r="QCY68" s="956">
        <f t="shared" si="440"/>
        <v>0</v>
      </c>
      <c r="QCZ68" s="956">
        <f t="shared" ref="QCZ68:QFK68" si="441">QCZ60*$C$68</f>
        <v>0</v>
      </c>
      <c r="QDA68" s="956">
        <f t="shared" si="441"/>
        <v>0</v>
      </c>
      <c r="QDB68" s="956">
        <f t="shared" si="441"/>
        <v>0</v>
      </c>
      <c r="QDC68" s="956">
        <f t="shared" si="441"/>
        <v>0</v>
      </c>
      <c r="QDD68" s="956">
        <f t="shared" si="441"/>
        <v>0</v>
      </c>
      <c r="QDE68" s="956">
        <f t="shared" si="441"/>
        <v>0</v>
      </c>
      <c r="QDF68" s="956">
        <f t="shared" si="441"/>
        <v>0</v>
      </c>
      <c r="QDG68" s="956">
        <f t="shared" si="441"/>
        <v>0</v>
      </c>
      <c r="QDH68" s="956">
        <f t="shared" si="441"/>
        <v>0</v>
      </c>
      <c r="QDI68" s="956">
        <f t="shared" si="441"/>
        <v>0</v>
      </c>
      <c r="QDJ68" s="956">
        <f t="shared" si="441"/>
        <v>0</v>
      </c>
      <c r="QDK68" s="956">
        <f t="shared" si="441"/>
        <v>0</v>
      </c>
      <c r="QDL68" s="956">
        <f t="shared" si="441"/>
        <v>0</v>
      </c>
      <c r="QDM68" s="956">
        <f t="shared" si="441"/>
        <v>0</v>
      </c>
      <c r="QDN68" s="956">
        <f t="shared" si="441"/>
        <v>0</v>
      </c>
      <c r="QDO68" s="956">
        <f t="shared" si="441"/>
        <v>0</v>
      </c>
      <c r="QDP68" s="956">
        <f t="shared" si="441"/>
        <v>0</v>
      </c>
      <c r="QDQ68" s="956">
        <f t="shared" si="441"/>
        <v>0</v>
      </c>
      <c r="QDR68" s="956">
        <f t="shared" si="441"/>
        <v>0</v>
      </c>
      <c r="QDS68" s="956">
        <f t="shared" si="441"/>
        <v>0</v>
      </c>
      <c r="QDT68" s="956">
        <f t="shared" si="441"/>
        <v>0</v>
      </c>
      <c r="QDU68" s="956">
        <f t="shared" si="441"/>
        <v>0</v>
      </c>
      <c r="QDV68" s="956">
        <f t="shared" si="441"/>
        <v>0</v>
      </c>
      <c r="QDW68" s="956">
        <f t="shared" si="441"/>
        <v>0</v>
      </c>
      <c r="QDX68" s="956">
        <f t="shared" si="441"/>
        <v>0</v>
      </c>
      <c r="QDY68" s="956">
        <f t="shared" si="441"/>
        <v>0</v>
      </c>
      <c r="QDZ68" s="956">
        <f t="shared" si="441"/>
        <v>0</v>
      </c>
      <c r="QEA68" s="956">
        <f t="shared" si="441"/>
        <v>0</v>
      </c>
      <c r="QEB68" s="956">
        <f t="shared" si="441"/>
        <v>0</v>
      </c>
      <c r="QEC68" s="956">
        <f t="shared" si="441"/>
        <v>0</v>
      </c>
      <c r="QED68" s="956">
        <f t="shared" si="441"/>
        <v>0</v>
      </c>
      <c r="QEE68" s="956">
        <f t="shared" si="441"/>
        <v>0</v>
      </c>
      <c r="QEF68" s="956">
        <f t="shared" si="441"/>
        <v>0</v>
      </c>
      <c r="QEG68" s="956">
        <f t="shared" si="441"/>
        <v>0</v>
      </c>
      <c r="QEH68" s="956">
        <f t="shared" si="441"/>
        <v>0</v>
      </c>
      <c r="QEI68" s="956">
        <f t="shared" si="441"/>
        <v>0</v>
      </c>
      <c r="QEJ68" s="956">
        <f t="shared" si="441"/>
        <v>0</v>
      </c>
      <c r="QEK68" s="956">
        <f t="shared" si="441"/>
        <v>0</v>
      </c>
      <c r="QEL68" s="956">
        <f t="shared" si="441"/>
        <v>0</v>
      </c>
      <c r="QEM68" s="956">
        <f t="shared" si="441"/>
        <v>0</v>
      </c>
      <c r="QEN68" s="956">
        <f t="shared" si="441"/>
        <v>0</v>
      </c>
      <c r="QEO68" s="956">
        <f t="shared" si="441"/>
        <v>0</v>
      </c>
      <c r="QEP68" s="956">
        <f t="shared" si="441"/>
        <v>0</v>
      </c>
      <c r="QEQ68" s="956">
        <f t="shared" si="441"/>
        <v>0</v>
      </c>
      <c r="QER68" s="956">
        <f t="shared" si="441"/>
        <v>0</v>
      </c>
      <c r="QES68" s="956">
        <f t="shared" si="441"/>
        <v>0</v>
      </c>
      <c r="QET68" s="956">
        <f t="shared" si="441"/>
        <v>0</v>
      </c>
      <c r="QEU68" s="956">
        <f t="shared" si="441"/>
        <v>0</v>
      </c>
      <c r="QEV68" s="956">
        <f t="shared" si="441"/>
        <v>0</v>
      </c>
      <c r="QEW68" s="956">
        <f t="shared" si="441"/>
        <v>0</v>
      </c>
      <c r="QEX68" s="956">
        <f t="shared" si="441"/>
        <v>0</v>
      </c>
      <c r="QEY68" s="956">
        <f t="shared" si="441"/>
        <v>0</v>
      </c>
      <c r="QEZ68" s="956">
        <f t="shared" si="441"/>
        <v>0</v>
      </c>
      <c r="QFA68" s="956">
        <f t="shared" si="441"/>
        <v>0</v>
      </c>
      <c r="QFB68" s="956">
        <f t="shared" si="441"/>
        <v>0</v>
      </c>
      <c r="QFC68" s="956">
        <f t="shared" si="441"/>
        <v>0</v>
      </c>
      <c r="QFD68" s="956">
        <f t="shared" si="441"/>
        <v>0</v>
      </c>
      <c r="QFE68" s="956">
        <f t="shared" si="441"/>
        <v>0</v>
      </c>
      <c r="QFF68" s="956">
        <f t="shared" si="441"/>
        <v>0</v>
      </c>
      <c r="QFG68" s="956">
        <f t="shared" si="441"/>
        <v>0</v>
      </c>
      <c r="QFH68" s="956">
        <f t="shared" si="441"/>
        <v>0</v>
      </c>
      <c r="QFI68" s="956">
        <f t="shared" si="441"/>
        <v>0</v>
      </c>
      <c r="QFJ68" s="956">
        <f t="shared" si="441"/>
        <v>0</v>
      </c>
      <c r="QFK68" s="956">
        <f t="shared" si="441"/>
        <v>0</v>
      </c>
      <c r="QFL68" s="956">
        <f t="shared" ref="QFL68:QHW68" si="442">QFL60*$C$68</f>
        <v>0</v>
      </c>
      <c r="QFM68" s="956">
        <f t="shared" si="442"/>
        <v>0</v>
      </c>
      <c r="QFN68" s="956">
        <f t="shared" si="442"/>
        <v>0</v>
      </c>
      <c r="QFO68" s="956">
        <f t="shared" si="442"/>
        <v>0</v>
      </c>
      <c r="QFP68" s="956">
        <f t="shared" si="442"/>
        <v>0</v>
      </c>
      <c r="QFQ68" s="956">
        <f t="shared" si="442"/>
        <v>0</v>
      </c>
      <c r="QFR68" s="956">
        <f t="shared" si="442"/>
        <v>0</v>
      </c>
      <c r="QFS68" s="956">
        <f t="shared" si="442"/>
        <v>0</v>
      </c>
      <c r="QFT68" s="956">
        <f t="shared" si="442"/>
        <v>0</v>
      </c>
      <c r="QFU68" s="956">
        <f t="shared" si="442"/>
        <v>0</v>
      </c>
      <c r="QFV68" s="956">
        <f t="shared" si="442"/>
        <v>0</v>
      </c>
      <c r="QFW68" s="956">
        <f t="shared" si="442"/>
        <v>0</v>
      </c>
      <c r="QFX68" s="956">
        <f t="shared" si="442"/>
        <v>0</v>
      </c>
      <c r="QFY68" s="956">
        <f t="shared" si="442"/>
        <v>0</v>
      </c>
      <c r="QFZ68" s="956">
        <f t="shared" si="442"/>
        <v>0</v>
      </c>
      <c r="QGA68" s="956">
        <f t="shared" si="442"/>
        <v>0</v>
      </c>
      <c r="QGB68" s="956">
        <f t="shared" si="442"/>
        <v>0</v>
      </c>
      <c r="QGC68" s="956">
        <f t="shared" si="442"/>
        <v>0</v>
      </c>
      <c r="QGD68" s="956">
        <f t="shared" si="442"/>
        <v>0</v>
      </c>
      <c r="QGE68" s="956">
        <f t="shared" si="442"/>
        <v>0</v>
      </c>
      <c r="QGF68" s="956">
        <f t="shared" si="442"/>
        <v>0</v>
      </c>
      <c r="QGG68" s="956">
        <f t="shared" si="442"/>
        <v>0</v>
      </c>
      <c r="QGH68" s="956">
        <f t="shared" si="442"/>
        <v>0</v>
      </c>
      <c r="QGI68" s="956">
        <f t="shared" si="442"/>
        <v>0</v>
      </c>
      <c r="QGJ68" s="956">
        <f t="shared" si="442"/>
        <v>0</v>
      </c>
      <c r="QGK68" s="956">
        <f t="shared" si="442"/>
        <v>0</v>
      </c>
      <c r="QGL68" s="956">
        <f t="shared" si="442"/>
        <v>0</v>
      </c>
      <c r="QGM68" s="956">
        <f t="shared" si="442"/>
        <v>0</v>
      </c>
      <c r="QGN68" s="956">
        <f t="shared" si="442"/>
        <v>0</v>
      </c>
      <c r="QGO68" s="956">
        <f t="shared" si="442"/>
        <v>0</v>
      </c>
      <c r="QGP68" s="956">
        <f t="shared" si="442"/>
        <v>0</v>
      </c>
      <c r="QGQ68" s="956">
        <f t="shared" si="442"/>
        <v>0</v>
      </c>
      <c r="QGR68" s="956">
        <f t="shared" si="442"/>
        <v>0</v>
      </c>
      <c r="QGS68" s="956">
        <f t="shared" si="442"/>
        <v>0</v>
      </c>
      <c r="QGT68" s="956">
        <f t="shared" si="442"/>
        <v>0</v>
      </c>
      <c r="QGU68" s="956">
        <f t="shared" si="442"/>
        <v>0</v>
      </c>
      <c r="QGV68" s="956">
        <f t="shared" si="442"/>
        <v>0</v>
      </c>
      <c r="QGW68" s="956">
        <f t="shared" si="442"/>
        <v>0</v>
      </c>
      <c r="QGX68" s="956">
        <f t="shared" si="442"/>
        <v>0</v>
      </c>
      <c r="QGY68" s="956">
        <f t="shared" si="442"/>
        <v>0</v>
      </c>
      <c r="QGZ68" s="956">
        <f t="shared" si="442"/>
        <v>0</v>
      </c>
      <c r="QHA68" s="956">
        <f t="shared" si="442"/>
        <v>0</v>
      </c>
      <c r="QHB68" s="956">
        <f t="shared" si="442"/>
        <v>0</v>
      </c>
      <c r="QHC68" s="956">
        <f t="shared" si="442"/>
        <v>0</v>
      </c>
      <c r="QHD68" s="956">
        <f t="shared" si="442"/>
        <v>0</v>
      </c>
      <c r="QHE68" s="956">
        <f t="shared" si="442"/>
        <v>0</v>
      </c>
      <c r="QHF68" s="956">
        <f t="shared" si="442"/>
        <v>0</v>
      </c>
      <c r="QHG68" s="956">
        <f t="shared" si="442"/>
        <v>0</v>
      </c>
      <c r="QHH68" s="956">
        <f t="shared" si="442"/>
        <v>0</v>
      </c>
      <c r="QHI68" s="956">
        <f t="shared" si="442"/>
        <v>0</v>
      </c>
      <c r="QHJ68" s="956">
        <f t="shared" si="442"/>
        <v>0</v>
      </c>
      <c r="QHK68" s="956">
        <f t="shared" si="442"/>
        <v>0</v>
      </c>
      <c r="QHL68" s="956">
        <f t="shared" si="442"/>
        <v>0</v>
      </c>
      <c r="QHM68" s="956">
        <f t="shared" si="442"/>
        <v>0</v>
      </c>
      <c r="QHN68" s="956">
        <f t="shared" si="442"/>
        <v>0</v>
      </c>
      <c r="QHO68" s="956">
        <f t="shared" si="442"/>
        <v>0</v>
      </c>
      <c r="QHP68" s="956">
        <f t="shared" si="442"/>
        <v>0</v>
      </c>
      <c r="QHQ68" s="956">
        <f t="shared" si="442"/>
        <v>0</v>
      </c>
      <c r="QHR68" s="956">
        <f t="shared" si="442"/>
        <v>0</v>
      </c>
      <c r="QHS68" s="956">
        <f t="shared" si="442"/>
        <v>0</v>
      </c>
      <c r="QHT68" s="956">
        <f t="shared" si="442"/>
        <v>0</v>
      </c>
      <c r="QHU68" s="956">
        <f t="shared" si="442"/>
        <v>0</v>
      </c>
      <c r="QHV68" s="956">
        <f t="shared" si="442"/>
        <v>0</v>
      </c>
      <c r="QHW68" s="956">
        <f t="shared" si="442"/>
        <v>0</v>
      </c>
      <c r="QHX68" s="956">
        <f t="shared" ref="QHX68:QKI68" si="443">QHX60*$C$68</f>
        <v>0</v>
      </c>
      <c r="QHY68" s="956">
        <f t="shared" si="443"/>
        <v>0</v>
      </c>
      <c r="QHZ68" s="956">
        <f t="shared" si="443"/>
        <v>0</v>
      </c>
      <c r="QIA68" s="956">
        <f t="shared" si="443"/>
        <v>0</v>
      </c>
      <c r="QIB68" s="956">
        <f t="shared" si="443"/>
        <v>0</v>
      </c>
      <c r="QIC68" s="956">
        <f t="shared" si="443"/>
        <v>0</v>
      </c>
      <c r="QID68" s="956">
        <f t="shared" si="443"/>
        <v>0</v>
      </c>
      <c r="QIE68" s="956">
        <f t="shared" si="443"/>
        <v>0</v>
      </c>
      <c r="QIF68" s="956">
        <f t="shared" si="443"/>
        <v>0</v>
      </c>
      <c r="QIG68" s="956">
        <f t="shared" si="443"/>
        <v>0</v>
      </c>
      <c r="QIH68" s="956">
        <f t="shared" si="443"/>
        <v>0</v>
      </c>
      <c r="QII68" s="956">
        <f t="shared" si="443"/>
        <v>0</v>
      </c>
      <c r="QIJ68" s="956">
        <f t="shared" si="443"/>
        <v>0</v>
      </c>
      <c r="QIK68" s="956">
        <f t="shared" si="443"/>
        <v>0</v>
      </c>
      <c r="QIL68" s="956">
        <f t="shared" si="443"/>
        <v>0</v>
      </c>
      <c r="QIM68" s="956">
        <f t="shared" si="443"/>
        <v>0</v>
      </c>
      <c r="QIN68" s="956">
        <f t="shared" si="443"/>
        <v>0</v>
      </c>
      <c r="QIO68" s="956">
        <f t="shared" si="443"/>
        <v>0</v>
      </c>
      <c r="QIP68" s="956">
        <f t="shared" si="443"/>
        <v>0</v>
      </c>
      <c r="QIQ68" s="956">
        <f t="shared" si="443"/>
        <v>0</v>
      </c>
      <c r="QIR68" s="956">
        <f t="shared" si="443"/>
        <v>0</v>
      </c>
      <c r="QIS68" s="956">
        <f t="shared" si="443"/>
        <v>0</v>
      </c>
      <c r="QIT68" s="956">
        <f t="shared" si="443"/>
        <v>0</v>
      </c>
      <c r="QIU68" s="956">
        <f t="shared" si="443"/>
        <v>0</v>
      </c>
      <c r="QIV68" s="956">
        <f t="shared" si="443"/>
        <v>0</v>
      </c>
      <c r="QIW68" s="956">
        <f t="shared" si="443"/>
        <v>0</v>
      </c>
      <c r="QIX68" s="956">
        <f t="shared" si="443"/>
        <v>0</v>
      </c>
      <c r="QIY68" s="956">
        <f t="shared" si="443"/>
        <v>0</v>
      </c>
      <c r="QIZ68" s="956">
        <f t="shared" si="443"/>
        <v>0</v>
      </c>
      <c r="QJA68" s="956">
        <f t="shared" si="443"/>
        <v>0</v>
      </c>
      <c r="QJB68" s="956">
        <f t="shared" si="443"/>
        <v>0</v>
      </c>
      <c r="QJC68" s="956">
        <f t="shared" si="443"/>
        <v>0</v>
      </c>
      <c r="QJD68" s="956">
        <f t="shared" si="443"/>
        <v>0</v>
      </c>
      <c r="QJE68" s="956">
        <f t="shared" si="443"/>
        <v>0</v>
      </c>
      <c r="QJF68" s="956">
        <f t="shared" si="443"/>
        <v>0</v>
      </c>
      <c r="QJG68" s="956">
        <f t="shared" si="443"/>
        <v>0</v>
      </c>
      <c r="QJH68" s="956">
        <f t="shared" si="443"/>
        <v>0</v>
      </c>
      <c r="QJI68" s="956">
        <f t="shared" si="443"/>
        <v>0</v>
      </c>
      <c r="QJJ68" s="956">
        <f t="shared" si="443"/>
        <v>0</v>
      </c>
      <c r="QJK68" s="956">
        <f t="shared" si="443"/>
        <v>0</v>
      </c>
      <c r="QJL68" s="956">
        <f t="shared" si="443"/>
        <v>0</v>
      </c>
      <c r="QJM68" s="956">
        <f t="shared" si="443"/>
        <v>0</v>
      </c>
      <c r="QJN68" s="956">
        <f t="shared" si="443"/>
        <v>0</v>
      </c>
      <c r="QJO68" s="956">
        <f t="shared" si="443"/>
        <v>0</v>
      </c>
      <c r="QJP68" s="956">
        <f t="shared" si="443"/>
        <v>0</v>
      </c>
      <c r="QJQ68" s="956">
        <f t="shared" si="443"/>
        <v>0</v>
      </c>
      <c r="QJR68" s="956">
        <f t="shared" si="443"/>
        <v>0</v>
      </c>
      <c r="QJS68" s="956">
        <f t="shared" si="443"/>
        <v>0</v>
      </c>
      <c r="QJT68" s="956">
        <f t="shared" si="443"/>
        <v>0</v>
      </c>
      <c r="QJU68" s="956">
        <f t="shared" si="443"/>
        <v>0</v>
      </c>
      <c r="QJV68" s="956">
        <f t="shared" si="443"/>
        <v>0</v>
      </c>
      <c r="QJW68" s="956">
        <f t="shared" si="443"/>
        <v>0</v>
      </c>
      <c r="QJX68" s="956">
        <f t="shared" si="443"/>
        <v>0</v>
      </c>
      <c r="QJY68" s="956">
        <f t="shared" si="443"/>
        <v>0</v>
      </c>
      <c r="QJZ68" s="956">
        <f t="shared" si="443"/>
        <v>0</v>
      </c>
      <c r="QKA68" s="956">
        <f t="shared" si="443"/>
        <v>0</v>
      </c>
      <c r="QKB68" s="956">
        <f t="shared" si="443"/>
        <v>0</v>
      </c>
      <c r="QKC68" s="956">
        <f t="shared" si="443"/>
        <v>0</v>
      </c>
      <c r="QKD68" s="956">
        <f t="shared" si="443"/>
        <v>0</v>
      </c>
      <c r="QKE68" s="956">
        <f t="shared" si="443"/>
        <v>0</v>
      </c>
      <c r="QKF68" s="956">
        <f t="shared" si="443"/>
        <v>0</v>
      </c>
      <c r="QKG68" s="956">
        <f t="shared" si="443"/>
        <v>0</v>
      </c>
      <c r="QKH68" s="956">
        <f t="shared" si="443"/>
        <v>0</v>
      </c>
      <c r="QKI68" s="956">
        <f t="shared" si="443"/>
        <v>0</v>
      </c>
      <c r="QKJ68" s="956">
        <f t="shared" ref="QKJ68:QMU68" si="444">QKJ60*$C$68</f>
        <v>0</v>
      </c>
      <c r="QKK68" s="956">
        <f t="shared" si="444"/>
        <v>0</v>
      </c>
      <c r="QKL68" s="956">
        <f t="shared" si="444"/>
        <v>0</v>
      </c>
      <c r="QKM68" s="956">
        <f t="shared" si="444"/>
        <v>0</v>
      </c>
      <c r="QKN68" s="956">
        <f t="shared" si="444"/>
        <v>0</v>
      </c>
      <c r="QKO68" s="956">
        <f t="shared" si="444"/>
        <v>0</v>
      </c>
      <c r="QKP68" s="956">
        <f t="shared" si="444"/>
        <v>0</v>
      </c>
      <c r="QKQ68" s="956">
        <f t="shared" si="444"/>
        <v>0</v>
      </c>
      <c r="QKR68" s="956">
        <f t="shared" si="444"/>
        <v>0</v>
      </c>
      <c r="QKS68" s="956">
        <f t="shared" si="444"/>
        <v>0</v>
      </c>
      <c r="QKT68" s="956">
        <f t="shared" si="444"/>
        <v>0</v>
      </c>
      <c r="QKU68" s="956">
        <f t="shared" si="444"/>
        <v>0</v>
      </c>
      <c r="QKV68" s="956">
        <f t="shared" si="444"/>
        <v>0</v>
      </c>
      <c r="QKW68" s="956">
        <f t="shared" si="444"/>
        <v>0</v>
      </c>
      <c r="QKX68" s="956">
        <f t="shared" si="444"/>
        <v>0</v>
      </c>
      <c r="QKY68" s="956">
        <f t="shared" si="444"/>
        <v>0</v>
      </c>
      <c r="QKZ68" s="956">
        <f t="shared" si="444"/>
        <v>0</v>
      </c>
      <c r="QLA68" s="956">
        <f t="shared" si="444"/>
        <v>0</v>
      </c>
      <c r="QLB68" s="956">
        <f t="shared" si="444"/>
        <v>0</v>
      </c>
      <c r="QLC68" s="956">
        <f t="shared" si="444"/>
        <v>0</v>
      </c>
      <c r="QLD68" s="956">
        <f t="shared" si="444"/>
        <v>0</v>
      </c>
      <c r="QLE68" s="956">
        <f t="shared" si="444"/>
        <v>0</v>
      </c>
      <c r="QLF68" s="956">
        <f t="shared" si="444"/>
        <v>0</v>
      </c>
      <c r="QLG68" s="956">
        <f t="shared" si="444"/>
        <v>0</v>
      </c>
      <c r="QLH68" s="956">
        <f t="shared" si="444"/>
        <v>0</v>
      </c>
      <c r="QLI68" s="956">
        <f t="shared" si="444"/>
        <v>0</v>
      </c>
      <c r="QLJ68" s="956">
        <f t="shared" si="444"/>
        <v>0</v>
      </c>
      <c r="QLK68" s="956">
        <f t="shared" si="444"/>
        <v>0</v>
      </c>
      <c r="QLL68" s="956">
        <f t="shared" si="444"/>
        <v>0</v>
      </c>
      <c r="QLM68" s="956">
        <f t="shared" si="444"/>
        <v>0</v>
      </c>
      <c r="QLN68" s="956">
        <f t="shared" si="444"/>
        <v>0</v>
      </c>
      <c r="QLO68" s="956">
        <f t="shared" si="444"/>
        <v>0</v>
      </c>
      <c r="QLP68" s="956">
        <f t="shared" si="444"/>
        <v>0</v>
      </c>
      <c r="QLQ68" s="956">
        <f t="shared" si="444"/>
        <v>0</v>
      </c>
      <c r="QLR68" s="956">
        <f t="shared" si="444"/>
        <v>0</v>
      </c>
      <c r="QLS68" s="956">
        <f t="shared" si="444"/>
        <v>0</v>
      </c>
      <c r="QLT68" s="956">
        <f t="shared" si="444"/>
        <v>0</v>
      </c>
      <c r="QLU68" s="956">
        <f t="shared" si="444"/>
        <v>0</v>
      </c>
      <c r="QLV68" s="956">
        <f t="shared" si="444"/>
        <v>0</v>
      </c>
      <c r="QLW68" s="956">
        <f t="shared" si="444"/>
        <v>0</v>
      </c>
      <c r="QLX68" s="956">
        <f t="shared" si="444"/>
        <v>0</v>
      </c>
      <c r="QLY68" s="956">
        <f t="shared" si="444"/>
        <v>0</v>
      </c>
      <c r="QLZ68" s="956">
        <f t="shared" si="444"/>
        <v>0</v>
      </c>
      <c r="QMA68" s="956">
        <f t="shared" si="444"/>
        <v>0</v>
      </c>
      <c r="QMB68" s="956">
        <f t="shared" si="444"/>
        <v>0</v>
      </c>
      <c r="QMC68" s="956">
        <f t="shared" si="444"/>
        <v>0</v>
      </c>
      <c r="QMD68" s="956">
        <f t="shared" si="444"/>
        <v>0</v>
      </c>
      <c r="QME68" s="956">
        <f t="shared" si="444"/>
        <v>0</v>
      </c>
      <c r="QMF68" s="956">
        <f t="shared" si="444"/>
        <v>0</v>
      </c>
      <c r="QMG68" s="956">
        <f t="shared" si="444"/>
        <v>0</v>
      </c>
      <c r="QMH68" s="956">
        <f t="shared" si="444"/>
        <v>0</v>
      </c>
      <c r="QMI68" s="956">
        <f t="shared" si="444"/>
        <v>0</v>
      </c>
      <c r="QMJ68" s="956">
        <f t="shared" si="444"/>
        <v>0</v>
      </c>
      <c r="QMK68" s="956">
        <f t="shared" si="444"/>
        <v>0</v>
      </c>
      <c r="QML68" s="956">
        <f t="shared" si="444"/>
        <v>0</v>
      </c>
      <c r="QMM68" s="956">
        <f t="shared" si="444"/>
        <v>0</v>
      </c>
      <c r="QMN68" s="956">
        <f t="shared" si="444"/>
        <v>0</v>
      </c>
      <c r="QMO68" s="956">
        <f t="shared" si="444"/>
        <v>0</v>
      </c>
      <c r="QMP68" s="956">
        <f t="shared" si="444"/>
        <v>0</v>
      </c>
      <c r="QMQ68" s="956">
        <f t="shared" si="444"/>
        <v>0</v>
      </c>
      <c r="QMR68" s="956">
        <f t="shared" si="444"/>
        <v>0</v>
      </c>
      <c r="QMS68" s="956">
        <f t="shared" si="444"/>
        <v>0</v>
      </c>
      <c r="QMT68" s="956">
        <f t="shared" si="444"/>
        <v>0</v>
      </c>
      <c r="QMU68" s="956">
        <f t="shared" si="444"/>
        <v>0</v>
      </c>
      <c r="QMV68" s="956">
        <f t="shared" ref="QMV68:QPG68" si="445">QMV60*$C$68</f>
        <v>0</v>
      </c>
      <c r="QMW68" s="956">
        <f t="shared" si="445"/>
        <v>0</v>
      </c>
      <c r="QMX68" s="956">
        <f t="shared" si="445"/>
        <v>0</v>
      </c>
      <c r="QMY68" s="956">
        <f t="shared" si="445"/>
        <v>0</v>
      </c>
      <c r="QMZ68" s="956">
        <f t="shared" si="445"/>
        <v>0</v>
      </c>
      <c r="QNA68" s="956">
        <f t="shared" si="445"/>
        <v>0</v>
      </c>
      <c r="QNB68" s="956">
        <f t="shared" si="445"/>
        <v>0</v>
      </c>
      <c r="QNC68" s="956">
        <f t="shared" si="445"/>
        <v>0</v>
      </c>
      <c r="QND68" s="956">
        <f t="shared" si="445"/>
        <v>0</v>
      </c>
      <c r="QNE68" s="956">
        <f t="shared" si="445"/>
        <v>0</v>
      </c>
      <c r="QNF68" s="956">
        <f t="shared" si="445"/>
        <v>0</v>
      </c>
      <c r="QNG68" s="956">
        <f t="shared" si="445"/>
        <v>0</v>
      </c>
      <c r="QNH68" s="956">
        <f t="shared" si="445"/>
        <v>0</v>
      </c>
      <c r="QNI68" s="956">
        <f t="shared" si="445"/>
        <v>0</v>
      </c>
      <c r="QNJ68" s="956">
        <f t="shared" si="445"/>
        <v>0</v>
      </c>
      <c r="QNK68" s="956">
        <f t="shared" si="445"/>
        <v>0</v>
      </c>
      <c r="QNL68" s="956">
        <f t="shared" si="445"/>
        <v>0</v>
      </c>
      <c r="QNM68" s="956">
        <f t="shared" si="445"/>
        <v>0</v>
      </c>
      <c r="QNN68" s="956">
        <f t="shared" si="445"/>
        <v>0</v>
      </c>
      <c r="QNO68" s="956">
        <f t="shared" si="445"/>
        <v>0</v>
      </c>
      <c r="QNP68" s="956">
        <f t="shared" si="445"/>
        <v>0</v>
      </c>
      <c r="QNQ68" s="956">
        <f t="shared" si="445"/>
        <v>0</v>
      </c>
      <c r="QNR68" s="956">
        <f t="shared" si="445"/>
        <v>0</v>
      </c>
      <c r="QNS68" s="956">
        <f t="shared" si="445"/>
        <v>0</v>
      </c>
      <c r="QNT68" s="956">
        <f t="shared" si="445"/>
        <v>0</v>
      </c>
      <c r="QNU68" s="956">
        <f t="shared" si="445"/>
        <v>0</v>
      </c>
      <c r="QNV68" s="956">
        <f t="shared" si="445"/>
        <v>0</v>
      </c>
      <c r="QNW68" s="956">
        <f t="shared" si="445"/>
        <v>0</v>
      </c>
      <c r="QNX68" s="956">
        <f t="shared" si="445"/>
        <v>0</v>
      </c>
      <c r="QNY68" s="956">
        <f t="shared" si="445"/>
        <v>0</v>
      </c>
      <c r="QNZ68" s="956">
        <f t="shared" si="445"/>
        <v>0</v>
      </c>
      <c r="QOA68" s="956">
        <f t="shared" si="445"/>
        <v>0</v>
      </c>
      <c r="QOB68" s="956">
        <f t="shared" si="445"/>
        <v>0</v>
      </c>
      <c r="QOC68" s="956">
        <f t="shared" si="445"/>
        <v>0</v>
      </c>
      <c r="QOD68" s="956">
        <f t="shared" si="445"/>
        <v>0</v>
      </c>
      <c r="QOE68" s="956">
        <f t="shared" si="445"/>
        <v>0</v>
      </c>
      <c r="QOF68" s="956">
        <f t="shared" si="445"/>
        <v>0</v>
      </c>
      <c r="QOG68" s="956">
        <f t="shared" si="445"/>
        <v>0</v>
      </c>
      <c r="QOH68" s="956">
        <f t="shared" si="445"/>
        <v>0</v>
      </c>
      <c r="QOI68" s="956">
        <f t="shared" si="445"/>
        <v>0</v>
      </c>
      <c r="QOJ68" s="956">
        <f t="shared" si="445"/>
        <v>0</v>
      </c>
      <c r="QOK68" s="956">
        <f t="shared" si="445"/>
        <v>0</v>
      </c>
      <c r="QOL68" s="956">
        <f t="shared" si="445"/>
        <v>0</v>
      </c>
      <c r="QOM68" s="956">
        <f t="shared" si="445"/>
        <v>0</v>
      </c>
      <c r="QON68" s="956">
        <f t="shared" si="445"/>
        <v>0</v>
      </c>
      <c r="QOO68" s="956">
        <f t="shared" si="445"/>
        <v>0</v>
      </c>
      <c r="QOP68" s="956">
        <f t="shared" si="445"/>
        <v>0</v>
      </c>
      <c r="QOQ68" s="956">
        <f t="shared" si="445"/>
        <v>0</v>
      </c>
      <c r="QOR68" s="956">
        <f t="shared" si="445"/>
        <v>0</v>
      </c>
      <c r="QOS68" s="956">
        <f t="shared" si="445"/>
        <v>0</v>
      </c>
      <c r="QOT68" s="956">
        <f t="shared" si="445"/>
        <v>0</v>
      </c>
      <c r="QOU68" s="956">
        <f t="shared" si="445"/>
        <v>0</v>
      </c>
      <c r="QOV68" s="956">
        <f t="shared" si="445"/>
        <v>0</v>
      </c>
      <c r="QOW68" s="956">
        <f t="shared" si="445"/>
        <v>0</v>
      </c>
      <c r="QOX68" s="956">
        <f t="shared" si="445"/>
        <v>0</v>
      </c>
      <c r="QOY68" s="956">
        <f t="shared" si="445"/>
        <v>0</v>
      </c>
      <c r="QOZ68" s="956">
        <f t="shared" si="445"/>
        <v>0</v>
      </c>
      <c r="QPA68" s="956">
        <f t="shared" si="445"/>
        <v>0</v>
      </c>
      <c r="QPB68" s="956">
        <f t="shared" si="445"/>
        <v>0</v>
      </c>
      <c r="QPC68" s="956">
        <f t="shared" si="445"/>
        <v>0</v>
      </c>
      <c r="QPD68" s="956">
        <f t="shared" si="445"/>
        <v>0</v>
      </c>
      <c r="QPE68" s="956">
        <f t="shared" si="445"/>
        <v>0</v>
      </c>
      <c r="QPF68" s="956">
        <f t="shared" si="445"/>
        <v>0</v>
      </c>
      <c r="QPG68" s="956">
        <f t="shared" si="445"/>
        <v>0</v>
      </c>
      <c r="QPH68" s="956">
        <f t="shared" ref="QPH68:QRS68" si="446">QPH60*$C$68</f>
        <v>0</v>
      </c>
      <c r="QPI68" s="956">
        <f t="shared" si="446"/>
        <v>0</v>
      </c>
      <c r="QPJ68" s="956">
        <f t="shared" si="446"/>
        <v>0</v>
      </c>
      <c r="QPK68" s="956">
        <f t="shared" si="446"/>
        <v>0</v>
      </c>
      <c r="QPL68" s="956">
        <f t="shared" si="446"/>
        <v>0</v>
      </c>
      <c r="QPM68" s="956">
        <f t="shared" si="446"/>
        <v>0</v>
      </c>
      <c r="QPN68" s="956">
        <f t="shared" si="446"/>
        <v>0</v>
      </c>
      <c r="QPO68" s="956">
        <f t="shared" si="446"/>
        <v>0</v>
      </c>
      <c r="QPP68" s="956">
        <f t="shared" si="446"/>
        <v>0</v>
      </c>
      <c r="QPQ68" s="956">
        <f t="shared" si="446"/>
        <v>0</v>
      </c>
      <c r="QPR68" s="956">
        <f t="shared" si="446"/>
        <v>0</v>
      </c>
      <c r="QPS68" s="956">
        <f t="shared" si="446"/>
        <v>0</v>
      </c>
      <c r="QPT68" s="956">
        <f t="shared" si="446"/>
        <v>0</v>
      </c>
      <c r="QPU68" s="956">
        <f t="shared" si="446"/>
        <v>0</v>
      </c>
      <c r="QPV68" s="956">
        <f t="shared" si="446"/>
        <v>0</v>
      </c>
      <c r="QPW68" s="956">
        <f t="shared" si="446"/>
        <v>0</v>
      </c>
      <c r="QPX68" s="956">
        <f t="shared" si="446"/>
        <v>0</v>
      </c>
      <c r="QPY68" s="956">
        <f t="shared" si="446"/>
        <v>0</v>
      </c>
      <c r="QPZ68" s="956">
        <f t="shared" si="446"/>
        <v>0</v>
      </c>
      <c r="QQA68" s="956">
        <f t="shared" si="446"/>
        <v>0</v>
      </c>
      <c r="QQB68" s="956">
        <f t="shared" si="446"/>
        <v>0</v>
      </c>
      <c r="QQC68" s="956">
        <f t="shared" si="446"/>
        <v>0</v>
      </c>
      <c r="QQD68" s="956">
        <f t="shared" si="446"/>
        <v>0</v>
      </c>
      <c r="QQE68" s="956">
        <f t="shared" si="446"/>
        <v>0</v>
      </c>
      <c r="QQF68" s="956">
        <f t="shared" si="446"/>
        <v>0</v>
      </c>
      <c r="QQG68" s="956">
        <f t="shared" si="446"/>
        <v>0</v>
      </c>
      <c r="QQH68" s="956">
        <f t="shared" si="446"/>
        <v>0</v>
      </c>
      <c r="QQI68" s="956">
        <f t="shared" si="446"/>
        <v>0</v>
      </c>
      <c r="QQJ68" s="956">
        <f t="shared" si="446"/>
        <v>0</v>
      </c>
      <c r="QQK68" s="956">
        <f t="shared" si="446"/>
        <v>0</v>
      </c>
      <c r="QQL68" s="956">
        <f t="shared" si="446"/>
        <v>0</v>
      </c>
      <c r="QQM68" s="956">
        <f t="shared" si="446"/>
        <v>0</v>
      </c>
      <c r="QQN68" s="956">
        <f t="shared" si="446"/>
        <v>0</v>
      </c>
      <c r="QQO68" s="956">
        <f t="shared" si="446"/>
        <v>0</v>
      </c>
      <c r="QQP68" s="956">
        <f t="shared" si="446"/>
        <v>0</v>
      </c>
      <c r="QQQ68" s="956">
        <f t="shared" si="446"/>
        <v>0</v>
      </c>
      <c r="QQR68" s="956">
        <f t="shared" si="446"/>
        <v>0</v>
      </c>
      <c r="QQS68" s="956">
        <f t="shared" si="446"/>
        <v>0</v>
      </c>
      <c r="QQT68" s="956">
        <f t="shared" si="446"/>
        <v>0</v>
      </c>
      <c r="QQU68" s="956">
        <f t="shared" si="446"/>
        <v>0</v>
      </c>
      <c r="QQV68" s="956">
        <f t="shared" si="446"/>
        <v>0</v>
      </c>
      <c r="QQW68" s="956">
        <f t="shared" si="446"/>
        <v>0</v>
      </c>
      <c r="QQX68" s="956">
        <f t="shared" si="446"/>
        <v>0</v>
      </c>
      <c r="QQY68" s="956">
        <f t="shared" si="446"/>
        <v>0</v>
      </c>
      <c r="QQZ68" s="956">
        <f t="shared" si="446"/>
        <v>0</v>
      </c>
      <c r="QRA68" s="956">
        <f t="shared" si="446"/>
        <v>0</v>
      </c>
      <c r="QRB68" s="956">
        <f t="shared" si="446"/>
        <v>0</v>
      </c>
      <c r="QRC68" s="956">
        <f t="shared" si="446"/>
        <v>0</v>
      </c>
      <c r="QRD68" s="956">
        <f t="shared" si="446"/>
        <v>0</v>
      </c>
      <c r="QRE68" s="956">
        <f t="shared" si="446"/>
        <v>0</v>
      </c>
      <c r="QRF68" s="956">
        <f t="shared" si="446"/>
        <v>0</v>
      </c>
      <c r="QRG68" s="956">
        <f t="shared" si="446"/>
        <v>0</v>
      </c>
      <c r="QRH68" s="956">
        <f t="shared" si="446"/>
        <v>0</v>
      </c>
      <c r="QRI68" s="956">
        <f t="shared" si="446"/>
        <v>0</v>
      </c>
      <c r="QRJ68" s="956">
        <f t="shared" si="446"/>
        <v>0</v>
      </c>
      <c r="QRK68" s="956">
        <f t="shared" si="446"/>
        <v>0</v>
      </c>
      <c r="QRL68" s="956">
        <f t="shared" si="446"/>
        <v>0</v>
      </c>
      <c r="QRM68" s="956">
        <f t="shared" si="446"/>
        <v>0</v>
      </c>
      <c r="QRN68" s="956">
        <f t="shared" si="446"/>
        <v>0</v>
      </c>
      <c r="QRO68" s="956">
        <f t="shared" si="446"/>
        <v>0</v>
      </c>
      <c r="QRP68" s="956">
        <f t="shared" si="446"/>
        <v>0</v>
      </c>
      <c r="QRQ68" s="956">
        <f t="shared" si="446"/>
        <v>0</v>
      </c>
      <c r="QRR68" s="956">
        <f t="shared" si="446"/>
        <v>0</v>
      </c>
      <c r="QRS68" s="956">
        <f t="shared" si="446"/>
        <v>0</v>
      </c>
      <c r="QRT68" s="956">
        <f t="shared" ref="QRT68:QUE68" si="447">QRT60*$C$68</f>
        <v>0</v>
      </c>
      <c r="QRU68" s="956">
        <f t="shared" si="447"/>
        <v>0</v>
      </c>
      <c r="QRV68" s="956">
        <f t="shared" si="447"/>
        <v>0</v>
      </c>
      <c r="QRW68" s="956">
        <f t="shared" si="447"/>
        <v>0</v>
      </c>
      <c r="QRX68" s="956">
        <f t="shared" si="447"/>
        <v>0</v>
      </c>
      <c r="QRY68" s="956">
        <f t="shared" si="447"/>
        <v>0</v>
      </c>
      <c r="QRZ68" s="956">
        <f t="shared" si="447"/>
        <v>0</v>
      </c>
      <c r="QSA68" s="956">
        <f t="shared" si="447"/>
        <v>0</v>
      </c>
      <c r="QSB68" s="956">
        <f t="shared" si="447"/>
        <v>0</v>
      </c>
      <c r="QSC68" s="956">
        <f t="shared" si="447"/>
        <v>0</v>
      </c>
      <c r="QSD68" s="956">
        <f t="shared" si="447"/>
        <v>0</v>
      </c>
      <c r="QSE68" s="956">
        <f t="shared" si="447"/>
        <v>0</v>
      </c>
      <c r="QSF68" s="956">
        <f t="shared" si="447"/>
        <v>0</v>
      </c>
      <c r="QSG68" s="956">
        <f t="shared" si="447"/>
        <v>0</v>
      </c>
      <c r="QSH68" s="956">
        <f t="shared" si="447"/>
        <v>0</v>
      </c>
      <c r="QSI68" s="956">
        <f t="shared" si="447"/>
        <v>0</v>
      </c>
      <c r="QSJ68" s="956">
        <f t="shared" si="447"/>
        <v>0</v>
      </c>
      <c r="QSK68" s="956">
        <f t="shared" si="447"/>
        <v>0</v>
      </c>
      <c r="QSL68" s="956">
        <f t="shared" si="447"/>
        <v>0</v>
      </c>
      <c r="QSM68" s="956">
        <f t="shared" si="447"/>
        <v>0</v>
      </c>
      <c r="QSN68" s="956">
        <f t="shared" si="447"/>
        <v>0</v>
      </c>
      <c r="QSO68" s="956">
        <f t="shared" si="447"/>
        <v>0</v>
      </c>
      <c r="QSP68" s="956">
        <f t="shared" si="447"/>
        <v>0</v>
      </c>
      <c r="QSQ68" s="956">
        <f t="shared" si="447"/>
        <v>0</v>
      </c>
      <c r="QSR68" s="956">
        <f t="shared" si="447"/>
        <v>0</v>
      </c>
      <c r="QSS68" s="956">
        <f t="shared" si="447"/>
        <v>0</v>
      </c>
      <c r="QST68" s="956">
        <f t="shared" si="447"/>
        <v>0</v>
      </c>
      <c r="QSU68" s="956">
        <f t="shared" si="447"/>
        <v>0</v>
      </c>
      <c r="QSV68" s="956">
        <f t="shared" si="447"/>
        <v>0</v>
      </c>
      <c r="QSW68" s="956">
        <f t="shared" si="447"/>
        <v>0</v>
      </c>
      <c r="QSX68" s="956">
        <f t="shared" si="447"/>
        <v>0</v>
      </c>
      <c r="QSY68" s="956">
        <f t="shared" si="447"/>
        <v>0</v>
      </c>
      <c r="QSZ68" s="956">
        <f t="shared" si="447"/>
        <v>0</v>
      </c>
      <c r="QTA68" s="956">
        <f t="shared" si="447"/>
        <v>0</v>
      </c>
      <c r="QTB68" s="956">
        <f t="shared" si="447"/>
        <v>0</v>
      </c>
      <c r="QTC68" s="956">
        <f t="shared" si="447"/>
        <v>0</v>
      </c>
      <c r="QTD68" s="956">
        <f t="shared" si="447"/>
        <v>0</v>
      </c>
      <c r="QTE68" s="956">
        <f t="shared" si="447"/>
        <v>0</v>
      </c>
      <c r="QTF68" s="956">
        <f t="shared" si="447"/>
        <v>0</v>
      </c>
      <c r="QTG68" s="956">
        <f t="shared" si="447"/>
        <v>0</v>
      </c>
      <c r="QTH68" s="956">
        <f t="shared" si="447"/>
        <v>0</v>
      </c>
      <c r="QTI68" s="956">
        <f t="shared" si="447"/>
        <v>0</v>
      </c>
      <c r="QTJ68" s="956">
        <f t="shared" si="447"/>
        <v>0</v>
      </c>
      <c r="QTK68" s="956">
        <f t="shared" si="447"/>
        <v>0</v>
      </c>
      <c r="QTL68" s="956">
        <f t="shared" si="447"/>
        <v>0</v>
      </c>
      <c r="QTM68" s="956">
        <f t="shared" si="447"/>
        <v>0</v>
      </c>
      <c r="QTN68" s="956">
        <f t="shared" si="447"/>
        <v>0</v>
      </c>
      <c r="QTO68" s="956">
        <f t="shared" si="447"/>
        <v>0</v>
      </c>
      <c r="QTP68" s="956">
        <f t="shared" si="447"/>
        <v>0</v>
      </c>
      <c r="QTQ68" s="956">
        <f t="shared" si="447"/>
        <v>0</v>
      </c>
      <c r="QTR68" s="956">
        <f t="shared" si="447"/>
        <v>0</v>
      </c>
      <c r="QTS68" s="956">
        <f t="shared" si="447"/>
        <v>0</v>
      </c>
      <c r="QTT68" s="956">
        <f t="shared" si="447"/>
        <v>0</v>
      </c>
      <c r="QTU68" s="956">
        <f t="shared" si="447"/>
        <v>0</v>
      </c>
      <c r="QTV68" s="956">
        <f t="shared" si="447"/>
        <v>0</v>
      </c>
      <c r="QTW68" s="956">
        <f t="shared" si="447"/>
        <v>0</v>
      </c>
      <c r="QTX68" s="956">
        <f t="shared" si="447"/>
        <v>0</v>
      </c>
      <c r="QTY68" s="956">
        <f t="shared" si="447"/>
        <v>0</v>
      </c>
      <c r="QTZ68" s="956">
        <f t="shared" si="447"/>
        <v>0</v>
      </c>
      <c r="QUA68" s="956">
        <f t="shared" si="447"/>
        <v>0</v>
      </c>
      <c r="QUB68" s="956">
        <f t="shared" si="447"/>
        <v>0</v>
      </c>
      <c r="QUC68" s="956">
        <f t="shared" si="447"/>
        <v>0</v>
      </c>
      <c r="QUD68" s="956">
        <f t="shared" si="447"/>
        <v>0</v>
      </c>
      <c r="QUE68" s="956">
        <f t="shared" si="447"/>
        <v>0</v>
      </c>
      <c r="QUF68" s="956">
        <f t="shared" ref="QUF68:QWQ68" si="448">QUF60*$C$68</f>
        <v>0</v>
      </c>
      <c r="QUG68" s="956">
        <f t="shared" si="448"/>
        <v>0</v>
      </c>
      <c r="QUH68" s="956">
        <f t="shared" si="448"/>
        <v>0</v>
      </c>
      <c r="QUI68" s="956">
        <f t="shared" si="448"/>
        <v>0</v>
      </c>
      <c r="QUJ68" s="956">
        <f t="shared" si="448"/>
        <v>0</v>
      </c>
      <c r="QUK68" s="956">
        <f t="shared" si="448"/>
        <v>0</v>
      </c>
      <c r="QUL68" s="956">
        <f t="shared" si="448"/>
        <v>0</v>
      </c>
      <c r="QUM68" s="956">
        <f t="shared" si="448"/>
        <v>0</v>
      </c>
      <c r="QUN68" s="956">
        <f t="shared" si="448"/>
        <v>0</v>
      </c>
      <c r="QUO68" s="956">
        <f t="shared" si="448"/>
        <v>0</v>
      </c>
      <c r="QUP68" s="956">
        <f t="shared" si="448"/>
        <v>0</v>
      </c>
      <c r="QUQ68" s="956">
        <f t="shared" si="448"/>
        <v>0</v>
      </c>
      <c r="QUR68" s="956">
        <f t="shared" si="448"/>
        <v>0</v>
      </c>
      <c r="QUS68" s="956">
        <f t="shared" si="448"/>
        <v>0</v>
      </c>
      <c r="QUT68" s="956">
        <f t="shared" si="448"/>
        <v>0</v>
      </c>
      <c r="QUU68" s="956">
        <f t="shared" si="448"/>
        <v>0</v>
      </c>
      <c r="QUV68" s="956">
        <f t="shared" si="448"/>
        <v>0</v>
      </c>
      <c r="QUW68" s="956">
        <f t="shared" si="448"/>
        <v>0</v>
      </c>
      <c r="QUX68" s="956">
        <f t="shared" si="448"/>
        <v>0</v>
      </c>
      <c r="QUY68" s="956">
        <f t="shared" si="448"/>
        <v>0</v>
      </c>
      <c r="QUZ68" s="956">
        <f t="shared" si="448"/>
        <v>0</v>
      </c>
      <c r="QVA68" s="956">
        <f t="shared" si="448"/>
        <v>0</v>
      </c>
      <c r="QVB68" s="956">
        <f t="shared" si="448"/>
        <v>0</v>
      </c>
      <c r="QVC68" s="956">
        <f t="shared" si="448"/>
        <v>0</v>
      </c>
      <c r="QVD68" s="956">
        <f t="shared" si="448"/>
        <v>0</v>
      </c>
      <c r="QVE68" s="956">
        <f t="shared" si="448"/>
        <v>0</v>
      </c>
      <c r="QVF68" s="956">
        <f t="shared" si="448"/>
        <v>0</v>
      </c>
      <c r="QVG68" s="956">
        <f t="shared" si="448"/>
        <v>0</v>
      </c>
      <c r="QVH68" s="956">
        <f t="shared" si="448"/>
        <v>0</v>
      </c>
      <c r="QVI68" s="956">
        <f t="shared" si="448"/>
        <v>0</v>
      </c>
      <c r="QVJ68" s="956">
        <f t="shared" si="448"/>
        <v>0</v>
      </c>
      <c r="QVK68" s="956">
        <f t="shared" si="448"/>
        <v>0</v>
      </c>
      <c r="QVL68" s="956">
        <f t="shared" si="448"/>
        <v>0</v>
      </c>
      <c r="QVM68" s="956">
        <f t="shared" si="448"/>
        <v>0</v>
      </c>
      <c r="QVN68" s="956">
        <f t="shared" si="448"/>
        <v>0</v>
      </c>
      <c r="QVO68" s="956">
        <f t="shared" si="448"/>
        <v>0</v>
      </c>
      <c r="QVP68" s="956">
        <f t="shared" si="448"/>
        <v>0</v>
      </c>
      <c r="QVQ68" s="956">
        <f t="shared" si="448"/>
        <v>0</v>
      </c>
      <c r="QVR68" s="956">
        <f t="shared" si="448"/>
        <v>0</v>
      </c>
      <c r="QVS68" s="956">
        <f t="shared" si="448"/>
        <v>0</v>
      </c>
      <c r="QVT68" s="956">
        <f t="shared" si="448"/>
        <v>0</v>
      </c>
      <c r="QVU68" s="956">
        <f t="shared" si="448"/>
        <v>0</v>
      </c>
      <c r="QVV68" s="956">
        <f t="shared" si="448"/>
        <v>0</v>
      </c>
      <c r="QVW68" s="956">
        <f t="shared" si="448"/>
        <v>0</v>
      </c>
      <c r="QVX68" s="956">
        <f t="shared" si="448"/>
        <v>0</v>
      </c>
      <c r="QVY68" s="956">
        <f t="shared" si="448"/>
        <v>0</v>
      </c>
      <c r="QVZ68" s="956">
        <f t="shared" si="448"/>
        <v>0</v>
      </c>
      <c r="QWA68" s="956">
        <f t="shared" si="448"/>
        <v>0</v>
      </c>
      <c r="QWB68" s="956">
        <f t="shared" si="448"/>
        <v>0</v>
      </c>
      <c r="QWC68" s="956">
        <f t="shared" si="448"/>
        <v>0</v>
      </c>
      <c r="QWD68" s="956">
        <f t="shared" si="448"/>
        <v>0</v>
      </c>
      <c r="QWE68" s="956">
        <f t="shared" si="448"/>
        <v>0</v>
      </c>
      <c r="QWF68" s="956">
        <f t="shared" si="448"/>
        <v>0</v>
      </c>
      <c r="QWG68" s="956">
        <f t="shared" si="448"/>
        <v>0</v>
      </c>
      <c r="QWH68" s="956">
        <f t="shared" si="448"/>
        <v>0</v>
      </c>
      <c r="QWI68" s="956">
        <f t="shared" si="448"/>
        <v>0</v>
      </c>
      <c r="QWJ68" s="956">
        <f t="shared" si="448"/>
        <v>0</v>
      </c>
      <c r="QWK68" s="956">
        <f t="shared" si="448"/>
        <v>0</v>
      </c>
      <c r="QWL68" s="956">
        <f t="shared" si="448"/>
        <v>0</v>
      </c>
      <c r="QWM68" s="956">
        <f t="shared" si="448"/>
        <v>0</v>
      </c>
      <c r="QWN68" s="956">
        <f t="shared" si="448"/>
        <v>0</v>
      </c>
      <c r="QWO68" s="956">
        <f t="shared" si="448"/>
        <v>0</v>
      </c>
      <c r="QWP68" s="956">
        <f t="shared" si="448"/>
        <v>0</v>
      </c>
      <c r="QWQ68" s="956">
        <f t="shared" si="448"/>
        <v>0</v>
      </c>
      <c r="QWR68" s="956">
        <f t="shared" ref="QWR68:QZC68" si="449">QWR60*$C$68</f>
        <v>0</v>
      </c>
      <c r="QWS68" s="956">
        <f t="shared" si="449"/>
        <v>0</v>
      </c>
      <c r="QWT68" s="956">
        <f t="shared" si="449"/>
        <v>0</v>
      </c>
      <c r="QWU68" s="956">
        <f t="shared" si="449"/>
        <v>0</v>
      </c>
      <c r="QWV68" s="956">
        <f t="shared" si="449"/>
        <v>0</v>
      </c>
      <c r="QWW68" s="956">
        <f t="shared" si="449"/>
        <v>0</v>
      </c>
      <c r="QWX68" s="956">
        <f t="shared" si="449"/>
        <v>0</v>
      </c>
      <c r="QWY68" s="956">
        <f t="shared" si="449"/>
        <v>0</v>
      </c>
      <c r="QWZ68" s="956">
        <f t="shared" si="449"/>
        <v>0</v>
      </c>
      <c r="QXA68" s="956">
        <f t="shared" si="449"/>
        <v>0</v>
      </c>
      <c r="QXB68" s="956">
        <f t="shared" si="449"/>
        <v>0</v>
      </c>
      <c r="QXC68" s="956">
        <f t="shared" si="449"/>
        <v>0</v>
      </c>
      <c r="QXD68" s="956">
        <f t="shared" si="449"/>
        <v>0</v>
      </c>
      <c r="QXE68" s="956">
        <f t="shared" si="449"/>
        <v>0</v>
      </c>
      <c r="QXF68" s="956">
        <f t="shared" si="449"/>
        <v>0</v>
      </c>
      <c r="QXG68" s="956">
        <f t="shared" si="449"/>
        <v>0</v>
      </c>
      <c r="QXH68" s="956">
        <f t="shared" si="449"/>
        <v>0</v>
      </c>
      <c r="QXI68" s="956">
        <f t="shared" si="449"/>
        <v>0</v>
      </c>
      <c r="QXJ68" s="956">
        <f t="shared" si="449"/>
        <v>0</v>
      </c>
      <c r="QXK68" s="956">
        <f t="shared" si="449"/>
        <v>0</v>
      </c>
      <c r="QXL68" s="956">
        <f t="shared" si="449"/>
        <v>0</v>
      </c>
      <c r="QXM68" s="956">
        <f t="shared" si="449"/>
        <v>0</v>
      </c>
      <c r="QXN68" s="956">
        <f t="shared" si="449"/>
        <v>0</v>
      </c>
      <c r="QXO68" s="956">
        <f t="shared" si="449"/>
        <v>0</v>
      </c>
      <c r="QXP68" s="956">
        <f t="shared" si="449"/>
        <v>0</v>
      </c>
      <c r="QXQ68" s="956">
        <f t="shared" si="449"/>
        <v>0</v>
      </c>
      <c r="QXR68" s="956">
        <f t="shared" si="449"/>
        <v>0</v>
      </c>
      <c r="QXS68" s="956">
        <f t="shared" si="449"/>
        <v>0</v>
      </c>
      <c r="QXT68" s="956">
        <f t="shared" si="449"/>
        <v>0</v>
      </c>
      <c r="QXU68" s="956">
        <f t="shared" si="449"/>
        <v>0</v>
      </c>
      <c r="QXV68" s="956">
        <f t="shared" si="449"/>
        <v>0</v>
      </c>
      <c r="QXW68" s="956">
        <f t="shared" si="449"/>
        <v>0</v>
      </c>
      <c r="QXX68" s="956">
        <f t="shared" si="449"/>
        <v>0</v>
      </c>
      <c r="QXY68" s="956">
        <f t="shared" si="449"/>
        <v>0</v>
      </c>
      <c r="QXZ68" s="956">
        <f t="shared" si="449"/>
        <v>0</v>
      </c>
      <c r="QYA68" s="956">
        <f t="shared" si="449"/>
        <v>0</v>
      </c>
      <c r="QYB68" s="956">
        <f t="shared" si="449"/>
        <v>0</v>
      </c>
      <c r="QYC68" s="956">
        <f t="shared" si="449"/>
        <v>0</v>
      </c>
      <c r="QYD68" s="956">
        <f t="shared" si="449"/>
        <v>0</v>
      </c>
      <c r="QYE68" s="956">
        <f t="shared" si="449"/>
        <v>0</v>
      </c>
      <c r="QYF68" s="956">
        <f t="shared" si="449"/>
        <v>0</v>
      </c>
      <c r="QYG68" s="956">
        <f t="shared" si="449"/>
        <v>0</v>
      </c>
      <c r="QYH68" s="956">
        <f t="shared" si="449"/>
        <v>0</v>
      </c>
      <c r="QYI68" s="956">
        <f t="shared" si="449"/>
        <v>0</v>
      </c>
      <c r="QYJ68" s="956">
        <f t="shared" si="449"/>
        <v>0</v>
      </c>
      <c r="QYK68" s="956">
        <f t="shared" si="449"/>
        <v>0</v>
      </c>
      <c r="QYL68" s="956">
        <f t="shared" si="449"/>
        <v>0</v>
      </c>
      <c r="QYM68" s="956">
        <f t="shared" si="449"/>
        <v>0</v>
      </c>
      <c r="QYN68" s="956">
        <f t="shared" si="449"/>
        <v>0</v>
      </c>
      <c r="QYO68" s="956">
        <f t="shared" si="449"/>
        <v>0</v>
      </c>
      <c r="QYP68" s="956">
        <f t="shared" si="449"/>
        <v>0</v>
      </c>
      <c r="QYQ68" s="956">
        <f t="shared" si="449"/>
        <v>0</v>
      </c>
      <c r="QYR68" s="956">
        <f t="shared" si="449"/>
        <v>0</v>
      </c>
      <c r="QYS68" s="956">
        <f t="shared" si="449"/>
        <v>0</v>
      </c>
      <c r="QYT68" s="956">
        <f t="shared" si="449"/>
        <v>0</v>
      </c>
      <c r="QYU68" s="956">
        <f t="shared" si="449"/>
        <v>0</v>
      </c>
      <c r="QYV68" s="956">
        <f t="shared" si="449"/>
        <v>0</v>
      </c>
      <c r="QYW68" s="956">
        <f t="shared" si="449"/>
        <v>0</v>
      </c>
      <c r="QYX68" s="956">
        <f t="shared" si="449"/>
        <v>0</v>
      </c>
      <c r="QYY68" s="956">
        <f t="shared" si="449"/>
        <v>0</v>
      </c>
      <c r="QYZ68" s="956">
        <f t="shared" si="449"/>
        <v>0</v>
      </c>
      <c r="QZA68" s="956">
        <f t="shared" si="449"/>
        <v>0</v>
      </c>
      <c r="QZB68" s="956">
        <f t="shared" si="449"/>
        <v>0</v>
      </c>
      <c r="QZC68" s="956">
        <f t="shared" si="449"/>
        <v>0</v>
      </c>
      <c r="QZD68" s="956">
        <f t="shared" ref="QZD68:RBO68" si="450">QZD60*$C$68</f>
        <v>0</v>
      </c>
      <c r="QZE68" s="956">
        <f t="shared" si="450"/>
        <v>0</v>
      </c>
      <c r="QZF68" s="956">
        <f t="shared" si="450"/>
        <v>0</v>
      </c>
      <c r="QZG68" s="956">
        <f t="shared" si="450"/>
        <v>0</v>
      </c>
      <c r="QZH68" s="956">
        <f t="shared" si="450"/>
        <v>0</v>
      </c>
      <c r="QZI68" s="956">
        <f t="shared" si="450"/>
        <v>0</v>
      </c>
      <c r="QZJ68" s="956">
        <f t="shared" si="450"/>
        <v>0</v>
      </c>
      <c r="QZK68" s="956">
        <f t="shared" si="450"/>
        <v>0</v>
      </c>
      <c r="QZL68" s="956">
        <f t="shared" si="450"/>
        <v>0</v>
      </c>
      <c r="QZM68" s="956">
        <f t="shared" si="450"/>
        <v>0</v>
      </c>
      <c r="QZN68" s="956">
        <f t="shared" si="450"/>
        <v>0</v>
      </c>
      <c r="QZO68" s="956">
        <f t="shared" si="450"/>
        <v>0</v>
      </c>
      <c r="QZP68" s="956">
        <f t="shared" si="450"/>
        <v>0</v>
      </c>
      <c r="QZQ68" s="956">
        <f t="shared" si="450"/>
        <v>0</v>
      </c>
      <c r="QZR68" s="956">
        <f t="shared" si="450"/>
        <v>0</v>
      </c>
      <c r="QZS68" s="956">
        <f t="shared" si="450"/>
        <v>0</v>
      </c>
      <c r="QZT68" s="956">
        <f t="shared" si="450"/>
        <v>0</v>
      </c>
      <c r="QZU68" s="956">
        <f t="shared" si="450"/>
        <v>0</v>
      </c>
      <c r="QZV68" s="956">
        <f t="shared" si="450"/>
        <v>0</v>
      </c>
      <c r="QZW68" s="956">
        <f t="shared" si="450"/>
        <v>0</v>
      </c>
      <c r="QZX68" s="956">
        <f t="shared" si="450"/>
        <v>0</v>
      </c>
      <c r="QZY68" s="956">
        <f t="shared" si="450"/>
        <v>0</v>
      </c>
      <c r="QZZ68" s="956">
        <f t="shared" si="450"/>
        <v>0</v>
      </c>
      <c r="RAA68" s="956">
        <f t="shared" si="450"/>
        <v>0</v>
      </c>
      <c r="RAB68" s="956">
        <f t="shared" si="450"/>
        <v>0</v>
      </c>
      <c r="RAC68" s="956">
        <f t="shared" si="450"/>
        <v>0</v>
      </c>
      <c r="RAD68" s="956">
        <f t="shared" si="450"/>
        <v>0</v>
      </c>
      <c r="RAE68" s="956">
        <f t="shared" si="450"/>
        <v>0</v>
      </c>
      <c r="RAF68" s="956">
        <f t="shared" si="450"/>
        <v>0</v>
      </c>
      <c r="RAG68" s="956">
        <f t="shared" si="450"/>
        <v>0</v>
      </c>
      <c r="RAH68" s="956">
        <f t="shared" si="450"/>
        <v>0</v>
      </c>
      <c r="RAI68" s="956">
        <f t="shared" si="450"/>
        <v>0</v>
      </c>
      <c r="RAJ68" s="956">
        <f t="shared" si="450"/>
        <v>0</v>
      </c>
      <c r="RAK68" s="956">
        <f t="shared" si="450"/>
        <v>0</v>
      </c>
      <c r="RAL68" s="956">
        <f t="shared" si="450"/>
        <v>0</v>
      </c>
      <c r="RAM68" s="956">
        <f t="shared" si="450"/>
        <v>0</v>
      </c>
      <c r="RAN68" s="956">
        <f t="shared" si="450"/>
        <v>0</v>
      </c>
      <c r="RAO68" s="956">
        <f t="shared" si="450"/>
        <v>0</v>
      </c>
      <c r="RAP68" s="956">
        <f t="shared" si="450"/>
        <v>0</v>
      </c>
      <c r="RAQ68" s="956">
        <f t="shared" si="450"/>
        <v>0</v>
      </c>
      <c r="RAR68" s="956">
        <f t="shared" si="450"/>
        <v>0</v>
      </c>
      <c r="RAS68" s="956">
        <f t="shared" si="450"/>
        <v>0</v>
      </c>
      <c r="RAT68" s="956">
        <f t="shared" si="450"/>
        <v>0</v>
      </c>
      <c r="RAU68" s="956">
        <f t="shared" si="450"/>
        <v>0</v>
      </c>
      <c r="RAV68" s="956">
        <f t="shared" si="450"/>
        <v>0</v>
      </c>
      <c r="RAW68" s="956">
        <f t="shared" si="450"/>
        <v>0</v>
      </c>
      <c r="RAX68" s="956">
        <f t="shared" si="450"/>
        <v>0</v>
      </c>
      <c r="RAY68" s="956">
        <f t="shared" si="450"/>
        <v>0</v>
      </c>
      <c r="RAZ68" s="956">
        <f t="shared" si="450"/>
        <v>0</v>
      </c>
      <c r="RBA68" s="956">
        <f t="shared" si="450"/>
        <v>0</v>
      </c>
      <c r="RBB68" s="956">
        <f t="shared" si="450"/>
        <v>0</v>
      </c>
      <c r="RBC68" s="956">
        <f t="shared" si="450"/>
        <v>0</v>
      </c>
      <c r="RBD68" s="956">
        <f t="shared" si="450"/>
        <v>0</v>
      </c>
      <c r="RBE68" s="956">
        <f t="shared" si="450"/>
        <v>0</v>
      </c>
      <c r="RBF68" s="956">
        <f t="shared" si="450"/>
        <v>0</v>
      </c>
      <c r="RBG68" s="956">
        <f t="shared" si="450"/>
        <v>0</v>
      </c>
      <c r="RBH68" s="956">
        <f t="shared" si="450"/>
        <v>0</v>
      </c>
      <c r="RBI68" s="956">
        <f t="shared" si="450"/>
        <v>0</v>
      </c>
      <c r="RBJ68" s="956">
        <f t="shared" si="450"/>
        <v>0</v>
      </c>
      <c r="RBK68" s="956">
        <f t="shared" si="450"/>
        <v>0</v>
      </c>
      <c r="RBL68" s="956">
        <f t="shared" si="450"/>
        <v>0</v>
      </c>
      <c r="RBM68" s="956">
        <f t="shared" si="450"/>
        <v>0</v>
      </c>
      <c r="RBN68" s="956">
        <f t="shared" si="450"/>
        <v>0</v>
      </c>
      <c r="RBO68" s="956">
        <f t="shared" si="450"/>
        <v>0</v>
      </c>
      <c r="RBP68" s="956">
        <f t="shared" ref="RBP68:REA68" si="451">RBP60*$C$68</f>
        <v>0</v>
      </c>
      <c r="RBQ68" s="956">
        <f t="shared" si="451"/>
        <v>0</v>
      </c>
      <c r="RBR68" s="956">
        <f t="shared" si="451"/>
        <v>0</v>
      </c>
      <c r="RBS68" s="956">
        <f t="shared" si="451"/>
        <v>0</v>
      </c>
      <c r="RBT68" s="956">
        <f t="shared" si="451"/>
        <v>0</v>
      </c>
      <c r="RBU68" s="956">
        <f t="shared" si="451"/>
        <v>0</v>
      </c>
      <c r="RBV68" s="956">
        <f t="shared" si="451"/>
        <v>0</v>
      </c>
      <c r="RBW68" s="956">
        <f t="shared" si="451"/>
        <v>0</v>
      </c>
      <c r="RBX68" s="956">
        <f t="shared" si="451"/>
        <v>0</v>
      </c>
      <c r="RBY68" s="956">
        <f t="shared" si="451"/>
        <v>0</v>
      </c>
      <c r="RBZ68" s="956">
        <f t="shared" si="451"/>
        <v>0</v>
      </c>
      <c r="RCA68" s="956">
        <f t="shared" si="451"/>
        <v>0</v>
      </c>
      <c r="RCB68" s="956">
        <f t="shared" si="451"/>
        <v>0</v>
      </c>
      <c r="RCC68" s="956">
        <f t="shared" si="451"/>
        <v>0</v>
      </c>
      <c r="RCD68" s="956">
        <f t="shared" si="451"/>
        <v>0</v>
      </c>
      <c r="RCE68" s="956">
        <f t="shared" si="451"/>
        <v>0</v>
      </c>
      <c r="RCF68" s="956">
        <f t="shared" si="451"/>
        <v>0</v>
      </c>
      <c r="RCG68" s="956">
        <f t="shared" si="451"/>
        <v>0</v>
      </c>
      <c r="RCH68" s="956">
        <f t="shared" si="451"/>
        <v>0</v>
      </c>
      <c r="RCI68" s="956">
        <f t="shared" si="451"/>
        <v>0</v>
      </c>
      <c r="RCJ68" s="956">
        <f t="shared" si="451"/>
        <v>0</v>
      </c>
      <c r="RCK68" s="956">
        <f t="shared" si="451"/>
        <v>0</v>
      </c>
      <c r="RCL68" s="956">
        <f t="shared" si="451"/>
        <v>0</v>
      </c>
      <c r="RCM68" s="956">
        <f t="shared" si="451"/>
        <v>0</v>
      </c>
      <c r="RCN68" s="956">
        <f t="shared" si="451"/>
        <v>0</v>
      </c>
      <c r="RCO68" s="956">
        <f t="shared" si="451"/>
        <v>0</v>
      </c>
      <c r="RCP68" s="956">
        <f t="shared" si="451"/>
        <v>0</v>
      </c>
      <c r="RCQ68" s="956">
        <f t="shared" si="451"/>
        <v>0</v>
      </c>
      <c r="RCR68" s="956">
        <f t="shared" si="451"/>
        <v>0</v>
      </c>
      <c r="RCS68" s="956">
        <f t="shared" si="451"/>
        <v>0</v>
      </c>
      <c r="RCT68" s="956">
        <f t="shared" si="451"/>
        <v>0</v>
      </c>
      <c r="RCU68" s="956">
        <f t="shared" si="451"/>
        <v>0</v>
      </c>
      <c r="RCV68" s="956">
        <f t="shared" si="451"/>
        <v>0</v>
      </c>
      <c r="RCW68" s="956">
        <f t="shared" si="451"/>
        <v>0</v>
      </c>
      <c r="RCX68" s="956">
        <f t="shared" si="451"/>
        <v>0</v>
      </c>
      <c r="RCY68" s="956">
        <f t="shared" si="451"/>
        <v>0</v>
      </c>
      <c r="RCZ68" s="956">
        <f t="shared" si="451"/>
        <v>0</v>
      </c>
      <c r="RDA68" s="956">
        <f t="shared" si="451"/>
        <v>0</v>
      </c>
      <c r="RDB68" s="956">
        <f t="shared" si="451"/>
        <v>0</v>
      </c>
      <c r="RDC68" s="956">
        <f t="shared" si="451"/>
        <v>0</v>
      </c>
      <c r="RDD68" s="956">
        <f t="shared" si="451"/>
        <v>0</v>
      </c>
      <c r="RDE68" s="956">
        <f t="shared" si="451"/>
        <v>0</v>
      </c>
      <c r="RDF68" s="956">
        <f t="shared" si="451"/>
        <v>0</v>
      </c>
      <c r="RDG68" s="956">
        <f t="shared" si="451"/>
        <v>0</v>
      </c>
      <c r="RDH68" s="956">
        <f t="shared" si="451"/>
        <v>0</v>
      </c>
      <c r="RDI68" s="956">
        <f t="shared" si="451"/>
        <v>0</v>
      </c>
      <c r="RDJ68" s="956">
        <f t="shared" si="451"/>
        <v>0</v>
      </c>
      <c r="RDK68" s="956">
        <f t="shared" si="451"/>
        <v>0</v>
      </c>
      <c r="RDL68" s="956">
        <f t="shared" si="451"/>
        <v>0</v>
      </c>
      <c r="RDM68" s="956">
        <f t="shared" si="451"/>
        <v>0</v>
      </c>
      <c r="RDN68" s="956">
        <f t="shared" si="451"/>
        <v>0</v>
      </c>
      <c r="RDO68" s="956">
        <f t="shared" si="451"/>
        <v>0</v>
      </c>
      <c r="RDP68" s="956">
        <f t="shared" si="451"/>
        <v>0</v>
      </c>
      <c r="RDQ68" s="956">
        <f t="shared" si="451"/>
        <v>0</v>
      </c>
      <c r="RDR68" s="956">
        <f t="shared" si="451"/>
        <v>0</v>
      </c>
      <c r="RDS68" s="956">
        <f t="shared" si="451"/>
        <v>0</v>
      </c>
      <c r="RDT68" s="956">
        <f t="shared" si="451"/>
        <v>0</v>
      </c>
      <c r="RDU68" s="956">
        <f t="shared" si="451"/>
        <v>0</v>
      </c>
      <c r="RDV68" s="956">
        <f t="shared" si="451"/>
        <v>0</v>
      </c>
      <c r="RDW68" s="956">
        <f t="shared" si="451"/>
        <v>0</v>
      </c>
      <c r="RDX68" s="956">
        <f t="shared" si="451"/>
        <v>0</v>
      </c>
      <c r="RDY68" s="956">
        <f t="shared" si="451"/>
        <v>0</v>
      </c>
      <c r="RDZ68" s="956">
        <f t="shared" si="451"/>
        <v>0</v>
      </c>
      <c r="REA68" s="956">
        <f t="shared" si="451"/>
        <v>0</v>
      </c>
      <c r="REB68" s="956">
        <f t="shared" ref="REB68:RGM68" si="452">REB60*$C$68</f>
        <v>0</v>
      </c>
      <c r="REC68" s="956">
        <f t="shared" si="452"/>
        <v>0</v>
      </c>
      <c r="RED68" s="956">
        <f t="shared" si="452"/>
        <v>0</v>
      </c>
      <c r="REE68" s="956">
        <f t="shared" si="452"/>
        <v>0</v>
      </c>
      <c r="REF68" s="956">
        <f t="shared" si="452"/>
        <v>0</v>
      </c>
      <c r="REG68" s="956">
        <f t="shared" si="452"/>
        <v>0</v>
      </c>
      <c r="REH68" s="956">
        <f t="shared" si="452"/>
        <v>0</v>
      </c>
      <c r="REI68" s="956">
        <f t="shared" si="452"/>
        <v>0</v>
      </c>
      <c r="REJ68" s="956">
        <f t="shared" si="452"/>
        <v>0</v>
      </c>
      <c r="REK68" s="956">
        <f t="shared" si="452"/>
        <v>0</v>
      </c>
      <c r="REL68" s="956">
        <f t="shared" si="452"/>
        <v>0</v>
      </c>
      <c r="REM68" s="956">
        <f t="shared" si="452"/>
        <v>0</v>
      </c>
      <c r="REN68" s="956">
        <f t="shared" si="452"/>
        <v>0</v>
      </c>
      <c r="REO68" s="956">
        <f t="shared" si="452"/>
        <v>0</v>
      </c>
      <c r="REP68" s="956">
        <f t="shared" si="452"/>
        <v>0</v>
      </c>
      <c r="REQ68" s="956">
        <f t="shared" si="452"/>
        <v>0</v>
      </c>
      <c r="RER68" s="956">
        <f t="shared" si="452"/>
        <v>0</v>
      </c>
      <c r="RES68" s="956">
        <f t="shared" si="452"/>
        <v>0</v>
      </c>
      <c r="RET68" s="956">
        <f t="shared" si="452"/>
        <v>0</v>
      </c>
      <c r="REU68" s="956">
        <f t="shared" si="452"/>
        <v>0</v>
      </c>
      <c r="REV68" s="956">
        <f t="shared" si="452"/>
        <v>0</v>
      </c>
      <c r="REW68" s="956">
        <f t="shared" si="452"/>
        <v>0</v>
      </c>
      <c r="REX68" s="956">
        <f t="shared" si="452"/>
        <v>0</v>
      </c>
      <c r="REY68" s="956">
        <f t="shared" si="452"/>
        <v>0</v>
      </c>
      <c r="REZ68" s="956">
        <f t="shared" si="452"/>
        <v>0</v>
      </c>
      <c r="RFA68" s="956">
        <f t="shared" si="452"/>
        <v>0</v>
      </c>
      <c r="RFB68" s="956">
        <f t="shared" si="452"/>
        <v>0</v>
      </c>
      <c r="RFC68" s="956">
        <f t="shared" si="452"/>
        <v>0</v>
      </c>
      <c r="RFD68" s="956">
        <f t="shared" si="452"/>
        <v>0</v>
      </c>
      <c r="RFE68" s="956">
        <f t="shared" si="452"/>
        <v>0</v>
      </c>
      <c r="RFF68" s="956">
        <f t="shared" si="452"/>
        <v>0</v>
      </c>
      <c r="RFG68" s="956">
        <f t="shared" si="452"/>
        <v>0</v>
      </c>
      <c r="RFH68" s="956">
        <f t="shared" si="452"/>
        <v>0</v>
      </c>
      <c r="RFI68" s="956">
        <f t="shared" si="452"/>
        <v>0</v>
      </c>
      <c r="RFJ68" s="956">
        <f t="shared" si="452"/>
        <v>0</v>
      </c>
      <c r="RFK68" s="956">
        <f t="shared" si="452"/>
        <v>0</v>
      </c>
      <c r="RFL68" s="956">
        <f t="shared" si="452"/>
        <v>0</v>
      </c>
      <c r="RFM68" s="956">
        <f t="shared" si="452"/>
        <v>0</v>
      </c>
      <c r="RFN68" s="956">
        <f t="shared" si="452"/>
        <v>0</v>
      </c>
      <c r="RFO68" s="956">
        <f t="shared" si="452"/>
        <v>0</v>
      </c>
      <c r="RFP68" s="956">
        <f t="shared" si="452"/>
        <v>0</v>
      </c>
      <c r="RFQ68" s="956">
        <f t="shared" si="452"/>
        <v>0</v>
      </c>
      <c r="RFR68" s="956">
        <f t="shared" si="452"/>
        <v>0</v>
      </c>
      <c r="RFS68" s="956">
        <f t="shared" si="452"/>
        <v>0</v>
      </c>
      <c r="RFT68" s="956">
        <f t="shared" si="452"/>
        <v>0</v>
      </c>
      <c r="RFU68" s="956">
        <f t="shared" si="452"/>
        <v>0</v>
      </c>
      <c r="RFV68" s="956">
        <f t="shared" si="452"/>
        <v>0</v>
      </c>
      <c r="RFW68" s="956">
        <f t="shared" si="452"/>
        <v>0</v>
      </c>
      <c r="RFX68" s="956">
        <f t="shared" si="452"/>
        <v>0</v>
      </c>
      <c r="RFY68" s="956">
        <f t="shared" si="452"/>
        <v>0</v>
      </c>
      <c r="RFZ68" s="956">
        <f t="shared" si="452"/>
        <v>0</v>
      </c>
      <c r="RGA68" s="956">
        <f t="shared" si="452"/>
        <v>0</v>
      </c>
      <c r="RGB68" s="956">
        <f t="shared" si="452"/>
        <v>0</v>
      </c>
      <c r="RGC68" s="956">
        <f t="shared" si="452"/>
        <v>0</v>
      </c>
      <c r="RGD68" s="956">
        <f t="shared" si="452"/>
        <v>0</v>
      </c>
      <c r="RGE68" s="956">
        <f t="shared" si="452"/>
        <v>0</v>
      </c>
      <c r="RGF68" s="956">
        <f t="shared" si="452"/>
        <v>0</v>
      </c>
      <c r="RGG68" s="956">
        <f t="shared" si="452"/>
        <v>0</v>
      </c>
      <c r="RGH68" s="956">
        <f t="shared" si="452"/>
        <v>0</v>
      </c>
      <c r="RGI68" s="956">
        <f t="shared" si="452"/>
        <v>0</v>
      </c>
      <c r="RGJ68" s="956">
        <f t="shared" si="452"/>
        <v>0</v>
      </c>
      <c r="RGK68" s="956">
        <f t="shared" si="452"/>
        <v>0</v>
      </c>
      <c r="RGL68" s="956">
        <f t="shared" si="452"/>
        <v>0</v>
      </c>
      <c r="RGM68" s="956">
        <f t="shared" si="452"/>
        <v>0</v>
      </c>
      <c r="RGN68" s="956">
        <f t="shared" ref="RGN68:RIY68" si="453">RGN60*$C$68</f>
        <v>0</v>
      </c>
      <c r="RGO68" s="956">
        <f t="shared" si="453"/>
        <v>0</v>
      </c>
      <c r="RGP68" s="956">
        <f t="shared" si="453"/>
        <v>0</v>
      </c>
      <c r="RGQ68" s="956">
        <f t="shared" si="453"/>
        <v>0</v>
      </c>
      <c r="RGR68" s="956">
        <f t="shared" si="453"/>
        <v>0</v>
      </c>
      <c r="RGS68" s="956">
        <f t="shared" si="453"/>
        <v>0</v>
      </c>
      <c r="RGT68" s="956">
        <f t="shared" si="453"/>
        <v>0</v>
      </c>
      <c r="RGU68" s="956">
        <f t="shared" si="453"/>
        <v>0</v>
      </c>
      <c r="RGV68" s="956">
        <f t="shared" si="453"/>
        <v>0</v>
      </c>
      <c r="RGW68" s="956">
        <f t="shared" si="453"/>
        <v>0</v>
      </c>
      <c r="RGX68" s="956">
        <f t="shared" si="453"/>
        <v>0</v>
      </c>
      <c r="RGY68" s="956">
        <f t="shared" si="453"/>
        <v>0</v>
      </c>
      <c r="RGZ68" s="956">
        <f t="shared" si="453"/>
        <v>0</v>
      </c>
      <c r="RHA68" s="956">
        <f t="shared" si="453"/>
        <v>0</v>
      </c>
      <c r="RHB68" s="956">
        <f t="shared" si="453"/>
        <v>0</v>
      </c>
      <c r="RHC68" s="956">
        <f t="shared" si="453"/>
        <v>0</v>
      </c>
      <c r="RHD68" s="956">
        <f t="shared" si="453"/>
        <v>0</v>
      </c>
      <c r="RHE68" s="956">
        <f t="shared" si="453"/>
        <v>0</v>
      </c>
      <c r="RHF68" s="956">
        <f t="shared" si="453"/>
        <v>0</v>
      </c>
      <c r="RHG68" s="956">
        <f t="shared" si="453"/>
        <v>0</v>
      </c>
      <c r="RHH68" s="956">
        <f t="shared" si="453"/>
        <v>0</v>
      </c>
      <c r="RHI68" s="956">
        <f t="shared" si="453"/>
        <v>0</v>
      </c>
      <c r="RHJ68" s="956">
        <f t="shared" si="453"/>
        <v>0</v>
      </c>
      <c r="RHK68" s="956">
        <f t="shared" si="453"/>
        <v>0</v>
      </c>
      <c r="RHL68" s="956">
        <f t="shared" si="453"/>
        <v>0</v>
      </c>
      <c r="RHM68" s="956">
        <f t="shared" si="453"/>
        <v>0</v>
      </c>
      <c r="RHN68" s="956">
        <f t="shared" si="453"/>
        <v>0</v>
      </c>
      <c r="RHO68" s="956">
        <f t="shared" si="453"/>
        <v>0</v>
      </c>
      <c r="RHP68" s="956">
        <f t="shared" si="453"/>
        <v>0</v>
      </c>
      <c r="RHQ68" s="956">
        <f t="shared" si="453"/>
        <v>0</v>
      </c>
      <c r="RHR68" s="956">
        <f t="shared" si="453"/>
        <v>0</v>
      </c>
      <c r="RHS68" s="956">
        <f t="shared" si="453"/>
        <v>0</v>
      </c>
      <c r="RHT68" s="956">
        <f t="shared" si="453"/>
        <v>0</v>
      </c>
      <c r="RHU68" s="956">
        <f t="shared" si="453"/>
        <v>0</v>
      </c>
      <c r="RHV68" s="956">
        <f t="shared" si="453"/>
        <v>0</v>
      </c>
      <c r="RHW68" s="956">
        <f t="shared" si="453"/>
        <v>0</v>
      </c>
      <c r="RHX68" s="956">
        <f t="shared" si="453"/>
        <v>0</v>
      </c>
      <c r="RHY68" s="956">
        <f t="shared" si="453"/>
        <v>0</v>
      </c>
      <c r="RHZ68" s="956">
        <f t="shared" si="453"/>
        <v>0</v>
      </c>
      <c r="RIA68" s="956">
        <f t="shared" si="453"/>
        <v>0</v>
      </c>
      <c r="RIB68" s="956">
        <f t="shared" si="453"/>
        <v>0</v>
      </c>
      <c r="RIC68" s="956">
        <f t="shared" si="453"/>
        <v>0</v>
      </c>
      <c r="RID68" s="956">
        <f t="shared" si="453"/>
        <v>0</v>
      </c>
      <c r="RIE68" s="956">
        <f t="shared" si="453"/>
        <v>0</v>
      </c>
      <c r="RIF68" s="956">
        <f t="shared" si="453"/>
        <v>0</v>
      </c>
      <c r="RIG68" s="956">
        <f t="shared" si="453"/>
        <v>0</v>
      </c>
      <c r="RIH68" s="956">
        <f t="shared" si="453"/>
        <v>0</v>
      </c>
      <c r="RII68" s="956">
        <f t="shared" si="453"/>
        <v>0</v>
      </c>
      <c r="RIJ68" s="956">
        <f t="shared" si="453"/>
        <v>0</v>
      </c>
      <c r="RIK68" s="956">
        <f t="shared" si="453"/>
        <v>0</v>
      </c>
      <c r="RIL68" s="956">
        <f t="shared" si="453"/>
        <v>0</v>
      </c>
      <c r="RIM68" s="956">
        <f t="shared" si="453"/>
        <v>0</v>
      </c>
      <c r="RIN68" s="956">
        <f t="shared" si="453"/>
        <v>0</v>
      </c>
      <c r="RIO68" s="956">
        <f t="shared" si="453"/>
        <v>0</v>
      </c>
      <c r="RIP68" s="956">
        <f t="shared" si="453"/>
        <v>0</v>
      </c>
      <c r="RIQ68" s="956">
        <f t="shared" si="453"/>
        <v>0</v>
      </c>
      <c r="RIR68" s="956">
        <f t="shared" si="453"/>
        <v>0</v>
      </c>
      <c r="RIS68" s="956">
        <f t="shared" si="453"/>
        <v>0</v>
      </c>
      <c r="RIT68" s="956">
        <f t="shared" si="453"/>
        <v>0</v>
      </c>
      <c r="RIU68" s="956">
        <f t="shared" si="453"/>
        <v>0</v>
      </c>
      <c r="RIV68" s="956">
        <f t="shared" si="453"/>
        <v>0</v>
      </c>
      <c r="RIW68" s="956">
        <f t="shared" si="453"/>
        <v>0</v>
      </c>
      <c r="RIX68" s="956">
        <f t="shared" si="453"/>
        <v>0</v>
      </c>
      <c r="RIY68" s="956">
        <f t="shared" si="453"/>
        <v>0</v>
      </c>
      <c r="RIZ68" s="956">
        <f t="shared" ref="RIZ68:RLK68" si="454">RIZ60*$C$68</f>
        <v>0</v>
      </c>
      <c r="RJA68" s="956">
        <f t="shared" si="454"/>
        <v>0</v>
      </c>
      <c r="RJB68" s="956">
        <f t="shared" si="454"/>
        <v>0</v>
      </c>
      <c r="RJC68" s="956">
        <f t="shared" si="454"/>
        <v>0</v>
      </c>
      <c r="RJD68" s="956">
        <f t="shared" si="454"/>
        <v>0</v>
      </c>
      <c r="RJE68" s="956">
        <f t="shared" si="454"/>
        <v>0</v>
      </c>
      <c r="RJF68" s="956">
        <f t="shared" si="454"/>
        <v>0</v>
      </c>
      <c r="RJG68" s="956">
        <f t="shared" si="454"/>
        <v>0</v>
      </c>
      <c r="RJH68" s="956">
        <f t="shared" si="454"/>
        <v>0</v>
      </c>
      <c r="RJI68" s="956">
        <f t="shared" si="454"/>
        <v>0</v>
      </c>
      <c r="RJJ68" s="956">
        <f t="shared" si="454"/>
        <v>0</v>
      </c>
      <c r="RJK68" s="956">
        <f t="shared" si="454"/>
        <v>0</v>
      </c>
      <c r="RJL68" s="956">
        <f t="shared" si="454"/>
        <v>0</v>
      </c>
      <c r="RJM68" s="956">
        <f t="shared" si="454"/>
        <v>0</v>
      </c>
      <c r="RJN68" s="956">
        <f t="shared" si="454"/>
        <v>0</v>
      </c>
      <c r="RJO68" s="956">
        <f t="shared" si="454"/>
        <v>0</v>
      </c>
      <c r="RJP68" s="956">
        <f t="shared" si="454"/>
        <v>0</v>
      </c>
      <c r="RJQ68" s="956">
        <f t="shared" si="454"/>
        <v>0</v>
      </c>
      <c r="RJR68" s="956">
        <f t="shared" si="454"/>
        <v>0</v>
      </c>
      <c r="RJS68" s="956">
        <f t="shared" si="454"/>
        <v>0</v>
      </c>
      <c r="RJT68" s="956">
        <f t="shared" si="454"/>
        <v>0</v>
      </c>
      <c r="RJU68" s="956">
        <f t="shared" si="454"/>
        <v>0</v>
      </c>
      <c r="RJV68" s="956">
        <f t="shared" si="454"/>
        <v>0</v>
      </c>
      <c r="RJW68" s="956">
        <f t="shared" si="454"/>
        <v>0</v>
      </c>
      <c r="RJX68" s="956">
        <f t="shared" si="454"/>
        <v>0</v>
      </c>
      <c r="RJY68" s="956">
        <f t="shared" si="454"/>
        <v>0</v>
      </c>
      <c r="RJZ68" s="956">
        <f t="shared" si="454"/>
        <v>0</v>
      </c>
      <c r="RKA68" s="956">
        <f t="shared" si="454"/>
        <v>0</v>
      </c>
      <c r="RKB68" s="956">
        <f t="shared" si="454"/>
        <v>0</v>
      </c>
      <c r="RKC68" s="956">
        <f t="shared" si="454"/>
        <v>0</v>
      </c>
      <c r="RKD68" s="956">
        <f t="shared" si="454"/>
        <v>0</v>
      </c>
      <c r="RKE68" s="956">
        <f t="shared" si="454"/>
        <v>0</v>
      </c>
      <c r="RKF68" s="956">
        <f t="shared" si="454"/>
        <v>0</v>
      </c>
      <c r="RKG68" s="956">
        <f t="shared" si="454"/>
        <v>0</v>
      </c>
      <c r="RKH68" s="956">
        <f t="shared" si="454"/>
        <v>0</v>
      </c>
      <c r="RKI68" s="956">
        <f t="shared" si="454"/>
        <v>0</v>
      </c>
      <c r="RKJ68" s="956">
        <f t="shared" si="454"/>
        <v>0</v>
      </c>
      <c r="RKK68" s="956">
        <f t="shared" si="454"/>
        <v>0</v>
      </c>
      <c r="RKL68" s="956">
        <f t="shared" si="454"/>
        <v>0</v>
      </c>
      <c r="RKM68" s="956">
        <f t="shared" si="454"/>
        <v>0</v>
      </c>
      <c r="RKN68" s="956">
        <f t="shared" si="454"/>
        <v>0</v>
      </c>
      <c r="RKO68" s="956">
        <f t="shared" si="454"/>
        <v>0</v>
      </c>
      <c r="RKP68" s="956">
        <f t="shared" si="454"/>
        <v>0</v>
      </c>
      <c r="RKQ68" s="956">
        <f t="shared" si="454"/>
        <v>0</v>
      </c>
      <c r="RKR68" s="956">
        <f t="shared" si="454"/>
        <v>0</v>
      </c>
      <c r="RKS68" s="956">
        <f t="shared" si="454"/>
        <v>0</v>
      </c>
      <c r="RKT68" s="956">
        <f t="shared" si="454"/>
        <v>0</v>
      </c>
      <c r="RKU68" s="956">
        <f t="shared" si="454"/>
        <v>0</v>
      </c>
      <c r="RKV68" s="956">
        <f t="shared" si="454"/>
        <v>0</v>
      </c>
      <c r="RKW68" s="956">
        <f t="shared" si="454"/>
        <v>0</v>
      </c>
      <c r="RKX68" s="956">
        <f t="shared" si="454"/>
        <v>0</v>
      </c>
      <c r="RKY68" s="956">
        <f t="shared" si="454"/>
        <v>0</v>
      </c>
      <c r="RKZ68" s="956">
        <f t="shared" si="454"/>
        <v>0</v>
      </c>
      <c r="RLA68" s="956">
        <f t="shared" si="454"/>
        <v>0</v>
      </c>
      <c r="RLB68" s="956">
        <f t="shared" si="454"/>
        <v>0</v>
      </c>
      <c r="RLC68" s="956">
        <f t="shared" si="454"/>
        <v>0</v>
      </c>
      <c r="RLD68" s="956">
        <f t="shared" si="454"/>
        <v>0</v>
      </c>
      <c r="RLE68" s="956">
        <f t="shared" si="454"/>
        <v>0</v>
      </c>
      <c r="RLF68" s="956">
        <f t="shared" si="454"/>
        <v>0</v>
      </c>
      <c r="RLG68" s="956">
        <f t="shared" si="454"/>
        <v>0</v>
      </c>
      <c r="RLH68" s="956">
        <f t="shared" si="454"/>
        <v>0</v>
      </c>
      <c r="RLI68" s="956">
        <f t="shared" si="454"/>
        <v>0</v>
      </c>
      <c r="RLJ68" s="956">
        <f t="shared" si="454"/>
        <v>0</v>
      </c>
      <c r="RLK68" s="956">
        <f t="shared" si="454"/>
        <v>0</v>
      </c>
      <c r="RLL68" s="956">
        <f t="shared" ref="RLL68:RNW68" si="455">RLL60*$C$68</f>
        <v>0</v>
      </c>
      <c r="RLM68" s="956">
        <f t="shared" si="455"/>
        <v>0</v>
      </c>
      <c r="RLN68" s="956">
        <f t="shared" si="455"/>
        <v>0</v>
      </c>
      <c r="RLO68" s="956">
        <f t="shared" si="455"/>
        <v>0</v>
      </c>
      <c r="RLP68" s="956">
        <f t="shared" si="455"/>
        <v>0</v>
      </c>
      <c r="RLQ68" s="956">
        <f t="shared" si="455"/>
        <v>0</v>
      </c>
      <c r="RLR68" s="956">
        <f t="shared" si="455"/>
        <v>0</v>
      </c>
      <c r="RLS68" s="956">
        <f t="shared" si="455"/>
        <v>0</v>
      </c>
      <c r="RLT68" s="956">
        <f t="shared" si="455"/>
        <v>0</v>
      </c>
      <c r="RLU68" s="956">
        <f t="shared" si="455"/>
        <v>0</v>
      </c>
      <c r="RLV68" s="956">
        <f t="shared" si="455"/>
        <v>0</v>
      </c>
      <c r="RLW68" s="956">
        <f t="shared" si="455"/>
        <v>0</v>
      </c>
      <c r="RLX68" s="956">
        <f t="shared" si="455"/>
        <v>0</v>
      </c>
      <c r="RLY68" s="956">
        <f t="shared" si="455"/>
        <v>0</v>
      </c>
      <c r="RLZ68" s="956">
        <f t="shared" si="455"/>
        <v>0</v>
      </c>
      <c r="RMA68" s="956">
        <f t="shared" si="455"/>
        <v>0</v>
      </c>
      <c r="RMB68" s="956">
        <f t="shared" si="455"/>
        <v>0</v>
      </c>
      <c r="RMC68" s="956">
        <f t="shared" si="455"/>
        <v>0</v>
      </c>
      <c r="RMD68" s="956">
        <f t="shared" si="455"/>
        <v>0</v>
      </c>
      <c r="RME68" s="956">
        <f t="shared" si="455"/>
        <v>0</v>
      </c>
      <c r="RMF68" s="956">
        <f t="shared" si="455"/>
        <v>0</v>
      </c>
      <c r="RMG68" s="956">
        <f t="shared" si="455"/>
        <v>0</v>
      </c>
      <c r="RMH68" s="956">
        <f t="shared" si="455"/>
        <v>0</v>
      </c>
      <c r="RMI68" s="956">
        <f t="shared" si="455"/>
        <v>0</v>
      </c>
      <c r="RMJ68" s="956">
        <f t="shared" si="455"/>
        <v>0</v>
      </c>
      <c r="RMK68" s="956">
        <f t="shared" si="455"/>
        <v>0</v>
      </c>
      <c r="RML68" s="956">
        <f t="shared" si="455"/>
        <v>0</v>
      </c>
      <c r="RMM68" s="956">
        <f t="shared" si="455"/>
        <v>0</v>
      </c>
      <c r="RMN68" s="956">
        <f t="shared" si="455"/>
        <v>0</v>
      </c>
      <c r="RMO68" s="956">
        <f t="shared" si="455"/>
        <v>0</v>
      </c>
      <c r="RMP68" s="956">
        <f t="shared" si="455"/>
        <v>0</v>
      </c>
      <c r="RMQ68" s="956">
        <f t="shared" si="455"/>
        <v>0</v>
      </c>
      <c r="RMR68" s="956">
        <f t="shared" si="455"/>
        <v>0</v>
      </c>
      <c r="RMS68" s="956">
        <f t="shared" si="455"/>
        <v>0</v>
      </c>
      <c r="RMT68" s="956">
        <f t="shared" si="455"/>
        <v>0</v>
      </c>
      <c r="RMU68" s="956">
        <f t="shared" si="455"/>
        <v>0</v>
      </c>
      <c r="RMV68" s="956">
        <f t="shared" si="455"/>
        <v>0</v>
      </c>
      <c r="RMW68" s="956">
        <f t="shared" si="455"/>
        <v>0</v>
      </c>
      <c r="RMX68" s="956">
        <f t="shared" si="455"/>
        <v>0</v>
      </c>
      <c r="RMY68" s="956">
        <f t="shared" si="455"/>
        <v>0</v>
      </c>
      <c r="RMZ68" s="956">
        <f t="shared" si="455"/>
        <v>0</v>
      </c>
      <c r="RNA68" s="956">
        <f t="shared" si="455"/>
        <v>0</v>
      </c>
      <c r="RNB68" s="956">
        <f t="shared" si="455"/>
        <v>0</v>
      </c>
      <c r="RNC68" s="956">
        <f t="shared" si="455"/>
        <v>0</v>
      </c>
      <c r="RND68" s="956">
        <f t="shared" si="455"/>
        <v>0</v>
      </c>
      <c r="RNE68" s="956">
        <f t="shared" si="455"/>
        <v>0</v>
      </c>
      <c r="RNF68" s="956">
        <f t="shared" si="455"/>
        <v>0</v>
      </c>
      <c r="RNG68" s="956">
        <f t="shared" si="455"/>
        <v>0</v>
      </c>
      <c r="RNH68" s="956">
        <f t="shared" si="455"/>
        <v>0</v>
      </c>
      <c r="RNI68" s="956">
        <f t="shared" si="455"/>
        <v>0</v>
      </c>
      <c r="RNJ68" s="956">
        <f t="shared" si="455"/>
        <v>0</v>
      </c>
      <c r="RNK68" s="956">
        <f t="shared" si="455"/>
        <v>0</v>
      </c>
      <c r="RNL68" s="956">
        <f t="shared" si="455"/>
        <v>0</v>
      </c>
      <c r="RNM68" s="956">
        <f t="shared" si="455"/>
        <v>0</v>
      </c>
      <c r="RNN68" s="956">
        <f t="shared" si="455"/>
        <v>0</v>
      </c>
      <c r="RNO68" s="956">
        <f t="shared" si="455"/>
        <v>0</v>
      </c>
      <c r="RNP68" s="956">
        <f t="shared" si="455"/>
        <v>0</v>
      </c>
      <c r="RNQ68" s="956">
        <f t="shared" si="455"/>
        <v>0</v>
      </c>
      <c r="RNR68" s="956">
        <f t="shared" si="455"/>
        <v>0</v>
      </c>
      <c r="RNS68" s="956">
        <f t="shared" si="455"/>
        <v>0</v>
      </c>
      <c r="RNT68" s="956">
        <f t="shared" si="455"/>
        <v>0</v>
      </c>
      <c r="RNU68" s="956">
        <f t="shared" si="455"/>
        <v>0</v>
      </c>
      <c r="RNV68" s="956">
        <f t="shared" si="455"/>
        <v>0</v>
      </c>
      <c r="RNW68" s="956">
        <f t="shared" si="455"/>
        <v>0</v>
      </c>
      <c r="RNX68" s="956">
        <f t="shared" ref="RNX68:RQI68" si="456">RNX60*$C$68</f>
        <v>0</v>
      </c>
      <c r="RNY68" s="956">
        <f t="shared" si="456"/>
        <v>0</v>
      </c>
      <c r="RNZ68" s="956">
        <f t="shared" si="456"/>
        <v>0</v>
      </c>
      <c r="ROA68" s="956">
        <f t="shared" si="456"/>
        <v>0</v>
      </c>
      <c r="ROB68" s="956">
        <f t="shared" si="456"/>
        <v>0</v>
      </c>
      <c r="ROC68" s="956">
        <f t="shared" si="456"/>
        <v>0</v>
      </c>
      <c r="ROD68" s="956">
        <f t="shared" si="456"/>
        <v>0</v>
      </c>
      <c r="ROE68" s="956">
        <f t="shared" si="456"/>
        <v>0</v>
      </c>
      <c r="ROF68" s="956">
        <f t="shared" si="456"/>
        <v>0</v>
      </c>
      <c r="ROG68" s="956">
        <f t="shared" si="456"/>
        <v>0</v>
      </c>
      <c r="ROH68" s="956">
        <f t="shared" si="456"/>
        <v>0</v>
      </c>
      <c r="ROI68" s="956">
        <f t="shared" si="456"/>
        <v>0</v>
      </c>
      <c r="ROJ68" s="956">
        <f t="shared" si="456"/>
        <v>0</v>
      </c>
      <c r="ROK68" s="956">
        <f t="shared" si="456"/>
        <v>0</v>
      </c>
      <c r="ROL68" s="956">
        <f t="shared" si="456"/>
        <v>0</v>
      </c>
      <c r="ROM68" s="956">
        <f t="shared" si="456"/>
        <v>0</v>
      </c>
      <c r="RON68" s="956">
        <f t="shared" si="456"/>
        <v>0</v>
      </c>
      <c r="ROO68" s="956">
        <f t="shared" si="456"/>
        <v>0</v>
      </c>
      <c r="ROP68" s="956">
        <f t="shared" si="456"/>
        <v>0</v>
      </c>
      <c r="ROQ68" s="956">
        <f t="shared" si="456"/>
        <v>0</v>
      </c>
      <c r="ROR68" s="956">
        <f t="shared" si="456"/>
        <v>0</v>
      </c>
      <c r="ROS68" s="956">
        <f t="shared" si="456"/>
        <v>0</v>
      </c>
      <c r="ROT68" s="956">
        <f t="shared" si="456"/>
        <v>0</v>
      </c>
      <c r="ROU68" s="956">
        <f t="shared" si="456"/>
        <v>0</v>
      </c>
      <c r="ROV68" s="956">
        <f t="shared" si="456"/>
        <v>0</v>
      </c>
      <c r="ROW68" s="956">
        <f t="shared" si="456"/>
        <v>0</v>
      </c>
      <c r="ROX68" s="956">
        <f t="shared" si="456"/>
        <v>0</v>
      </c>
      <c r="ROY68" s="956">
        <f t="shared" si="456"/>
        <v>0</v>
      </c>
      <c r="ROZ68" s="956">
        <f t="shared" si="456"/>
        <v>0</v>
      </c>
      <c r="RPA68" s="956">
        <f t="shared" si="456"/>
        <v>0</v>
      </c>
      <c r="RPB68" s="956">
        <f t="shared" si="456"/>
        <v>0</v>
      </c>
      <c r="RPC68" s="956">
        <f t="shared" si="456"/>
        <v>0</v>
      </c>
      <c r="RPD68" s="956">
        <f t="shared" si="456"/>
        <v>0</v>
      </c>
      <c r="RPE68" s="956">
        <f t="shared" si="456"/>
        <v>0</v>
      </c>
      <c r="RPF68" s="956">
        <f t="shared" si="456"/>
        <v>0</v>
      </c>
      <c r="RPG68" s="956">
        <f t="shared" si="456"/>
        <v>0</v>
      </c>
      <c r="RPH68" s="956">
        <f t="shared" si="456"/>
        <v>0</v>
      </c>
      <c r="RPI68" s="956">
        <f t="shared" si="456"/>
        <v>0</v>
      </c>
      <c r="RPJ68" s="956">
        <f t="shared" si="456"/>
        <v>0</v>
      </c>
      <c r="RPK68" s="956">
        <f t="shared" si="456"/>
        <v>0</v>
      </c>
      <c r="RPL68" s="956">
        <f t="shared" si="456"/>
        <v>0</v>
      </c>
      <c r="RPM68" s="956">
        <f t="shared" si="456"/>
        <v>0</v>
      </c>
      <c r="RPN68" s="956">
        <f t="shared" si="456"/>
        <v>0</v>
      </c>
      <c r="RPO68" s="956">
        <f t="shared" si="456"/>
        <v>0</v>
      </c>
      <c r="RPP68" s="956">
        <f t="shared" si="456"/>
        <v>0</v>
      </c>
      <c r="RPQ68" s="956">
        <f t="shared" si="456"/>
        <v>0</v>
      </c>
      <c r="RPR68" s="956">
        <f t="shared" si="456"/>
        <v>0</v>
      </c>
      <c r="RPS68" s="956">
        <f t="shared" si="456"/>
        <v>0</v>
      </c>
      <c r="RPT68" s="956">
        <f t="shared" si="456"/>
        <v>0</v>
      </c>
      <c r="RPU68" s="956">
        <f t="shared" si="456"/>
        <v>0</v>
      </c>
      <c r="RPV68" s="956">
        <f t="shared" si="456"/>
        <v>0</v>
      </c>
      <c r="RPW68" s="956">
        <f t="shared" si="456"/>
        <v>0</v>
      </c>
      <c r="RPX68" s="956">
        <f t="shared" si="456"/>
        <v>0</v>
      </c>
      <c r="RPY68" s="956">
        <f t="shared" si="456"/>
        <v>0</v>
      </c>
      <c r="RPZ68" s="956">
        <f t="shared" si="456"/>
        <v>0</v>
      </c>
      <c r="RQA68" s="956">
        <f t="shared" si="456"/>
        <v>0</v>
      </c>
      <c r="RQB68" s="956">
        <f t="shared" si="456"/>
        <v>0</v>
      </c>
      <c r="RQC68" s="956">
        <f t="shared" si="456"/>
        <v>0</v>
      </c>
      <c r="RQD68" s="956">
        <f t="shared" si="456"/>
        <v>0</v>
      </c>
      <c r="RQE68" s="956">
        <f t="shared" si="456"/>
        <v>0</v>
      </c>
      <c r="RQF68" s="956">
        <f t="shared" si="456"/>
        <v>0</v>
      </c>
      <c r="RQG68" s="956">
        <f t="shared" si="456"/>
        <v>0</v>
      </c>
      <c r="RQH68" s="956">
        <f t="shared" si="456"/>
        <v>0</v>
      </c>
      <c r="RQI68" s="956">
        <f t="shared" si="456"/>
        <v>0</v>
      </c>
      <c r="RQJ68" s="956">
        <f t="shared" ref="RQJ68:RSU68" si="457">RQJ60*$C$68</f>
        <v>0</v>
      </c>
      <c r="RQK68" s="956">
        <f t="shared" si="457"/>
        <v>0</v>
      </c>
      <c r="RQL68" s="956">
        <f t="shared" si="457"/>
        <v>0</v>
      </c>
      <c r="RQM68" s="956">
        <f t="shared" si="457"/>
        <v>0</v>
      </c>
      <c r="RQN68" s="956">
        <f t="shared" si="457"/>
        <v>0</v>
      </c>
      <c r="RQO68" s="956">
        <f t="shared" si="457"/>
        <v>0</v>
      </c>
      <c r="RQP68" s="956">
        <f t="shared" si="457"/>
        <v>0</v>
      </c>
      <c r="RQQ68" s="956">
        <f t="shared" si="457"/>
        <v>0</v>
      </c>
      <c r="RQR68" s="956">
        <f t="shared" si="457"/>
        <v>0</v>
      </c>
      <c r="RQS68" s="956">
        <f t="shared" si="457"/>
        <v>0</v>
      </c>
      <c r="RQT68" s="956">
        <f t="shared" si="457"/>
        <v>0</v>
      </c>
      <c r="RQU68" s="956">
        <f t="shared" si="457"/>
        <v>0</v>
      </c>
      <c r="RQV68" s="956">
        <f t="shared" si="457"/>
        <v>0</v>
      </c>
      <c r="RQW68" s="956">
        <f t="shared" si="457"/>
        <v>0</v>
      </c>
      <c r="RQX68" s="956">
        <f t="shared" si="457"/>
        <v>0</v>
      </c>
      <c r="RQY68" s="956">
        <f t="shared" si="457"/>
        <v>0</v>
      </c>
      <c r="RQZ68" s="956">
        <f t="shared" si="457"/>
        <v>0</v>
      </c>
      <c r="RRA68" s="956">
        <f t="shared" si="457"/>
        <v>0</v>
      </c>
      <c r="RRB68" s="956">
        <f t="shared" si="457"/>
        <v>0</v>
      </c>
      <c r="RRC68" s="956">
        <f t="shared" si="457"/>
        <v>0</v>
      </c>
      <c r="RRD68" s="956">
        <f t="shared" si="457"/>
        <v>0</v>
      </c>
      <c r="RRE68" s="956">
        <f t="shared" si="457"/>
        <v>0</v>
      </c>
      <c r="RRF68" s="956">
        <f t="shared" si="457"/>
        <v>0</v>
      </c>
      <c r="RRG68" s="956">
        <f t="shared" si="457"/>
        <v>0</v>
      </c>
      <c r="RRH68" s="956">
        <f t="shared" si="457"/>
        <v>0</v>
      </c>
      <c r="RRI68" s="956">
        <f t="shared" si="457"/>
        <v>0</v>
      </c>
      <c r="RRJ68" s="956">
        <f t="shared" si="457"/>
        <v>0</v>
      </c>
      <c r="RRK68" s="956">
        <f t="shared" si="457"/>
        <v>0</v>
      </c>
      <c r="RRL68" s="956">
        <f t="shared" si="457"/>
        <v>0</v>
      </c>
      <c r="RRM68" s="956">
        <f t="shared" si="457"/>
        <v>0</v>
      </c>
      <c r="RRN68" s="956">
        <f t="shared" si="457"/>
        <v>0</v>
      </c>
      <c r="RRO68" s="956">
        <f t="shared" si="457"/>
        <v>0</v>
      </c>
      <c r="RRP68" s="956">
        <f t="shared" si="457"/>
        <v>0</v>
      </c>
      <c r="RRQ68" s="956">
        <f t="shared" si="457"/>
        <v>0</v>
      </c>
      <c r="RRR68" s="956">
        <f t="shared" si="457"/>
        <v>0</v>
      </c>
      <c r="RRS68" s="956">
        <f t="shared" si="457"/>
        <v>0</v>
      </c>
      <c r="RRT68" s="956">
        <f t="shared" si="457"/>
        <v>0</v>
      </c>
      <c r="RRU68" s="956">
        <f t="shared" si="457"/>
        <v>0</v>
      </c>
      <c r="RRV68" s="956">
        <f t="shared" si="457"/>
        <v>0</v>
      </c>
      <c r="RRW68" s="956">
        <f t="shared" si="457"/>
        <v>0</v>
      </c>
      <c r="RRX68" s="956">
        <f t="shared" si="457"/>
        <v>0</v>
      </c>
      <c r="RRY68" s="956">
        <f t="shared" si="457"/>
        <v>0</v>
      </c>
      <c r="RRZ68" s="956">
        <f t="shared" si="457"/>
        <v>0</v>
      </c>
      <c r="RSA68" s="956">
        <f t="shared" si="457"/>
        <v>0</v>
      </c>
      <c r="RSB68" s="956">
        <f t="shared" si="457"/>
        <v>0</v>
      </c>
      <c r="RSC68" s="956">
        <f t="shared" si="457"/>
        <v>0</v>
      </c>
      <c r="RSD68" s="956">
        <f t="shared" si="457"/>
        <v>0</v>
      </c>
      <c r="RSE68" s="956">
        <f t="shared" si="457"/>
        <v>0</v>
      </c>
      <c r="RSF68" s="956">
        <f t="shared" si="457"/>
        <v>0</v>
      </c>
      <c r="RSG68" s="956">
        <f t="shared" si="457"/>
        <v>0</v>
      </c>
      <c r="RSH68" s="956">
        <f t="shared" si="457"/>
        <v>0</v>
      </c>
      <c r="RSI68" s="956">
        <f t="shared" si="457"/>
        <v>0</v>
      </c>
      <c r="RSJ68" s="956">
        <f t="shared" si="457"/>
        <v>0</v>
      </c>
      <c r="RSK68" s="956">
        <f t="shared" si="457"/>
        <v>0</v>
      </c>
      <c r="RSL68" s="956">
        <f t="shared" si="457"/>
        <v>0</v>
      </c>
      <c r="RSM68" s="956">
        <f t="shared" si="457"/>
        <v>0</v>
      </c>
      <c r="RSN68" s="956">
        <f t="shared" si="457"/>
        <v>0</v>
      </c>
      <c r="RSO68" s="956">
        <f t="shared" si="457"/>
        <v>0</v>
      </c>
      <c r="RSP68" s="956">
        <f t="shared" si="457"/>
        <v>0</v>
      </c>
      <c r="RSQ68" s="956">
        <f t="shared" si="457"/>
        <v>0</v>
      </c>
      <c r="RSR68" s="956">
        <f t="shared" si="457"/>
        <v>0</v>
      </c>
      <c r="RSS68" s="956">
        <f t="shared" si="457"/>
        <v>0</v>
      </c>
      <c r="RST68" s="956">
        <f t="shared" si="457"/>
        <v>0</v>
      </c>
      <c r="RSU68" s="956">
        <f t="shared" si="457"/>
        <v>0</v>
      </c>
      <c r="RSV68" s="956">
        <f t="shared" ref="RSV68:RVG68" si="458">RSV60*$C$68</f>
        <v>0</v>
      </c>
      <c r="RSW68" s="956">
        <f t="shared" si="458"/>
        <v>0</v>
      </c>
      <c r="RSX68" s="956">
        <f t="shared" si="458"/>
        <v>0</v>
      </c>
      <c r="RSY68" s="956">
        <f t="shared" si="458"/>
        <v>0</v>
      </c>
      <c r="RSZ68" s="956">
        <f t="shared" si="458"/>
        <v>0</v>
      </c>
      <c r="RTA68" s="956">
        <f t="shared" si="458"/>
        <v>0</v>
      </c>
      <c r="RTB68" s="956">
        <f t="shared" si="458"/>
        <v>0</v>
      </c>
      <c r="RTC68" s="956">
        <f t="shared" si="458"/>
        <v>0</v>
      </c>
      <c r="RTD68" s="956">
        <f t="shared" si="458"/>
        <v>0</v>
      </c>
      <c r="RTE68" s="956">
        <f t="shared" si="458"/>
        <v>0</v>
      </c>
      <c r="RTF68" s="956">
        <f t="shared" si="458"/>
        <v>0</v>
      </c>
      <c r="RTG68" s="956">
        <f t="shared" si="458"/>
        <v>0</v>
      </c>
      <c r="RTH68" s="956">
        <f t="shared" si="458"/>
        <v>0</v>
      </c>
      <c r="RTI68" s="956">
        <f t="shared" si="458"/>
        <v>0</v>
      </c>
      <c r="RTJ68" s="956">
        <f t="shared" si="458"/>
        <v>0</v>
      </c>
      <c r="RTK68" s="956">
        <f t="shared" si="458"/>
        <v>0</v>
      </c>
      <c r="RTL68" s="956">
        <f t="shared" si="458"/>
        <v>0</v>
      </c>
      <c r="RTM68" s="956">
        <f t="shared" si="458"/>
        <v>0</v>
      </c>
      <c r="RTN68" s="956">
        <f t="shared" si="458"/>
        <v>0</v>
      </c>
      <c r="RTO68" s="956">
        <f t="shared" si="458"/>
        <v>0</v>
      </c>
      <c r="RTP68" s="956">
        <f t="shared" si="458"/>
        <v>0</v>
      </c>
      <c r="RTQ68" s="956">
        <f t="shared" si="458"/>
        <v>0</v>
      </c>
      <c r="RTR68" s="956">
        <f t="shared" si="458"/>
        <v>0</v>
      </c>
      <c r="RTS68" s="956">
        <f t="shared" si="458"/>
        <v>0</v>
      </c>
      <c r="RTT68" s="956">
        <f t="shared" si="458"/>
        <v>0</v>
      </c>
      <c r="RTU68" s="956">
        <f t="shared" si="458"/>
        <v>0</v>
      </c>
      <c r="RTV68" s="956">
        <f t="shared" si="458"/>
        <v>0</v>
      </c>
      <c r="RTW68" s="956">
        <f t="shared" si="458"/>
        <v>0</v>
      </c>
      <c r="RTX68" s="956">
        <f t="shared" si="458"/>
        <v>0</v>
      </c>
      <c r="RTY68" s="956">
        <f t="shared" si="458"/>
        <v>0</v>
      </c>
      <c r="RTZ68" s="956">
        <f t="shared" si="458"/>
        <v>0</v>
      </c>
      <c r="RUA68" s="956">
        <f t="shared" si="458"/>
        <v>0</v>
      </c>
      <c r="RUB68" s="956">
        <f t="shared" si="458"/>
        <v>0</v>
      </c>
      <c r="RUC68" s="956">
        <f t="shared" si="458"/>
        <v>0</v>
      </c>
      <c r="RUD68" s="956">
        <f t="shared" si="458"/>
        <v>0</v>
      </c>
      <c r="RUE68" s="956">
        <f t="shared" si="458"/>
        <v>0</v>
      </c>
      <c r="RUF68" s="956">
        <f t="shared" si="458"/>
        <v>0</v>
      </c>
      <c r="RUG68" s="956">
        <f t="shared" si="458"/>
        <v>0</v>
      </c>
      <c r="RUH68" s="956">
        <f t="shared" si="458"/>
        <v>0</v>
      </c>
      <c r="RUI68" s="956">
        <f t="shared" si="458"/>
        <v>0</v>
      </c>
      <c r="RUJ68" s="956">
        <f t="shared" si="458"/>
        <v>0</v>
      </c>
      <c r="RUK68" s="956">
        <f t="shared" si="458"/>
        <v>0</v>
      </c>
      <c r="RUL68" s="956">
        <f t="shared" si="458"/>
        <v>0</v>
      </c>
      <c r="RUM68" s="956">
        <f t="shared" si="458"/>
        <v>0</v>
      </c>
      <c r="RUN68" s="956">
        <f t="shared" si="458"/>
        <v>0</v>
      </c>
      <c r="RUO68" s="956">
        <f t="shared" si="458"/>
        <v>0</v>
      </c>
      <c r="RUP68" s="956">
        <f t="shared" si="458"/>
        <v>0</v>
      </c>
      <c r="RUQ68" s="956">
        <f t="shared" si="458"/>
        <v>0</v>
      </c>
      <c r="RUR68" s="956">
        <f t="shared" si="458"/>
        <v>0</v>
      </c>
      <c r="RUS68" s="956">
        <f t="shared" si="458"/>
        <v>0</v>
      </c>
      <c r="RUT68" s="956">
        <f t="shared" si="458"/>
        <v>0</v>
      </c>
      <c r="RUU68" s="956">
        <f t="shared" si="458"/>
        <v>0</v>
      </c>
      <c r="RUV68" s="956">
        <f t="shared" si="458"/>
        <v>0</v>
      </c>
      <c r="RUW68" s="956">
        <f t="shared" si="458"/>
        <v>0</v>
      </c>
      <c r="RUX68" s="956">
        <f t="shared" si="458"/>
        <v>0</v>
      </c>
      <c r="RUY68" s="956">
        <f t="shared" si="458"/>
        <v>0</v>
      </c>
      <c r="RUZ68" s="956">
        <f t="shared" si="458"/>
        <v>0</v>
      </c>
      <c r="RVA68" s="956">
        <f t="shared" si="458"/>
        <v>0</v>
      </c>
      <c r="RVB68" s="956">
        <f t="shared" si="458"/>
        <v>0</v>
      </c>
      <c r="RVC68" s="956">
        <f t="shared" si="458"/>
        <v>0</v>
      </c>
      <c r="RVD68" s="956">
        <f t="shared" si="458"/>
        <v>0</v>
      </c>
      <c r="RVE68" s="956">
        <f t="shared" si="458"/>
        <v>0</v>
      </c>
      <c r="RVF68" s="956">
        <f t="shared" si="458"/>
        <v>0</v>
      </c>
      <c r="RVG68" s="956">
        <f t="shared" si="458"/>
        <v>0</v>
      </c>
      <c r="RVH68" s="956">
        <f t="shared" ref="RVH68:RXS68" si="459">RVH60*$C$68</f>
        <v>0</v>
      </c>
      <c r="RVI68" s="956">
        <f t="shared" si="459"/>
        <v>0</v>
      </c>
      <c r="RVJ68" s="956">
        <f t="shared" si="459"/>
        <v>0</v>
      </c>
      <c r="RVK68" s="956">
        <f t="shared" si="459"/>
        <v>0</v>
      </c>
      <c r="RVL68" s="956">
        <f t="shared" si="459"/>
        <v>0</v>
      </c>
      <c r="RVM68" s="956">
        <f t="shared" si="459"/>
        <v>0</v>
      </c>
      <c r="RVN68" s="956">
        <f t="shared" si="459"/>
        <v>0</v>
      </c>
      <c r="RVO68" s="956">
        <f t="shared" si="459"/>
        <v>0</v>
      </c>
      <c r="RVP68" s="956">
        <f t="shared" si="459"/>
        <v>0</v>
      </c>
      <c r="RVQ68" s="956">
        <f t="shared" si="459"/>
        <v>0</v>
      </c>
      <c r="RVR68" s="956">
        <f t="shared" si="459"/>
        <v>0</v>
      </c>
      <c r="RVS68" s="956">
        <f t="shared" si="459"/>
        <v>0</v>
      </c>
      <c r="RVT68" s="956">
        <f t="shared" si="459"/>
        <v>0</v>
      </c>
      <c r="RVU68" s="956">
        <f t="shared" si="459"/>
        <v>0</v>
      </c>
      <c r="RVV68" s="956">
        <f t="shared" si="459"/>
        <v>0</v>
      </c>
      <c r="RVW68" s="956">
        <f t="shared" si="459"/>
        <v>0</v>
      </c>
      <c r="RVX68" s="956">
        <f t="shared" si="459"/>
        <v>0</v>
      </c>
      <c r="RVY68" s="956">
        <f t="shared" si="459"/>
        <v>0</v>
      </c>
      <c r="RVZ68" s="956">
        <f t="shared" si="459"/>
        <v>0</v>
      </c>
      <c r="RWA68" s="956">
        <f t="shared" si="459"/>
        <v>0</v>
      </c>
      <c r="RWB68" s="956">
        <f t="shared" si="459"/>
        <v>0</v>
      </c>
      <c r="RWC68" s="956">
        <f t="shared" si="459"/>
        <v>0</v>
      </c>
      <c r="RWD68" s="956">
        <f t="shared" si="459"/>
        <v>0</v>
      </c>
      <c r="RWE68" s="956">
        <f t="shared" si="459"/>
        <v>0</v>
      </c>
      <c r="RWF68" s="956">
        <f t="shared" si="459"/>
        <v>0</v>
      </c>
      <c r="RWG68" s="956">
        <f t="shared" si="459"/>
        <v>0</v>
      </c>
      <c r="RWH68" s="956">
        <f t="shared" si="459"/>
        <v>0</v>
      </c>
      <c r="RWI68" s="956">
        <f t="shared" si="459"/>
        <v>0</v>
      </c>
      <c r="RWJ68" s="956">
        <f t="shared" si="459"/>
        <v>0</v>
      </c>
      <c r="RWK68" s="956">
        <f t="shared" si="459"/>
        <v>0</v>
      </c>
      <c r="RWL68" s="956">
        <f t="shared" si="459"/>
        <v>0</v>
      </c>
      <c r="RWM68" s="956">
        <f t="shared" si="459"/>
        <v>0</v>
      </c>
      <c r="RWN68" s="956">
        <f t="shared" si="459"/>
        <v>0</v>
      </c>
      <c r="RWO68" s="956">
        <f t="shared" si="459"/>
        <v>0</v>
      </c>
      <c r="RWP68" s="956">
        <f t="shared" si="459"/>
        <v>0</v>
      </c>
      <c r="RWQ68" s="956">
        <f t="shared" si="459"/>
        <v>0</v>
      </c>
      <c r="RWR68" s="956">
        <f t="shared" si="459"/>
        <v>0</v>
      </c>
      <c r="RWS68" s="956">
        <f t="shared" si="459"/>
        <v>0</v>
      </c>
      <c r="RWT68" s="956">
        <f t="shared" si="459"/>
        <v>0</v>
      </c>
      <c r="RWU68" s="956">
        <f t="shared" si="459"/>
        <v>0</v>
      </c>
      <c r="RWV68" s="956">
        <f t="shared" si="459"/>
        <v>0</v>
      </c>
      <c r="RWW68" s="956">
        <f t="shared" si="459"/>
        <v>0</v>
      </c>
      <c r="RWX68" s="956">
        <f t="shared" si="459"/>
        <v>0</v>
      </c>
      <c r="RWY68" s="956">
        <f t="shared" si="459"/>
        <v>0</v>
      </c>
      <c r="RWZ68" s="956">
        <f t="shared" si="459"/>
        <v>0</v>
      </c>
      <c r="RXA68" s="956">
        <f t="shared" si="459"/>
        <v>0</v>
      </c>
      <c r="RXB68" s="956">
        <f t="shared" si="459"/>
        <v>0</v>
      </c>
      <c r="RXC68" s="956">
        <f t="shared" si="459"/>
        <v>0</v>
      </c>
      <c r="RXD68" s="956">
        <f t="shared" si="459"/>
        <v>0</v>
      </c>
      <c r="RXE68" s="956">
        <f t="shared" si="459"/>
        <v>0</v>
      </c>
      <c r="RXF68" s="956">
        <f t="shared" si="459"/>
        <v>0</v>
      </c>
      <c r="RXG68" s="956">
        <f t="shared" si="459"/>
        <v>0</v>
      </c>
      <c r="RXH68" s="956">
        <f t="shared" si="459"/>
        <v>0</v>
      </c>
      <c r="RXI68" s="956">
        <f t="shared" si="459"/>
        <v>0</v>
      </c>
      <c r="RXJ68" s="956">
        <f t="shared" si="459"/>
        <v>0</v>
      </c>
      <c r="RXK68" s="956">
        <f t="shared" si="459"/>
        <v>0</v>
      </c>
      <c r="RXL68" s="956">
        <f t="shared" si="459"/>
        <v>0</v>
      </c>
      <c r="RXM68" s="956">
        <f t="shared" si="459"/>
        <v>0</v>
      </c>
      <c r="RXN68" s="956">
        <f t="shared" si="459"/>
        <v>0</v>
      </c>
      <c r="RXO68" s="956">
        <f t="shared" si="459"/>
        <v>0</v>
      </c>
      <c r="RXP68" s="956">
        <f t="shared" si="459"/>
        <v>0</v>
      </c>
      <c r="RXQ68" s="956">
        <f t="shared" si="459"/>
        <v>0</v>
      </c>
      <c r="RXR68" s="956">
        <f t="shared" si="459"/>
        <v>0</v>
      </c>
      <c r="RXS68" s="956">
        <f t="shared" si="459"/>
        <v>0</v>
      </c>
      <c r="RXT68" s="956">
        <f t="shared" ref="RXT68:SAE68" si="460">RXT60*$C$68</f>
        <v>0</v>
      </c>
      <c r="RXU68" s="956">
        <f t="shared" si="460"/>
        <v>0</v>
      </c>
      <c r="RXV68" s="956">
        <f t="shared" si="460"/>
        <v>0</v>
      </c>
      <c r="RXW68" s="956">
        <f t="shared" si="460"/>
        <v>0</v>
      </c>
      <c r="RXX68" s="956">
        <f t="shared" si="460"/>
        <v>0</v>
      </c>
      <c r="RXY68" s="956">
        <f t="shared" si="460"/>
        <v>0</v>
      </c>
      <c r="RXZ68" s="956">
        <f t="shared" si="460"/>
        <v>0</v>
      </c>
      <c r="RYA68" s="956">
        <f t="shared" si="460"/>
        <v>0</v>
      </c>
      <c r="RYB68" s="956">
        <f t="shared" si="460"/>
        <v>0</v>
      </c>
      <c r="RYC68" s="956">
        <f t="shared" si="460"/>
        <v>0</v>
      </c>
      <c r="RYD68" s="956">
        <f t="shared" si="460"/>
        <v>0</v>
      </c>
      <c r="RYE68" s="956">
        <f t="shared" si="460"/>
        <v>0</v>
      </c>
      <c r="RYF68" s="956">
        <f t="shared" si="460"/>
        <v>0</v>
      </c>
      <c r="RYG68" s="956">
        <f t="shared" si="460"/>
        <v>0</v>
      </c>
      <c r="RYH68" s="956">
        <f t="shared" si="460"/>
        <v>0</v>
      </c>
      <c r="RYI68" s="956">
        <f t="shared" si="460"/>
        <v>0</v>
      </c>
      <c r="RYJ68" s="956">
        <f t="shared" si="460"/>
        <v>0</v>
      </c>
      <c r="RYK68" s="956">
        <f t="shared" si="460"/>
        <v>0</v>
      </c>
      <c r="RYL68" s="956">
        <f t="shared" si="460"/>
        <v>0</v>
      </c>
      <c r="RYM68" s="956">
        <f t="shared" si="460"/>
        <v>0</v>
      </c>
      <c r="RYN68" s="956">
        <f t="shared" si="460"/>
        <v>0</v>
      </c>
      <c r="RYO68" s="956">
        <f t="shared" si="460"/>
        <v>0</v>
      </c>
      <c r="RYP68" s="956">
        <f t="shared" si="460"/>
        <v>0</v>
      </c>
      <c r="RYQ68" s="956">
        <f t="shared" si="460"/>
        <v>0</v>
      </c>
      <c r="RYR68" s="956">
        <f t="shared" si="460"/>
        <v>0</v>
      </c>
      <c r="RYS68" s="956">
        <f t="shared" si="460"/>
        <v>0</v>
      </c>
      <c r="RYT68" s="956">
        <f t="shared" si="460"/>
        <v>0</v>
      </c>
      <c r="RYU68" s="956">
        <f t="shared" si="460"/>
        <v>0</v>
      </c>
      <c r="RYV68" s="956">
        <f t="shared" si="460"/>
        <v>0</v>
      </c>
      <c r="RYW68" s="956">
        <f t="shared" si="460"/>
        <v>0</v>
      </c>
      <c r="RYX68" s="956">
        <f t="shared" si="460"/>
        <v>0</v>
      </c>
      <c r="RYY68" s="956">
        <f t="shared" si="460"/>
        <v>0</v>
      </c>
      <c r="RYZ68" s="956">
        <f t="shared" si="460"/>
        <v>0</v>
      </c>
      <c r="RZA68" s="956">
        <f t="shared" si="460"/>
        <v>0</v>
      </c>
      <c r="RZB68" s="956">
        <f t="shared" si="460"/>
        <v>0</v>
      </c>
      <c r="RZC68" s="956">
        <f t="shared" si="460"/>
        <v>0</v>
      </c>
      <c r="RZD68" s="956">
        <f t="shared" si="460"/>
        <v>0</v>
      </c>
      <c r="RZE68" s="956">
        <f t="shared" si="460"/>
        <v>0</v>
      </c>
      <c r="RZF68" s="956">
        <f t="shared" si="460"/>
        <v>0</v>
      </c>
      <c r="RZG68" s="956">
        <f t="shared" si="460"/>
        <v>0</v>
      </c>
      <c r="RZH68" s="956">
        <f t="shared" si="460"/>
        <v>0</v>
      </c>
      <c r="RZI68" s="956">
        <f t="shared" si="460"/>
        <v>0</v>
      </c>
      <c r="RZJ68" s="956">
        <f t="shared" si="460"/>
        <v>0</v>
      </c>
      <c r="RZK68" s="956">
        <f t="shared" si="460"/>
        <v>0</v>
      </c>
      <c r="RZL68" s="956">
        <f t="shared" si="460"/>
        <v>0</v>
      </c>
      <c r="RZM68" s="956">
        <f t="shared" si="460"/>
        <v>0</v>
      </c>
      <c r="RZN68" s="956">
        <f t="shared" si="460"/>
        <v>0</v>
      </c>
      <c r="RZO68" s="956">
        <f t="shared" si="460"/>
        <v>0</v>
      </c>
      <c r="RZP68" s="956">
        <f t="shared" si="460"/>
        <v>0</v>
      </c>
      <c r="RZQ68" s="956">
        <f t="shared" si="460"/>
        <v>0</v>
      </c>
      <c r="RZR68" s="956">
        <f t="shared" si="460"/>
        <v>0</v>
      </c>
      <c r="RZS68" s="956">
        <f t="shared" si="460"/>
        <v>0</v>
      </c>
      <c r="RZT68" s="956">
        <f t="shared" si="460"/>
        <v>0</v>
      </c>
      <c r="RZU68" s="956">
        <f t="shared" si="460"/>
        <v>0</v>
      </c>
      <c r="RZV68" s="956">
        <f t="shared" si="460"/>
        <v>0</v>
      </c>
      <c r="RZW68" s="956">
        <f t="shared" si="460"/>
        <v>0</v>
      </c>
      <c r="RZX68" s="956">
        <f t="shared" si="460"/>
        <v>0</v>
      </c>
      <c r="RZY68" s="956">
        <f t="shared" si="460"/>
        <v>0</v>
      </c>
      <c r="RZZ68" s="956">
        <f t="shared" si="460"/>
        <v>0</v>
      </c>
      <c r="SAA68" s="956">
        <f t="shared" si="460"/>
        <v>0</v>
      </c>
      <c r="SAB68" s="956">
        <f t="shared" si="460"/>
        <v>0</v>
      </c>
      <c r="SAC68" s="956">
        <f t="shared" si="460"/>
        <v>0</v>
      </c>
      <c r="SAD68" s="956">
        <f t="shared" si="460"/>
        <v>0</v>
      </c>
      <c r="SAE68" s="956">
        <f t="shared" si="460"/>
        <v>0</v>
      </c>
      <c r="SAF68" s="956">
        <f t="shared" ref="SAF68:SCQ68" si="461">SAF60*$C$68</f>
        <v>0</v>
      </c>
      <c r="SAG68" s="956">
        <f t="shared" si="461"/>
        <v>0</v>
      </c>
      <c r="SAH68" s="956">
        <f t="shared" si="461"/>
        <v>0</v>
      </c>
      <c r="SAI68" s="956">
        <f t="shared" si="461"/>
        <v>0</v>
      </c>
      <c r="SAJ68" s="956">
        <f t="shared" si="461"/>
        <v>0</v>
      </c>
      <c r="SAK68" s="956">
        <f t="shared" si="461"/>
        <v>0</v>
      </c>
      <c r="SAL68" s="956">
        <f t="shared" si="461"/>
        <v>0</v>
      </c>
      <c r="SAM68" s="956">
        <f t="shared" si="461"/>
        <v>0</v>
      </c>
      <c r="SAN68" s="956">
        <f t="shared" si="461"/>
        <v>0</v>
      </c>
      <c r="SAO68" s="956">
        <f t="shared" si="461"/>
        <v>0</v>
      </c>
      <c r="SAP68" s="956">
        <f t="shared" si="461"/>
        <v>0</v>
      </c>
      <c r="SAQ68" s="956">
        <f t="shared" si="461"/>
        <v>0</v>
      </c>
      <c r="SAR68" s="956">
        <f t="shared" si="461"/>
        <v>0</v>
      </c>
      <c r="SAS68" s="956">
        <f t="shared" si="461"/>
        <v>0</v>
      </c>
      <c r="SAT68" s="956">
        <f t="shared" si="461"/>
        <v>0</v>
      </c>
      <c r="SAU68" s="956">
        <f t="shared" si="461"/>
        <v>0</v>
      </c>
      <c r="SAV68" s="956">
        <f t="shared" si="461"/>
        <v>0</v>
      </c>
      <c r="SAW68" s="956">
        <f t="shared" si="461"/>
        <v>0</v>
      </c>
      <c r="SAX68" s="956">
        <f t="shared" si="461"/>
        <v>0</v>
      </c>
      <c r="SAY68" s="956">
        <f t="shared" si="461"/>
        <v>0</v>
      </c>
      <c r="SAZ68" s="956">
        <f t="shared" si="461"/>
        <v>0</v>
      </c>
      <c r="SBA68" s="956">
        <f t="shared" si="461"/>
        <v>0</v>
      </c>
      <c r="SBB68" s="956">
        <f t="shared" si="461"/>
        <v>0</v>
      </c>
      <c r="SBC68" s="956">
        <f t="shared" si="461"/>
        <v>0</v>
      </c>
      <c r="SBD68" s="956">
        <f t="shared" si="461"/>
        <v>0</v>
      </c>
      <c r="SBE68" s="956">
        <f t="shared" si="461"/>
        <v>0</v>
      </c>
      <c r="SBF68" s="956">
        <f t="shared" si="461"/>
        <v>0</v>
      </c>
      <c r="SBG68" s="956">
        <f t="shared" si="461"/>
        <v>0</v>
      </c>
      <c r="SBH68" s="956">
        <f t="shared" si="461"/>
        <v>0</v>
      </c>
      <c r="SBI68" s="956">
        <f t="shared" si="461"/>
        <v>0</v>
      </c>
      <c r="SBJ68" s="956">
        <f t="shared" si="461"/>
        <v>0</v>
      </c>
      <c r="SBK68" s="956">
        <f t="shared" si="461"/>
        <v>0</v>
      </c>
      <c r="SBL68" s="956">
        <f t="shared" si="461"/>
        <v>0</v>
      </c>
      <c r="SBM68" s="956">
        <f t="shared" si="461"/>
        <v>0</v>
      </c>
      <c r="SBN68" s="956">
        <f t="shared" si="461"/>
        <v>0</v>
      </c>
      <c r="SBO68" s="956">
        <f t="shared" si="461"/>
        <v>0</v>
      </c>
      <c r="SBP68" s="956">
        <f t="shared" si="461"/>
        <v>0</v>
      </c>
      <c r="SBQ68" s="956">
        <f t="shared" si="461"/>
        <v>0</v>
      </c>
      <c r="SBR68" s="956">
        <f t="shared" si="461"/>
        <v>0</v>
      </c>
      <c r="SBS68" s="956">
        <f t="shared" si="461"/>
        <v>0</v>
      </c>
      <c r="SBT68" s="956">
        <f t="shared" si="461"/>
        <v>0</v>
      </c>
      <c r="SBU68" s="956">
        <f t="shared" si="461"/>
        <v>0</v>
      </c>
      <c r="SBV68" s="956">
        <f t="shared" si="461"/>
        <v>0</v>
      </c>
      <c r="SBW68" s="956">
        <f t="shared" si="461"/>
        <v>0</v>
      </c>
      <c r="SBX68" s="956">
        <f t="shared" si="461"/>
        <v>0</v>
      </c>
      <c r="SBY68" s="956">
        <f t="shared" si="461"/>
        <v>0</v>
      </c>
      <c r="SBZ68" s="956">
        <f t="shared" si="461"/>
        <v>0</v>
      </c>
      <c r="SCA68" s="956">
        <f t="shared" si="461"/>
        <v>0</v>
      </c>
      <c r="SCB68" s="956">
        <f t="shared" si="461"/>
        <v>0</v>
      </c>
      <c r="SCC68" s="956">
        <f t="shared" si="461"/>
        <v>0</v>
      </c>
      <c r="SCD68" s="956">
        <f t="shared" si="461"/>
        <v>0</v>
      </c>
      <c r="SCE68" s="956">
        <f t="shared" si="461"/>
        <v>0</v>
      </c>
      <c r="SCF68" s="956">
        <f t="shared" si="461"/>
        <v>0</v>
      </c>
      <c r="SCG68" s="956">
        <f t="shared" si="461"/>
        <v>0</v>
      </c>
      <c r="SCH68" s="956">
        <f t="shared" si="461"/>
        <v>0</v>
      </c>
      <c r="SCI68" s="956">
        <f t="shared" si="461"/>
        <v>0</v>
      </c>
      <c r="SCJ68" s="956">
        <f t="shared" si="461"/>
        <v>0</v>
      </c>
      <c r="SCK68" s="956">
        <f t="shared" si="461"/>
        <v>0</v>
      </c>
      <c r="SCL68" s="956">
        <f t="shared" si="461"/>
        <v>0</v>
      </c>
      <c r="SCM68" s="956">
        <f t="shared" si="461"/>
        <v>0</v>
      </c>
      <c r="SCN68" s="956">
        <f t="shared" si="461"/>
        <v>0</v>
      </c>
      <c r="SCO68" s="956">
        <f t="shared" si="461"/>
        <v>0</v>
      </c>
      <c r="SCP68" s="956">
        <f t="shared" si="461"/>
        <v>0</v>
      </c>
      <c r="SCQ68" s="956">
        <f t="shared" si="461"/>
        <v>0</v>
      </c>
      <c r="SCR68" s="956">
        <f t="shared" ref="SCR68:SFC68" si="462">SCR60*$C$68</f>
        <v>0</v>
      </c>
      <c r="SCS68" s="956">
        <f t="shared" si="462"/>
        <v>0</v>
      </c>
      <c r="SCT68" s="956">
        <f t="shared" si="462"/>
        <v>0</v>
      </c>
      <c r="SCU68" s="956">
        <f t="shared" si="462"/>
        <v>0</v>
      </c>
      <c r="SCV68" s="956">
        <f t="shared" si="462"/>
        <v>0</v>
      </c>
      <c r="SCW68" s="956">
        <f t="shared" si="462"/>
        <v>0</v>
      </c>
      <c r="SCX68" s="956">
        <f t="shared" si="462"/>
        <v>0</v>
      </c>
      <c r="SCY68" s="956">
        <f t="shared" si="462"/>
        <v>0</v>
      </c>
      <c r="SCZ68" s="956">
        <f t="shared" si="462"/>
        <v>0</v>
      </c>
      <c r="SDA68" s="956">
        <f t="shared" si="462"/>
        <v>0</v>
      </c>
      <c r="SDB68" s="956">
        <f t="shared" si="462"/>
        <v>0</v>
      </c>
      <c r="SDC68" s="956">
        <f t="shared" si="462"/>
        <v>0</v>
      </c>
      <c r="SDD68" s="956">
        <f t="shared" si="462"/>
        <v>0</v>
      </c>
      <c r="SDE68" s="956">
        <f t="shared" si="462"/>
        <v>0</v>
      </c>
      <c r="SDF68" s="956">
        <f t="shared" si="462"/>
        <v>0</v>
      </c>
      <c r="SDG68" s="956">
        <f t="shared" si="462"/>
        <v>0</v>
      </c>
      <c r="SDH68" s="956">
        <f t="shared" si="462"/>
        <v>0</v>
      </c>
      <c r="SDI68" s="956">
        <f t="shared" si="462"/>
        <v>0</v>
      </c>
      <c r="SDJ68" s="956">
        <f t="shared" si="462"/>
        <v>0</v>
      </c>
      <c r="SDK68" s="956">
        <f t="shared" si="462"/>
        <v>0</v>
      </c>
      <c r="SDL68" s="956">
        <f t="shared" si="462"/>
        <v>0</v>
      </c>
      <c r="SDM68" s="956">
        <f t="shared" si="462"/>
        <v>0</v>
      </c>
      <c r="SDN68" s="956">
        <f t="shared" si="462"/>
        <v>0</v>
      </c>
      <c r="SDO68" s="956">
        <f t="shared" si="462"/>
        <v>0</v>
      </c>
      <c r="SDP68" s="956">
        <f t="shared" si="462"/>
        <v>0</v>
      </c>
      <c r="SDQ68" s="956">
        <f t="shared" si="462"/>
        <v>0</v>
      </c>
      <c r="SDR68" s="956">
        <f t="shared" si="462"/>
        <v>0</v>
      </c>
      <c r="SDS68" s="956">
        <f t="shared" si="462"/>
        <v>0</v>
      </c>
      <c r="SDT68" s="956">
        <f t="shared" si="462"/>
        <v>0</v>
      </c>
      <c r="SDU68" s="956">
        <f t="shared" si="462"/>
        <v>0</v>
      </c>
      <c r="SDV68" s="956">
        <f t="shared" si="462"/>
        <v>0</v>
      </c>
      <c r="SDW68" s="956">
        <f t="shared" si="462"/>
        <v>0</v>
      </c>
      <c r="SDX68" s="956">
        <f t="shared" si="462"/>
        <v>0</v>
      </c>
      <c r="SDY68" s="956">
        <f t="shared" si="462"/>
        <v>0</v>
      </c>
      <c r="SDZ68" s="956">
        <f t="shared" si="462"/>
        <v>0</v>
      </c>
      <c r="SEA68" s="956">
        <f t="shared" si="462"/>
        <v>0</v>
      </c>
      <c r="SEB68" s="956">
        <f t="shared" si="462"/>
        <v>0</v>
      </c>
      <c r="SEC68" s="956">
        <f t="shared" si="462"/>
        <v>0</v>
      </c>
      <c r="SED68" s="956">
        <f t="shared" si="462"/>
        <v>0</v>
      </c>
      <c r="SEE68" s="956">
        <f t="shared" si="462"/>
        <v>0</v>
      </c>
      <c r="SEF68" s="956">
        <f t="shared" si="462"/>
        <v>0</v>
      </c>
      <c r="SEG68" s="956">
        <f t="shared" si="462"/>
        <v>0</v>
      </c>
      <c r="SEH68" s="956">
        <f t="shared" si="462"/>
        <v>0</v>
      </c>
      <c r="SEI68" s="956">
        <f t="shared" si="462"/>
        <v>0</v>
      </c>
      <c r="SEJ68" s="956">
        <f t="shared" si="462"/>
        <v>0</v>
      </c>
      <c r="SEK68" s="956">
        <f t="shared" si="462"/>
        <v>0</v>
      </c>
      <c r="SEL68" s="956">
        <f t="shared" si="462"/>
        <v>0</v>
      </c>
      <c r="SEM68" s="956">
        <f t="shared" si="462"/>
        <v>0</v>
      </c>
      <c r="SEN68" s="956">
        <f t="shared" si="462"/>
        <v>0</v>
      </c>
      <c r="SEO68" s="956">
        <f t="shared" si="462"/>
        <v>0</v>
      </c>
      <c r="SEP68" s="956">
        <f t="shared" si="462"/>
        <v>0</v>
      </c>
      <c r="SEQ68" s="956">
        <f t="shared" si="462"/>
        <v>0</v>
      </c>
      <c r="SER68" s="956">
        <f t="shared" si="462"/>
        <v>0</v>
      </c>
      <c r="SES68" s="956">
        <f t="shared" si="462"/>
        <v>0</v>
      </c>
      <c r="SET68" s="956">
        <f t="shared" si="462"/>
        <v>0</v>
      </c>
      <c r="SEU68" s="956">
        <f t="shared" si="462"/>
        <v>0</v>
      </c>
      <c r="SEV68" s="956">
        <f t="shared" si="462"/>
        <v>0</v>
      </c>
      <c r="SEW68" s="956">
        <f t="shared" si="462"/>
        <v>0</v>
      </c>
      <c r="SEX68" s="956">
        <f t="shared" si="462"/>
        <v>0</v>
      </c>
      <c r="SEY68" s="956">
        <f t="shared" si="462"/>
        <v>0</v>
      </c>
      <c r="SEZ68" s="956">
        <f t="shared" si="462"/>
        <v>0</v>
      </c>
      <c r="SFA68" s="956">
        <f t="shared" si="462"/>
        <v>0</v>
      </c>
      <c r="SFB68" s="956">
        <f t="shared" si="462"/>
        <v>0</v>
      </c>
      <c r="SFC68" s="956">
        <f t="shared" si="462"/>
        <v>0</v>
      </c>
      <c r="SFD68" s="956">
        <f t="shared" ref="SFD68:SHO68" si="463">SFD60*$C$68</f>
        <v>0</v>
      </c>
      <c r="SFE68" s="956">
        <f t="shared" si="463"/>
        <v>0</v>
      </c>
      <c r="SFF68" s="956">
        <f t="shared" si="463"/>
        <v>0</v>
      </c>
      <c r="SFG68" s="956">
        <f t="shared" si="463"/>
        <v>0</v>
      </c>
      <c r="SFH68" s="956">
        <f t="shared" si="463"/>
        <v>0</v>
      </c>
      <c r="SFI68" s="956">
        <f t="shared" si="463"/>
        <v>0</v>
      </c>
      <c r="SFJ68" s="956">
        <f t="shared" si="463"/>
        <v>0</v>
      </c>
      <c r="SFK68" s="956">
        <f t="shared" si="463"/>
        <v>0</v>
      </c>
      <c r="SFL68" s="956">
        <f t="shared" si="463"/>
        <v>0</v>
      </c>
      <c r="SFM68" s="956">
        <f t="shared" si="463"/>
        <v>0</v>
      </c>
      <c r="SFN68" s="956">
        <f t="shared" si="463"/>
        <v>0</v>
      </c>
      <c r="SFO68" s="956">
        <f t="shared" si="463"/>
        <v>0</v>
      </c>
      <c r="SFP68" s="956">
        <f t="shared" si="463"/>
        <v>0</v>
      </c>
      <c r="SFQ68" s="956">
        <f t="shared" si="463"/>
        <v>0</v>
      </c>
      <c r="SFR68" s="956">
        <f t="shared" si="463"/>
        <v>0</v>
      </c>
      <c r="SFS68" s="956">
        <f t="shared" si="463"/>
        <v>0</v>
      </c>
      <c r="SFT68" s="956">
        <f t="shared" si="463"/>
        <v>0</v>
      </c>
      <c r="SFU68" s="956">
        <f t="shared" si="463"/>
        <v>0</v>
      </c>
      <c r="SFV68" s="956">
        <f t="shared" si="463"/>
        <v>0</v>
      </c>
      <c r="SFW68" s="956">
        <f t="shared" si="463"/>
        <v>0</v>
      </c>
      <c r="SFX68" s="956">
        <f t="shared" si="463"/>
        <v>0</v>
      </c>
      <c r="SFY68" s="956">
        <f t="shared" si="463"/>
        <v>0</v>
      </c>
      <c r="SFZ68" s="956">
        <f t="shared" si="463"/>
        <v>0</v>
      </c>
      <c r="SGA68" s="956">
        <f t="shared" si="463"/>
        <v>0</v>
      </c>
      <c r="SGB68" s="956">
        <f t="shared" si="463"/>
        <v>0</v>
      </c>
      <c r="SGC68" s="956">
        <f t="shared" si="463"/>
        <v>0</v>
      </c>
      <c r="SGD68" s="956">
        <f t="shared" si="463"/>
        <v>0</v>
      </c>
      <c r="SGE68" s="956">
        <f t="shared" si="463"/>
        <v>0</v>
      </c>
      <c r="SGF68" s="956">
        <f t="shared" si="463"/>
        <v>0</v>
      </c>
      <c r="SGG68" s="956">
        <f t="shared" si="463"/>
        <v>0</v>
      </c>
      <c r="SGH68" s="956">
        <f t="shared" si="463"/>
        <v>0</v>
      </c>
      <c r="SGI68" s="956">
        <f t="shared" si="463"/>
        <v>0</v>
      </c>
      <c r="SGJ68" s="956">
        <f t="shared" si="463"/>
        <v>0</v>
      </c>
      <c r="SGK68" s="956">
        <f t="shared" si="463"/>
        <v>0</v>
      </c>
      <c r="SGL68" s="956">
        <f t="shared" si="463"/>
        <v>0</v>
      </c>
      <c r="SGM68" s="956">
        <f t="shared" si="463"/>
        <v>0</v>
      </c>
      <c r="SGN68" s="956">
        <f t="shared" si="463"/>
        <v>0</v>
      </c>
      <c r="SGO68" s="956">
        <f t="shared" si="463"/>
        <v>0</v>
      </c>
      <c r="SGP68" s="956">
        <f t="shared" si="463"/>
        <v>0</v>
      </c>
      <c r="SGQ68" s="956">
        <f t="shared" si="463"/>
        <v>0</v>
      </c>
      <c r="SGR68" s="956">
        <f t="shared" si="463"/>
        <v>0</v>
      </c>
      <c r="SGS68" s="956">
        <f t="shared" si="463"/>
        <v>0</v>
      </c>
      <c r="SGT68" s="956">
        <f t="shared" si="463"/>
        <v>0</v>
      </c>
      <c r="SGU68" s="956">
        <f t="shared" si="463"/>
        <v>0</v>
      </c>
      <c r="SGV68" s="956">
        <f t="shared" si="463"/>
        <v>0</v>
      </c>
      <c r="SGW68" s="956">
        <f t="shared" si="463"/>
        <v>0</v>
      </c>
      <c r="SGX68" s="956">
        <f t="shared" si="463"/>
        <v>0</v>
      </c>
      <c r="SGY68" s="956">
        <f t="shared" si="463"/>
        <v>0</v>
      </c>
      <c r="SGZ68" s="956">
        <f t="shared" si="463"/>
        <v>0</v>
      </c>
      <c r="SHA68" s="956">
        <f t="shared" si="463"/>
        <v>0</v>
      </c>
      <c r="SHB68" s="956">
        <f t="shared" si="463"/>
        <v>0</v>
      </c>
      <c r="SHC68" s="956">
        <f t="shared" si="463"/>
        <v>0</v>
      </c>
      <c r="SHD68" s="956">
        <f t="shared" si="463"/>
        <v>0</v>
      </c>
      <c r="SHE68" s="956">
        <f t="shared" si="463"/>
        <v>0</v>
      </c>
      <c r="SHF68" s="956">
        <f t="shared" si="463"/>
        <v>0</v>
      </c>
      <c r="SHG68" s="956">
        <f t="shared" si="463"/>
        <v>0</v>
      </c>
      <c r="SHH68" s="956">
        <f t="shared" si="463"/>
        <v>0</v>
      </c>
      <c r="SHI68" s="956">
        <f t="shared" si="463"/>
        <v>0</v>
      </c>
      <c r="SHJ68" s="956">
        <f t="shared" si="463"/>
        <v>0</v>
      </c>
      <c r="SHK68" s="956">
        <f t="shared" si="463"/>
        <v>0</v>
      </c>
      <c r="SHL68" s="956">
        <f t="shared" si="463"/>
        <v>0</v>
      </c>
      <c r="SHM68" s="956">
        <f t="shared" si="463"/>
        <v>0</v>
      </c>
      <c r="SHN68" s="956">
        <f t="shared" si="463"/>
        <v>0</v>
      </c>
      <c r="SHO68" s="956">
        <f t="shared" si="463"/>
        <v>0</v>
      </c>
      <c r="SHP68" s="956">
        <f t="shared" ref="SHP68:SKA68" si="464">SHP60*$C$68</f>
        <v>0</v>
      </c>
      <c r="SHQ68" s="956">
        <f t="shared" si="464"/>
        <v>0</v>
      </c>
      <c r="SHR68" s="956">
        <f t="shared" si="464"/>
        <v>0</v>
      </c>
      <c r="SHS68" s="956">
        <f t="shared" si="464"/>
        <v>0</v>
      </c>
      <c r="SHT68" s="956">
        <f t="shared" si="464"/>
        <v>0</v>
      </c>
      <c r="SHU68" s="956">
        <f t="shared" si="464"/>
        <v>0</v>
      </c>
      <c r="SHV68" s="956">
        <f t="shared" si="464"/>
        <v>0</v>
      </c>
      <c r="SHW68" s="956">
        <f t="shared" si="464"/>
        <v>0</v>
      </c>
      <c r="SHX68" s="956">
        <f t="shared" si="464"/>
        <v>0</v>
      </c>
      <c r="SHY68" s="956">
        <f t="shared" si="464"/>
        <v>0</v>
      </c>
      <c r="SHZ68" s="956">
        <f t="shared" si="464"/>
        <v>0</v>
      </c>
      <c r="SIA68" s="956">
        <f t="shared" si="464"/>
        <v>0</v>
      </c>
      <c r="SIB68" s="956">
        <f t="shared" si="464"/>
        <v>0</v>
      </c>
      <c r="SIC68" s="956">
        <f t="shared" si="464"/>
        <v>0</v>
      </c>
      <c r="SID68" s="956">
        <f t="shared" si="464"/>
        <v>0</v>
      </c>
      <c r="SIE68" s="956">
        <f t="shared" si="464"/>
        <v>0</v>
      </c>
      <c r="SIF68" s="956">
        <f t="shared" si="464"/>
        <v>0</v>
      </c>
      <c r="SIG68" s="956">
        <f t="shared" si="464"/>
        <v>0</v>
      </c>
      <c r="SIH68" s="956">
        <f t="shared" si="464"/>
        <v>0</v>
      </c>
      <c r="SII68" s="956">
        <f t="shared" si="464"/>
        <v>0</v>
      </c>
      <c r="SIJ68" s="956">
        <f t="shared" si="464"/>
        <v>0</v>
      </c>
      <c r="SIK68" s="956">
        <f t="shared" si="464"/>
        <v>0</v>
      </c>
      <c r="SIL68" s="956">
        <f t="shared" si="464"/>
        <v>0</v>
      </c>
      <c r="SIM68" s="956">
        <f t="shared" si="464"/>
        <v>0</v>
      </c>
      <c r="SIN68" s="956">
        <f t="shared" si="464"/>
        <v>0</v>
      </c>
      <c r="SIO68" s="956">
        <f t="shared" si="464"/>
        <v>0</v>
      </c>
      <c r="SIP68" s="956">
        <f t="shared" si="464"/>
        <v>0</v>
      </c>
      <c r="SIQ68" s="956">
        <f t="shared" si="464"/>
        <v>0</v>
      </c>
      <c r="SIR68" s="956">
        <f t="shared" si="464"/>
        <v>0</v>
      </c>
      <c r="SIS68" s="956">
        <f t="shared" si="464"/>
        <v>0</v>
      </c>
      <c r="SIT68" s="956">
        <f t="shared" si="464"/>
        <v>0</v>
      </c>
      <c r="SIU68" s="956">
        <f t="shared" si="464"/>
        <v>0</v>
      </c>
      <c r="SIV68" s="956">
        <f t="shared" si="464"/>
        <v>0</v>
      </c>
      <c r="SIW68" s="956">
        <f t="shared" si="464"/>
        <v>0</v>
      </c>
      <c r="SIX68" s="956">
        <f t="shared" si="464"/>
        <v>0</v>
      </c>
      <c r="SIY68" s="956">
        <f t="shared" si="464"/>
        <v>0</v>
      </c>
      <c r="SIZ68" s="956">
        <f t="shared" si="464"/>
        <v>0</v>
      </c>
      <c r="SJA68" s="956">
        <f t="shared" si="464"/>
        <v>0</v>
      </c>
      <c r="SJB68" s="956">
        <f t="shared" si="464"/>
        <v>0</v>
      </c>
      <c r="SJC68" s="956">
        <f t="shared" si="464"/>
        <v>0</v>
      </c>
      <c r="SJD68" s="956">
        <f t="shared" si="464"/>
        <v>0</v>
      </c>
      <c r="SJE68" s="956">
        <f t="shared" si="464"/>
        <v>0</v>
      </c>
      <c r="SJF68" s="956">
        <f t="shared" si="464"/>
        <v>0</v>
      </c>
      <c r="SJG68" s="956">
        <f t="shared" si="464"/>
        <v>0</v>
      </c>
      <c r="SJH68" s="956">
        <f t="shared" si="464"/>
        <v>0</v>
      </c>
      <c r="SJI68" s="956">
        <f t="shared" si="464"/>
        <v>0</v>
      </c>
      <c r="SJJ68" s="956">
        <f t="shared" si="464"/>
        <v>0</v>
      </c>
      <c r="SJK68" s="956">
        <f t="shared" si="464"/>
        <v>0</v>
      </c>
      <c r="SJL68" s="956">
        <f t="shared" si="464"/>
        <v>0</v>
      </c>
      <c r="SJM68" s="956">
        <f t="shared" si="464"/>
        <v>0</v>
      </c>
      <c r="SJN68" s="956">
        <f t="shared" si="464"/>
        <v>0</v>
      </c>
      <c r="SJO68" s="956">
        <f t="shared" si="464"/>
        <v>0</v>
      </c>
      <c r="SJP68" s="956">
        <f t="shared" si="464"/>
        <v>0</v>
      </c>
      <c r="SJQ68" s="956">
        <f t="shared" si="464"/>
        <v>0</v>
      </c>
      <c r="SJR68" s="956">
        <f t="shared" si="464"/>
        <v>0</v>
      </c>
      <c r="SJS68" s="956">
        <f t="shared" si="464"/>
        <v>0</v>
      </c>
      <c r="SJT68" s="956">
        <f t="shared" si="464"/>
        <v>0</v>
      </c>
      <c r="SJU68" s="956">
        <f t="shared" si="464"/>
        <v>0</v>
      </c>
      <c r="SJV68" s="956">
        <f t="shared" si="464"/>
        <v>0</v>
      </c>
      <c r="SJW68" s="956">
        <f t="shared" si="464"/>
        <v>0</v>
      </c>
      <c r="SJX68" s="956">
        <f t="shared" si="464"/>
        <v>0</v>
      </c>
      <c r="SJY68" s="956">
        <f t="shared" si="464"/>
        <v>0</v>
      </c>
      <c r="SJZ68" s="956">
        <f t="shared" si="464"/>
        <v>0</v>
      </c>
      <c r="SKA68" s="956">
        <f t="shared" si="464"/>
        <v>0</v>
      </c>
      <c r="SKB68" s="956">
        <f t="shared" ref="SKB68:SMM68" si="465">SKB60*$C$68</f>
        <v>0</v>
      </c>
      <c r="SKC68" s="956">
        <f t="shared" si="465"/>
        <v>0</v>
      </c>
      <c r="SKD68" s="956">
        <f t="shared" si="465"/>
        <v>0</v>
      </c>
      <c r="SKE68" s="956">
        <f t="shared" si="465"/>
        <v>0</v>
      </c>
      <c r="SKF68" s="956">
        <f t="shared" si="465"/>
        <v>0</v>
      </c>
      <c r="SKG68" s="956">
        <f t="shared" si="465"/>
        <v>0</v>
      </c>
      <c r="SKH68" s="956">
        <f t="shared" si="465"/>
        <v>0</v>
      </c>
      <c r="SKI68" s="956">
        <f t="shared" si="465"/>
        <v>0</v>
      </c>
      <c r="SKJ68" s="956">
        <f t="shared" si="465"/>
        <v>0</v>
      </c>
      <c r="SKK68" s="956">
        <f t="shared" si="465"/>
        <v>0</v>
      </c>
      <c r="SKL68" s="956">
        <f t="shared" si="465"/>
        <v>0</v>
      </c>
      <c r="SKM68" s="956">
        <f t="shared" si="465"/>
        <v>0</v>
      </c>
      <c r="SKN68" s="956">
        <f t="shared" si="465"/>
        <v>0</v>
      </c>
      <c r="SKO68" s="956">
        <f t="shared" si="465"/>
        <v>0</v>
      </c>
      <c r="SKP68" s="956">
        <f t="shared" si="465"/>
        <v>0</v>
      </c>
      <c r="SKQ68" s="956">
        <f t="shared" si="465"/>
        <v>0</v>
      </c>
      <c r="SKR68" s="956">
        <f t="shared" si="465"/>
        <v>0</v>
      </c>
      <c r="SKS68" s="956">
        <f t="shared" si="465"/>
        <v>0</v>
      </c>
      <c r="SKT68" s="956">
        <f t="shared" si="465"/>
        <v>0</v>
      </c>
      <c r="SKU68" s="956">
        <f t="shared" si="465"/>
        <v>0</v>
      </c>
      <c r="SKV68" s="956">
        <f t="shared" si="465"/>
        <v>0</v>
      </c>
      <c r="SKW68" s="956">
        <f t="shared" si="465"/>
        <v>0</v>
      </c>
      <c r="SKX68" s="956">
        <f t="shared" si="465"/>
        <v>0</v>
      </c>
      <c r="SKY68" s="956">
        <f t="shared" si="465"/>
        <v>0</v>
      </c>
      <c r="SKZ68" s="956">
        <f t="shared" si="465"/>
        <v>0</v>
      </c>
      <c r="SLA68" s="956">
        <f t="shared" si="465"/>
        <v>0</v>
      </c>
      <c r="SLB68" s="956">
        <f t="shared" si="465"/>
        <v>0</v>
      </c>
      <c r="SLC68" s="956">
        <f t="shared" si="465"/>
        <v>0</v>
      </c>
      <c r="SLD68" s="956">
        <f t="shared" si="465"/>
        <v>0</v>
      </c>
      <c r="SLE68" s="956">
        <f t="shared" si="465"/>
        <v>0</v>
      </c>
      <c r="SLF68" s="956">
        <f t="shared" si="465"/>
        <v>0</v>
      </c>
      <c r="SLG68" s="956">
        <f t="shared" si="465"/>
        <v>0</v>
      </c>
      <c r="SLH68" s="956">
        <f t="shared" si="465"/>
        <v>0</v>
      </c>
      <c r="SLI68" s="956">
        <f t="shared" si="465"/>
        <v>0</v>
      </c>
      <c r="SLJ68" s="956">
        <f t="shared" si="465"/>
        <v>0</v>
      </c>
      <c r="SLK68" s="956">
        <f t="shared" si="465"/>
        <v>0</v>
      </c>
      <c r="SLL68" s="956">
        <f t="shared" si="465"/>
        <v>0</v>
      </c>
      <c r="SLM68" s="956">
        <f t="shared" si="465"/>
        <v>0</v>
      </c>
      <c r="SLN68" s="956">
        <f t="shared" si="465"/>
        <v>0</v>
      </c>
      <c r="SLO68" s="956">
        <f t="shared" si="465"/>
        <v>0</v>
      </c>
      <c r="SLP68" s="956">
        <f t="shared" si="465"/>
        <v>0</v>
      </c>
      <c r="SLQ68" s="956">
        <f t="shared" si="465"/>
        <v>0</v>
      </c>
      <c r="SLR68" s="956">
        <f t="shared" si="465"/>
        <v>0</v>
      </c>
      <c r="SLS68" s="956">
        <f t="shared" si="465"/>
        <v>0</v>
      </c>
      <c r="SLT68" s="956">
        <f t="shared" si="465"/>
        <v>0</v>
      </c>
      <c r="SLU68" s="956">
        <f t="shared" si="465"/>
        <v>0</v>
      </c>
      <c r="SLV68" s="956">
        <f t="shared" si="465"/>
        <v>0</v>
      </c>
      <c r="SLW68" s="956">
        <f t="shared" si="465"/>
        <v>0</v>
      </c>
      <c r="SLX68" s="956">
        <f t="shared" si="465"/>
        <v>0</v>
      </c>
      <c r="SLY68" s="956">
        <f t="shared" si="465"/>
        <v>0</v>
      </c>
      <c r="SLZ68" s="956">
        <f t="shared" si="465"/>
        <v>0</v>
      </c>
      <c r="SMA68" s="956">
        <f t="shared" si="465"/>
        <v>0</v>
      </c>
      <c r="SMB68" s="956">
        <f t="shared" si="465"/>
        <v>0</v>
      </c>
      <c r="SMC68" s="956">
        <f t="shared" si="465"/>
        <v>0</v>
      </c>
      <c r="SMD68" s="956">
        <f t="shared" si="465"/>
        <v>0</v>
      </c>
      <c r="SME68" s="956">
        <f t="shared" si="465"/>
        <v>0</v>
      </c>
      <c r="SMF68" s="956">
        <f t="shared" si="465"/>
        <v>0</v>
      </c>
      <c r="SMG68" s="956">
        <f t="shared" si="465"/>
        <v>0</v>
      </c>
      <c r="SMH68" s="956">
        <f t="shared" si="465"/>
        <v>0</v>
      </c>
      <c r="SMI68" s="956">
        <f t="shared" si="465"/>
        <v>0</v>
      </c>
      <c r="SMJ68" s="956">
        <f t="shared" si="465"/>
        <v>0</v>
      </c>
      <c r="SMK68" s="956">
        <f t="shared" si="465"/>
        <v>0</v>
      </c>
      <c r="SML68" s="956">
        <f t="shared" si="465"/>
        <v>0</v>
      </c>
      <c r="SMM68" s="956">
        <f t="shared" si="465"/>
        <v>0</v>
      </c>
      <c r="SMN68" s="956">
        <f t="shared" ref="SMN68:SOY68" si="466">SMN60*$C$68</f>
        <v>0</v>
      </c>
      <c r="SMO68" s="956">
        <f t="shared" si="466"/>
        <v>0</v>
      </c>
      <c r="SMP68" s="956">
        <f t="shared" si="466"/>
        <v>0</v>
      </c>
      <c r="SMQ68" s="956">
        <f t="shared" si="466"/>
        <v>0</v>
      </c>
      <c r="SMR68" s="956">
        <f t="shared" si="466"/>
        <v>0</v>
      </c>
      <c r="SMS68" s="956">
        <f t="shared" si="466"/>
        <v>0</v>
      </c>
      <c r="SMT68" s="956">
        <f t="shared" si="466"/>
        <v>0</v>
      </c>
      <c r="SMU68" s="956">
        <f t="shared" si="466"/>
        <v>0</v>
      </c>
      <c r="SMV68" s="956">
        <f t="shared" si="466"/>
        <v>0</v>
      </c>
      <c r="SMW68" s="956">
        <f t="shared" si="466"/>
        <v>0</v>
      </c>
      <c r="SMX68" s="956">
        <f t="shared" si="466"/>
        <v>0</v>
      </c>
      <c r="SMY68" s="956">
        <f t="shared" si="466"/>
        <v>0</v>
      </c>
      <c r="SMZ68" s="956">
        <f t="shared" si="466"/>
        <v>0</v>
      </c>
      <c r="SNA68" s="956">
        <f t="shared" si="466"/>
        <v>0</v>
      </c>
      <c r="SNB68" s="956">
        <f t="shared" si="466"/>
        <v>0</v>
      </c>
      <c r="SNC68" s="956">
        <f t="shared" si="466"/>
        <v>0</v>
      </c>
      <c r="SND68" s="956">
        <f t="shared" si="466"/>
        <v>0</v>
      </c>
      <c r="SNE68" s="956">
        <f t="shared" si="466"/>
        <v>0</v>
      </c>
      <c r="SNF68" s="956">
        <f t="shared" si="466"/>
        <v>0</v>
      </c>
      <c r="SNG68" s="956">
        <f t="shared" si="466"/>
        <v>0</v>
      </c>
      <c r="SNH68" s="956">
        <f t="shared" si="466"/>
        <v>0</v>
      </c>
      <c r="SNI68" s="956">
        <f t="shared" si="466"/>
        <v>0</v>
      </c>
      <c r="SNJ68" s="956">
        <f t="shared" si="466"/>
        <v>0</v>
      </c>
      <c r="SNK68" s="956">
        <f t="shared" si="466"/>
        <v>0</v>
      </c>
      <c r="SNL68" s="956">
        <f t="shared" si="466"/>
        <v>0</v>
      </c>
      <c r="SNM68" s="956">
        <f t="shared" si="466"/>
        <v>0</v>
      </c>
      <c r="SNN68" s="956">
        <f t="shared" si="466"/>
        <v>0</v>
      </c>
      <c r="SNO68" s="956">
        <f t="shared" si="466"/>
        <v>0</v>
      </c>
      <c r="SNP68" s="956">
        <f t="shared" si="466"/>
        <v>0</v>
      </c>
      <c r="SNQ68" s="956">
        <f t="shared" si="466"/>
        <v>0</v>
      </c>
      <c r="SNR68" s="956">
        <f t="shared" si="466"/>
        <v>0</v>
      </c>
      <c r="SNS68" s="956">
        <f t="shared" si="466"/>
        <v>0</v>
      </c>
      <c r="SNT68" s="956">
        <f t="shared" si="466"/>
        <v>0</v>
      </c>
      <c r="SNU68" s="956">
        <f t="shared" si="466"/>
        <v>0</v>
      </c>
      <c r="SNV68" s="956">
        <f t="shared" si="466"/>
        <v>0</v>
      </c>
      <c r="SNW68" s="956">
        <f t="shared" si="466"/>
        <v>0</v>
      </c>
      <c r="SNX68" s="956">
        <f t="shared" si="466"/>
        <v>0</v>
      </c>
      <c r="SNY68" s="956">
        <f t="shared" si="466"/>
        <v>0</v>
      </c>
      <c r="SNZ68" s="956">
        <f t="shared" si="466"/>
        <v>0</v>
      </c>
      <c r="SOA68" s="956">
        <f t="shared" si="466"/>
        <v>0</v>
      </c>
      <c r="SOB68" s="956">
        <f t="shared" si="466"/>
        <v>0</v>
      </c>
      <c r="SOC68" s="956">
        <f t="shared" si="466"/>
        <v>0</v>
      </c>
      <c r="SOD68" s="956">
        <f t="shared" si="466"/>
        <v>0</v>
      </c>
      <c r="SOE68" s="956">
        <f t="shared" si="466"/>
        <v>0</v>
      </c>
      <c r="SOF68" s="956">
        <f t="shared" si="466"/>
        <v>0</v>
      </c>
      <c r="SOG68" s="956">
        <f t="shared" si="466"/>
        <v>0</v>
      </c>
      <c r="SOH68" s="956">
        <f t="shared" si="466"/>
        <v>0</v>
      </c>
      <c r="SOI68" s="956">
        <f t="shared" si="466"/>
        <v>0</v>
      </c>
      <c r="SOJ68" s="956">
        <f t="shared" si="466"/>
        <v>0</v>
      </c>
      <c r="SOK68" s="956">
        <f t="shared" si="466"/>
        <v>0</v>
      </c>
      <c r="SOL68" s="956">
        <f t="shared" si="466"/>
        <v>0</v>
      </c>
      <c r="SOM68" s="956">
        <f t="shared" si="466"/>
        <v>0</v>
      </c>
      <c r="SON68" s="956">
        <f t="shared" si="466"/>
        <v>0</v>
      </c>
      <c r="SOO68" s="956">
        <f t="shared" si="466"/>
        <v>0</v>
      </c>
      <c r="SOP68" s="956">
        <f t="shared" si="466"/>
        <v>0</v>
      </c>
      <c r="SOQ68" s="956">
        <f t="shared" si="466"/>
        <v>0</v>
      </c>
      <c r="SOR68" s="956">
        <f t="shared" si="466"/>
        <v>0</v>
      </c>
      <c r="SOS68" s="956">
        <f t="shared" si="466"/>
        <v>0</v>
      </c>
      <c r="SOT68" s="956">
        <f t="shared" si="466"/>
        <v>0</v>
      </c>
      <c r="SOU68" s="956">
        <f t="shared" si="466"/>
        <v>0</v>
      </c>
      <c r="SOV68" s="956">
        <f t="shared" si="466"/>
        <v>0</v>
      </c>
      <c r="SOW68" s="956">
        <f t="shared" si="466"/>
        <v>0</v>
      </c>
      <c r="SOX68" s="956">
        <f t="shared" si="466"/>
        <v>0</v>
      </c>
      <c r="SOY68" s="956">
        <f t="shared" si="466"/>
        <v>0</v>
      </c>
      <c r="SOZ68" s="956">
        <f t="shared" ref="SOZ68:SRK68" si="467">SOZ60*$C$68</f>
        <v>0</v>
      </c>
      <c r="SPA68" s="956">
        <f t="shared" si="467"/>
        <v>0</v>
      </c>
      <c r="SPB68" s="956">
        <f t="shared" si="467"/>
        <v>0</v>
      </c>
      <c r="SPC68" s="956">
        <f t="shared" si="467"/>
        <v>0</v>
      </c>
      <c r="SPD68" s="956">
        <f t="shared" si="467"/>
        <v>0</v>
      </c>
      <c r="SPE68" s="956">
        <f t="shared" si="467"/>
        <v>0</v>
      </c>
      <c r="SPF68" s="956">
        <f t="shared" si="467"/>
        <v>0</v>
      </c>
      <c r="SPG68" s="956">
        <f t="shared" si="467"/>
        <v>0</v>
      </c>
      <c r="SPH68" s="956">
        <f t="shared" si="467"/>
        <v>0</v>
      </c>
      <c r="SPI68" s="956">
        <f t="shared" si="467"/>
        <v>0</v>
      </c>
      <c r="SPJ68" s="956">
        <f t="shared" si="467"/>
        <v>0</v>
      </c>
      <c r="SPK68" s="956">
        <f t="shared" si="467"/>
        <v>0</v>
      </c>
      <c r="SPL68" s="956">
        <f t="shared" si="467"/>
        <v>0</v>
      </c>
      <c r="SPM68" s="956">
        <f t="shared" si="467"/>
        <v>0</v>
      </c>
      <c r="SPN68" s="956">
        <f t="shared" si="467"/>
        <v>0</v>
      </c>
      <c r="SPO68" s="956">
        <f t="shared" si="467"/>
        <v>0</v>
      </c>
      <c r="SPP68" s="956">
        <f t="shared" si="467"/>
        <v>0</v>
      </c>
      <c r="SPQ68" s="956">
        <f t="shared" si="467"/>
        <v>0</v>
      </c>
      <c r="SPR68" s="956">
        <f t="shared" si="467"/>
        <v>0</v>
      </c>
      <c r="SPS68" s="956">
        <f t="shared" si="467"/>
        <v>0</v>
      </c>
      <c r="SPT68" s="956">
        <f t="shared" si="467"/>
        <v>0</v>
      </c>
      <c r="SPU68" s="956">
        <f t="shared" si="467"/>
        <v>0</v>
      </c>
      <c r="SPV68" s="956">
        <f t="shared" si="467"/>
        <v>0</v>
      </c>
      <c r="SPW68" s="956">
        <f t="shared" si="467"/>
        <v>0</v>
      </c>
      <c r="SPX68" s="956">
        <f t="shared" si="467"/>
        <v>0</v>
      </c>
      <c r="SPY68" s="956">
        <f t="shared" si="467"/>
        <v>0</v>
      </c>
      <c r="SPZ68" s="956">
        <f t="shared" si="467"/>
        <v>0</v>
      </c>
      <c r="SQA68" s="956">
        <f t="shared" si="467"/>
        <v>0</v>
      </c>
      <c r="SQB68" s="956">
        <f t="shared" si="467"/>
        <v>0</v>
      </c>
      <c r="SQC68" s="956">
        <f t="shared" si="467"/>
        <v>0</v>
      </c>
      <c r="SQD68" s="956">
        <f t="shared" si="467"/>
        <v>0</v>
      </c>
      <c r="SQE68" s="956">
        <f t="shared" si="467"/>
        <v>0</v>
      </c>
      <c r="SQF68" s="956">
        <f t="shared" si="467"/>
        <v>0</v>
      </c>
      <c r="SQG68" s="956">
        <f t="shared" si="467"/>
        <v>0</v>
      </c>
      <c r="SQH68" s="956">
        <f t="shared" si="467"/>
        <v>0</v>
      </c>
      <c r="SQI68" s="956">
        <f t="shared" si="467"/>
        <v>0</v>
      </c>
      <c r="SQJ68" s="956">
        <f t="shared" si="467"/>
        <v>0</v>
      </c>
      <c r="SQK68" s="956">
        <f t="shared" si="467"/>
        <v>0</v>
      </c>
      <c r="SQL68" s="956">
        <f t="shared" si="467"/>
        <v>0</v>
      </c>
      <c r="SQM68" s="956">
        <f t="shared" si="467"/>
        <v>0</v>
      </c>
      <c r="SQN68" s="956">
        <f t="shared" si="467"/>
        <v>0</v>
      </c>
      <c r="SQO68" s="956">
        <f t="shared" si="467"/>
        <v>0</v>
      </c>
      <c r="SQP68" s="956">
        <f t="shared" si="467"/>
        <v>0</v>
      </c>
      <c r="SQQ68" s="956">
        <f t="shared" si="467"/>
        <v>0</v>
      </c>
      <c r="SQR68" s="956">
        <f t="shared" si="467"/>
        <v>0</v>
      </c>
      <c r="SQS68" s="956">
        <f t="shared" si="467"/>
        <v>0</v>
      </c>
      <c r="SQT68" s="956">
        <f t="shared" si="467"/>
        <v>0</v>
      </c>
      <c r="SQU68" s="956">
        <f t="shared" si="467"/>
        <v>0</v>
      </c>
      <c r="SQV68" s="956">
        <f t="shared" si="467"/>
        <v>0</v>
      </c>
      <c r="SQW68" s="956">
        <f t="shared" si="467"/>
        <v>0</v>
      </c>
      <c r="SQX68" s="956">
        <f t="shared" si="467"/>
        <v>0</v>
      </c>
      <c r="SQY68" s="956">
        <f t="shared" si="467"/>
        <v>0</v>
      </c>
      <c r="SQZ68" s="956">
        <f t="shared" si="467"/>
        <v>0</v>
      </c>
      <c r="SRA68" s="956">
        <f t="shared" si="467"/>
        <v>0</v>
      </c>
      <c r="SRB68" s="956">
        <f t="shared" si="467"/>
        <v>0</v>
      </c>
      <c r="SRC68" s="956">
        <f t="shared" si="467"/>
        <v>0</v>
      </c>
      <c r="SRD68" s="956">
        <f t="shared" si="467"/>
        <v>0</v>
      </c>
      <c r="SRE68" s="956">
        <f t="shared" si="467"/>
        <v>0</v>
      </c>
      <c r="SRF68" s="956">
        <f t="shared" si="467"/>
        <v>0</v>
      </c>
      <c r="SRG68" s="956">
        <f t="shared" si="467"/>
        <v>0</v>
      </c>
      <c r="SRH68" s="956">
        <f t="shared" si="467"/>
        <v>0</v>
      </c>
      <c r="SRI68" s="956">
        <f t="shared" si="467"/>
        <v>0</v>
      </c>
      <c r="SRJ68" s="956">
        <f t="shared" si="467"/>
        <v>0</v>
      </c>
      <c r="SRK68" s="956">
        <f t="shared" si="467"/>
        <v>0</v>
      </c>
      <c r="SRL68" s="956">
        <f t="shared" ref="SRL68:STW68" si="468">SRL60*$C$68</f>
        <v>0</v>
      </c>
      <c r="SRM68" s="956">
        <f t="shared" si="468"/>
        <v>0</v>
      </c>
      <c r="SRN68" s="956">
        <f t="shared" si="468"/>
        <v>0</v>
      </c>
      <c r="SRO68" s="956">
        <f t="shared" si="468"/>
        <v>0</v>
      </c>
      <c r="SRP68" s="956">
        <f t="shared" si="468"/>
        <v>0</v>
      </c>
      <c r="SRQ68" s="956">
        <f t="shared" si="468"/>
        <v>0</v>
      </c>
      <c r="SRR68" s="956">
        <f t="shared" si="468"/>
        <v>0</v>
      </c>
      <c r="SRS68" s="956">
        <f t="shared" si="468"/>
        <v>0</v>
      </c>
      <c r="SRT68" s="956">
        <f t="shared" si="468"/>
        <v>0</v>
      </c>
      <c r="SRU68" s="956">
        <f t="shared" si="468"/>
        <v>0</v>
      </c>
      <c r="SRV68" s="956">
        <f t="shared" si="468"/>
        <v>0</v>
      </c>
      <c r="SRW68" s="956">
        <f t="shared" si="468"/>
        <v>0</v>
      </c>
      <c r="SRX68" s="956">
        <f t="shared" si="468"/>
        <v>0</v>
      </c>
      <c r="SRY68" s="956">
        <f t="shared" si="468"/>
        <v>0</v>
      </c>
      <c r="SRZ68" s="956">
        <f t="shared" si="468"/>
        <v>0</v>
      </c>
      <c r="SSA68" s="956">
        <f t="shared" si="468"/>
        <v>0</v>
      </c>
      <c r="SSB68" s="956">
        <f t="shared" si="468"/>
        <v>0</v>
      </c>
      <c r="SSC68" s="956">
        <f t="shared" si="468"/>
        <v>0</v>
      </c>
      <c r="SSD68" s="956">
        <f t="shared" si="468"/>
        <v>0</v>
      </c>
      <c r="SSE68" s="956">
        <f t="shared" si="468"/>
        <v>0</v>
      </c>
      <c r="SSF68" s="956">
        <f t="shared" si="468"/>
        <v>0</v>
      </c>
      <c r="SSG68" s="956">
        <f t="shared" si="468"/>
        <v>0</v>
      </c>
      <c r="SSH68" s="956">
        <f t="shared" si="468"/>
        <v>0</v>
      </c>
      <c r="SSI68" s="956">
        <f t="shared" si="468"/>
        <v>0</v>
      </c>
      <c r="SSJ68" s="956">
        <f t="shared" si="468"/>
        <v>0</v>
      </c>
      <c r="SSK68" s="956">
        <f t="shared" si="468"/>
        <v>0</v>
      </c>
      <c r="SSL68" s="956">
        <f t="shared" si="468"/>
        <v>0</v>
      </c>
      <c r="SSM68" s="956">
        <f t="shared" si="468"/>
        <v>0</v>
      </c>
      <c r="SSN68" s="956">
        <f t="shared" si="468"/>
        <v>0</v>
      </c>
      <c r="SSO68" s="956">
        <f t="shared" si="468"/>
        <v>0</v>
      </c>
      <c r="SSP68" s="956">
        <f t="shared" si="468"/>
        <v>0</v>
      </c>
      <c r="SSQ68" s="956">
        <f t="shared" si="468"/>
        <v>0</v>
      </c>
      <c r="SSR68" s="956">
        <f t="shared" si="468"/>
        <v>0</v>
      </c>
      <c r="SSS68" s="956">
        <f t="shared" si="468"/>
        <v>0</v>
      </c>
      <c r="SST68" s="956">
        <f t="shared" si="468"/>
        <v>0</v>
      </c>
      <c r="SSU68" s="956">
        <f t="shared" si="468"/>
        <v>0</v>
      </c>
      <c r="SSV68" s="956">
        <f t="shared" si="468"/>
        <v>0</v>
      </c>
      <c r="SSW68" s="956">
        <f t="shared" si="468"/>
        <v>0</v>
      </c>
      <c r="SSX68" s="956">
        <f t="shared" si="468"/>
        <v>0</v>
      </c>
      <c r="SSY68" s="956">
        <f t="shared" si="468"/>
        <v>0</v>
      </c>
      <c r="SSZ68" s="956">
        <f t="shared" si="468"/>
        <v>0</v>
      </c>
      <c r="STA68" s="956">
        <f t="shared" si="468"/>
        <v>0</v>
      </c>
      <c r="STB68" s="956">
        <f t="shared" si="468"/>
        <v>0</v>
      </c>
      <c r="STC68" s="956">
        <f t="shared" si="468"/>
        <v>0</v>
      </c>
      <c r="STD68" s="956">
        <f t="shared" si="468"/>
        <v>0</v>
      </c>
      <c r="STE68" s="956">
        <f t="shared" si="468"/>
        <v>0</v>
      </c>
      <c r="STF68" s="956">
        <f t="shared" si="468"/>
        <v>0</v>
      </c>
      <c r="STG68" s="956">
        <f t="shared" si="468"/>
        <v>0</v>
      </c>
      <c r="STH68" s="956">
        <f t="shared" si="468"/>
        <v>0</v>
      </c>
      <c r="STI68" s="956">
        <f t="shared" si="468"/>
        <v>0</v>
      </c>
      <c r="STJ68" s="956">
        <f t="shared" si="468"/>
        <v>0</v>
      </c>
      <c r="STK68" s="956">
        <f t="shared" si="468"/>
        <v>0</v>
      </c>
      <c r="STL68" s="956">
        <f t="shared" si="468"/>
        <v>0</v>
      </c>
      <c r="STM68" s="956">
        <f t="shared" si="468"/>
        <v>0</v>
      </c>
      <c r="STN68" s="956">
        <f t="shared" si="468"/>
        <v>0</v>
      </c>
      <c r="STO68" s="956">
        <f t="shared" si="468"/>
        <v>0</v>
      </c>
      <c r="STP68" s="956">
        <f t="shared" si="468"/>
        <v>0</v>
      </c>
      <c r="STQ68" s="956">
        <f t="shared" si="468"/>
        <v>0</v>
      </c>
      <c r="STR68" s="956">
        <f t="shared" si="468"/>
        <v>0</v>
      </c>
      <c r="STS68" s="956">
        <f t="shared" si="468"/>
        <v>0</v>
      </c>
      <c r="STT68" s="956">
        <f t="shared" si="468"/>
        <v>0</v>
      </c>
      <c r="STU68" s="956">
        <f t="shared" si="468"/>
        <v>0</v>
      </c>
      <c r="STV68" s="956">
        <f t="shared" si="468"/>
        <v>0</v>
      </c>
      <c r="STW68" s="956">
        <f t="shared" si="468"/>
        <v>0</v>
      </c>
      <c r="STX68" s="956">
        <f t="shared" ref="STX68:SWI68" si="469">STX60*$C$68</f>
        <v>0</v>
      </c>
      <c r="STY68" s="956">
        <f t="shared" si="469"/>
        <v>0</v>
      </c>
      <c r="STZ68" s="956">
        <f t="shared" si="469"/>
        <v>0</v>
      </c>
      <c r="SUA68" s="956">
        <f t="shared" si="469"/>
        <v>0</v>
      </c>
      <c r="SUB68" s="956">
        <f t="shared" si="469"/>
        <v>0</v>
      </c>
      <c r="SUC68" s="956">
        <f t="shared" si="469"/>
        <v>0</v>
      </c>
      <c r="SUD68" s="956">
        <f t="shared" si="469"/>
        <v>0</v>
      </c>
      <c r="SUE68" s="956">
        <f t="shared" si="469"/>
        <v>0</v>
      </c>
      <c r="SUF68" s="956">
        <f t="shared" si="469"/>
        <v>0</v>
      </c>
      <c r="SUG68" s="956">
        <f t="shared" si="469"/>
        <v>0</v>
      </c>
      <c r="SUH68" s="956">
        <f t="shared" si="469"/>
        <v>0</v>
      </c>
      <c r="SUI68" s="956">
        <f t="shared" si="469"/>
        <v>0</v>
      </c>
      <c r="SUJ68" s="956">
        <f t="shared" si="469"/>
        <v>0</v>
      </c>
      <c r="SUK68" s="956">
        <f t="shared" si="469"/>
        <v>0</v>
      </c>
      <c r="SUL68" s="956">
        <f t="shared" si="469"/>
        <v>0</v>
      </c>
      <c r="SUM68" s="956">
        <f t="shared" si="469"/>
        <v>0</v>
      </c>
      <c r="SUN68" s="956">
        <f t="shared" si="469"/>
        <v>0</v>
      </c>
      <c r="SUO68" s="956">
        <f t="shared" si="469"/>
        <v>0</v>
      </c>
      <c r="SUP68" s="956">
        <f t="shared" si="469"/>
        <v>0</v>
      </c>
      <c r="SUQ68" s="956">
        <f t="shared" si="469"/>
        <v>0</v>
      </c>
      <c r="SUR68" s="956">
        <f t="shared" si="469"/>
        <v>0</v>
      </c>
      <c r="SUS68" s="956">
        <f t="shared" si="469"/>
        <v>0</v>
      </c>
      <c r="SUT68" s="956">
        <f t="shared" si="469"/>
        <v>0</v>
      </c>
      <c r="SUU68" s="956">
        <f t="shared" si="469"/>
        <v>0</v>
      </c>
      <c r="SUV68" s="956">
        <f t="shared" si="469"/>
        <v>0</v>
      </c>
      <c r="SUW68" s="956">
        <f t="shared" si="469"/>
        <v>0</v>
      </c>
      <c r="SUX68" s="956">
        <f t="shared" si="469"/>
        <v>0</v>
      </c>
      <c r="SUY68" s="956">
        <f t="shared" si="469"/>
        <v>0</v>
      </c>
      <c r="SUZ68" s="956">
        <f t="shared" si="469"/>
        <v>0</v>
      </c>
      <c r="SVA68" s="956">
        <f t="shared" si="469"/>
        <v>0</v>
      </c>
      <c r="SVB68" s="956">
        <f t="shared" si="469"/>
        <v>0</v>
      </c>
      <c r="SVC68" s="956">
        <f t="shared" si="469"/>
        <v>0</v>
      </c>
      <c r="SVD68" s="956">
        <f t="shared" si="469"/>
        <v>0</v>
      </c>
      <c r="SVE68" s="956">
        <f t="shared" si="469"/>
        <v>0</v>
      </c>
      <c r="SVF68" s="956">
        <f t="shared" si="469"/>
        <v>0</v>
      </c>
      <c r="SVG68" s="956">
        <f t="shared" si="469"/>
        <v>0</v>
      </c>
      <c r="SVH68" s="956">
        <f t="shared" si="469"/>
        <v>0</v>
      </c>
      <c r="SVI68" s="956">
        <f t="shared" si="469"/>
        <v>0</v>
      </c>
      <c r="SVJ68" s="956">
        <f t="shared" si="469"/>
        <v>0</v>
      </c>
      <c r="SVK68" s="956">
        <f t="shared" si="469"/>
        <v>0</v>
      </c>
      <c r="SVL68" s="956">
        <f t="shared" si="469"/>
        <v>0</v>
      </c>
      <c r="SVM68" s="956">
        <f t="shared" si="469"/>
        <v>0</v>
      </c>
      <c r="SVN68" s="956">
        <f t="shared" si="469"/>
        <v>0</v>
      </c>
      <c r="SVO68" s="956">
        <f t="shared" si="469"/>
        <v>0</v>
      </c>
      <c r="SVP68" s="956">
        <f t="shared" si="469"/>
        <v>0</v>
      </c>
      <c r="SVQ68" s="956">
        <f t="shared" si="469"/>
        <v>0</v>
      </c>
      <c r="SVR68" s="956">
        <f t="shared" si="469"/>
        <v>0</v>
      </c>
      <c r="SVS68" s="956">
        <f t="shared" si="469"/>
        <v>0</v>
      </c>
      <c r="SVT68" s="956">
        <f t="shared" si="469"/>
        <v>0</v>
      </c>
      <c r="SVU68" s="956">
        <f t="shared" si="469"/>
        <v>0</v>
      </c>
      <c r="SVV68" s="956">
        <f t="shared" si="469"/>
        <v>0</v>
      </c>
      <c r="SVW68" s="956">
        <f t="shared" si="469"/>
        <v>0</v>
      </c>
      <c r="SVX68" s="956">
        <f t="shared" si="469"/>
        <v>0</v>
      </c>
      <c r="SVY68" s="956">
        <f t="shared" si="469"/>
        <v>0</v>
      </c>
      <c r="SVZ68" s="956">
        <f t="shared" si="469"/>
        <v>0</v>
      </c>
      <c r="SWA68" s="956">
        <f t="shared" si="469"/>
        <v>0</v>
      </c>
      <c r="SWB68" s="956">
        <f t="shared" si="469"/>
        <v>0</v>
      </c>
      <c r="SWC68" s="956">
        <f t="shared" si="469"/>
        <v>0</v>
      </c>
      <c r="SWD68" s="956">
        <f t="shared" si="469"/>
        <v>0</v>
      </c>
      <c r="SWE68" s="956">
        <f t="shared" si="469"/>
        <v>0</v>
      </c>
      <c r="SWF68" s="956">
        <f t="shared" si="469"/>
        <v>0</v>
      </c>
      <c r="SWG68" s="956">
        <f t="shared" si="469"/>
        <v>0</v>
      </c>
      <c r="SWH68" s="956">
        <f t="shared" si="469"/>
        <v>0</v>
      </c>
      <c r="SWI68" s="956">
        <f t="shared" si="469"/>
        <v>0</v>
      </c>
      <c r="SWJ68" s="956">
        <f t="shared" ref="SWJ68:SYU68" si="470">SWJ60*$C$68</f>
        <v>0</v>
      </c>
      <c r="SWK68" s="956">
        <f t="shared" si="470"/>
        <v>0</v>
      </c>
      <c r="SWL68" s="956">
        <f t="shared" si="470"/>
        <v>0</v>
      </c>
      <c r="SWM68" s="956">
        <f t="shared" si="470"/>
        <v>0</v>
      </c>
      <c r="SWN68" s="956">
        <f t="shared" si="470"/>
        <v>0</v>
      </c>
      <c r="SWO68" s="956">
        <f t="shared" si="470"/>
        <v>0</v>
      </c>
      <c r="SWP68" s="956">
        <f t="shared" si="470"/>
        <v>0</v>
      </c>
      <c r="SWQ68" s="956">
        <f t="shared" si="470"/>
        <v>0</v>
      </c>
      <c r="SWR68" s="956">
        <f t="shared" si="470"/>
        <v>0</v>
      </c>
      <c r="SWS68" s="956">
        <f t="shared" si="470"/>
        <v>0</v>
      </c>
      <c r="SWT68" s="956">
        <f t="shared" si="470"/>
        <v>0</v>
      </c>
      <c r="SWU68" s="956">
        <f t="shared" si="470"/>
        <v>0</v>
      </c>
      <c r="SWV68" s="956">
        <f t="shared" si="470"/>
        <v>0</v>
      </c>
      <c r="SWW68" s="956">
        <f t="shared" si="470"/>
        <v>0</v>
      </c>
      <c r="SWX68" s="956">
        <f t="shared" si="470"/>
        <v>0</v>
      </c>
      <c r="SWY68" s="956">
        <f t="shared" si="470"/>
        <v>0</v>
      </c>
      <c r="SWZ68" s="956">
        <f t="shared" si="470"/>
        <v>0</v>
      </c>
      <c r="SXA68" s="956">
        <f t="shared" si="470"/>
        <v>0</v>
      </c>
      <c r="SXB68" s="956">
        <f t="shared" si="470"/>
        <v>0</v>
      </c>
      <c r="SXC68" s="956">
        <f t="shared" si="470"/>
        <v>0</v>
      </c>
      <c r="SXD68" s="956">
        <f t="shared" si="470"/>
        <v>0</v>
      </c>
      <c r="SXE68" s="956">
        <f t="shared" si="470"/>
        <v>0</v>
      </c>
      <c r="SXF68" s="956">
        <f t="shared" si="470"/>
        <v>0</v>
      </c>
      <c r="SXG68" s="956">
        <f t="shared" si="470"/>
        <v>0</v>
      </c>
      <c r="SXH68" s="956">
        <f t="shared" si="470"/>
        <v>0</v>
      </c>
      <c r="SXI68" s="956">
        <f t="shared" si="470"/>
        <v>0</v>
      </c>
      <c r="SXJ68" s="956">
        <f t="shared" si="470"/>
        <v>0</v>
      </c>
      <c r="SXK68" s="956">
        <f t="shared" si="470"/>
        <v>0</v>
      </c>
      <c r="SXL68" s="956">
        <f t="shared" si="470"/>
        <v>0</v>
      </c>
      <c r="SXM68" s="956">
        <f t="shared" si="470"/>
        <v>0</v>
      </c>
      <c r="SXN68" s="956">
        <f t="shared" si="470"/>
        <v>0</v>
      </c>
      <c r="SXO68" s="956">
        <f t="shared" si="470"/>
        <v>0</v>
      </c>
      <c r="SXP68" s="956">
        <f t="shared" si="470"/>
        <v>0</v>
      </c>
      <c r="SXQ68" s="956">
        <f t="shared" si="470"/>
        <v>0</v>
      </c>
      <c r="SXR68" s="956">
        <f t="shared" si="470"/>
        <v>0</v>
      </c>
      <c r="SXS68" s="956">
        <f t="shared" si="470"/>
        <v>0</v>
      </c>
      <c r="SXT68" s="956">
        <f t="shared" si="470"/>
        <v>0</v>
      </c>
      <c r="SXU68" s="956">
        <f t="shared" si="470"/>
        <v>0</v>
      </c>
      <c r="SXV68" s="956">
        <f t="shared" si="470"/>
        <v>0</v>
      </c>
      <c r="SXW68" s="956">
        <f t="shared" si="470"/>
        <v>0</v>
      </c>
      <c r="SXX68" s="956">
        <f t="shared" si="470"/>
        <v>0</v>
      </c>
      <c r="SXY68" s="956">
        <f t="shared" si="470"/>
        <v>0</v>
      </c>
      <c r="SXZ68" s="956">
        <f t="shared" si="470"/>
        <v>0</v>
      </c>
      <c r="SYA68" s="956">
        <f t="shared" si="470"/>
        <v>0</v>
      </c>
      <c r="SYB68" s="956">
        <f t="shared" si="470"/>
        <v>0</v>
      </c>
      <c r="SYC68" s="956">
        <f t="shared" si="470"/>
        <v>0</v>
      </c>
      <c r="SYD68" s="956">
        <f t="shared" si="470"/>
        <v>0</v>
      </c>
      <c r="SYE68" s="956">
        <f t="shared" si="470"/>
        <v>0</v>
      </c>
      <c r="SYF68" s="956">
        <f t="shared" si="470"/>
        <v>0</v>
      </c>
      <c r="SYG68" s="956">
        <f t="shared" si="470"/>
        <v>0</v>
      </c>
      <c r="SYH68" s="956">
        <f t="shared" si="470"/>
        <v>0</v>
      </c>
      <c r="SYI68" s="956">
        <f t="shared" si="470"/>
        <v>0</v>
      </c>
      <c r="SYJ68" s="956">
        <f t="shared" si="470"/>
        <v>0</v>
      </c>
      <c r="SYK68" s="956">
        <f t="shared" si="470"/>
        <v>0</v>
      </c>
      <c r="SYL68" s="956">
        <f t="shared" si="470"/>
        <v>0</v>
      </c>
      <c r="SYM68" s="956">
        <f t="shared" si="470"/>
        <v>0</v>
      </c>
      <c r="SYN68" s="956">
        <f t="shared" si="470"/>
        <v>0</v>
      </c>
      <c r="SYO68" s="956">
        <f t="shared" si="470"/>
        <v>0</v>
      </c>
      <c r="SYP68" s="956">
        <f t="shared" si="470"/>
        <v>0</v>
      </c>
      <c r="SYQ68" s="956">
        <f t="shared" si="470"/>
        <v>0</v>
      </c>
      <c r="SYR68" s="956">
        <f t="shared" si="470"/>
        <v>0</v>
      </c>
      <c r="SYS68" s="956">
        <f t="shared" si="470"/>
        <v>0</v>
      </c>
      <c r="SYT68" s="956">
        <f t="shared" si="470"/>
        <v>0</v>
      </c>
      <c r="SYU68" s="956">
        <f t="shared" si="470"/>
        <v>0</v>
      </c>
      <c r="SYV68" s="956">
        <f t="shared" ref="SYV68:TBG68" si="471">SYV60*$C$68</f>
        <v>0</v>
      </c>
      <c r="SYW68" s="956">
        <f t="shared" si="471"/>
        <v>0</v>
      </c>
      <c r="SYX68" s="956">
        <f t="shared" si="471"/>
        <v>0</v>
      </c>
      <c r="SYY68" s="956">
        <f t="shared" si="471"/>
        <v>0</v>
      </c>
      <c r="SYZ68" s="956">
        <f t="shared" si="471"/>
        <v>0</v>
      </c>
      <c r="SZA68" s="956">
        <f t="shared" si="471"/>
        <v>0</v>
      </c>
      <c r="SZB68" s="956">
        <f t="shared" si="471"/>
        <v>0</v>
      </c>
      <c r="SZC68" s="956">
        <f t="shared" si="471"/>
        <v>0</v>
      </c>
      <c r="SZD68" s="956">
        <f t="shared" si="471"/>
        <v>0</v>
      </c>
      <c r="SZE68" s="956">
        <f t="shared" si="471"/>
        <v>0</v>
      </c>
      <c r="SZF68" s="956">
        <f t="shared" si="471"/>
        <v>0</v>
      </c>
      <c r="SZG68" s="956">
        <f t="shared" si="471"/>
        <v>0</v>
      </c>
      <c r="SZH68" s="956">
        <f t="shared" si="471"/>
        <v>0</v>
      </c>
      <c r="SZI68" s="956">
        <f t="shared" si="471"/>
        <v>0</v>
      </c>
      <c r="SZJ68" s="956">
        <f t="shared" si="471"/>
        <v>0</v>
      </c>
      <c r="SZK68" s="956">
        <f t="shared" si="471"/>
        <v>0</v>
      </c>
      <c r="SZL68" s="956">
        <f t="shared" si="471"/>
        <v>0</v>
      </c>
      <c r="SZM68" s="956">
        <f t="shared" si="471"/>
        <v>0</v>
      </c>
      <c r="SZN68" s="956">
        <f t="shared" si="471"/>
        <v>0</v>
      </c>
      <c r="SZO68" s="956">
        <f t="shared" si="471"/>
        <v>0</v>
      </c>
      <c r="SZP68" s="956">
        <f t="shared" si="471"/>
        <v>0</v>
      </c>
      <c r="SZQ68" s="956">
        <f t="shared" si="471"/>
        <v>0</v>
      </c>
      <c r="SZR68" s="956">
        <f t="shared" si="471"/>
        <v>0</v>
      </c>
      <c r="SZS68" s="956">
        <f t="shared" si="471"/>
        <v>0</v>
      </c>
      <c r="SZT68" s="956">
        <f t="shared" si="471"/>
        <v>0</v>
      </c>
      <c r="SZU68" s="956">
        <f t="shared" si="471"/>
        <v>0</v>
      </c>
      <c r="SZV68" s="956">
        <f t="shared" si="471"/>
        <v>0</v>
      </c>
      <c r="SZW68" s="956">
        <f t="shared" si="471"/>
        <v>0</v>
      </c>
      <c r="SZX68" s="956">
        <f t="shared" si="471"/>
        <v>0</v>
      </c>
      <c r="SZY68" s="956">
        <f t="shared" si="471"/>
        <v>0</v>
      </c>
      <c r="SZZ68" s="956">
        <f t="shared" si="471"/>
        <v>0</v>
      </c>
      <c r="TAA68" s="956">
        <f t="shared" si="471"/>
        <v>0</v>
      </c>
      <c r="TAB68" s="956">
        <f t="shared" si="471"/>
        <v>0</v>
      </c>
      <c r="TAC68" s="956">
        <f t="shared" si="471"/>
        <v>0</v>
      </c>
      <c r="TAD68" s="956">
        <f t="shared" si="471"/>
        <v>0</v>
      </c>
      <c r="TAE68" s="956">
        <f t="shared" si="471"/>
        <v>0</v>
      </c>
      <c r="TAF68" s="956">
        <f t="shared" si="471"/>
        <v>0</v>
      </c>
      <c r="TAG68" s="956">
        <f t="shared" si="471"/>
        <v>0</v>
      </c>
      <c r="TAH68" s="956">
        <f t="shared" si="471"/>
        <v>0</v>
      </c>
      <c r="TAI68" s="956">
        <f t="shared" si="471"/>
        <v>0</v>
      </c>
      <c r="TAJ68" s="956">
        <f t="shared" si="471"/>
        <v>0</v>
      </c>
      <c r="TAK68" s="956">
        <f t="shared" si="471"/>
        <v>0</v>
      </c>
      <c r="TAL68" s="956">
        <f t="shared" si="471"/>
        <v>0</v>
      </c>
      <c r="TAM68" s="956">
        <f t="shared" si="471"/>
        <v>0</v>
      </c>
      <c r="TAN68" s="956">
        <f t="shared" si="471"/>
        <v>0</v>
      </c>
      <c r="TAO68" s="956">
        <f t="shared" si="471"/>
        <v>0</v>
      </c>
      <c r="TAP68" s="956">
        <f t="shared" si="471"/>
        <v>0</v>
      </c>
      <c r="TAQ68" s="956">
        <f t="shared" si="471"/>
        <v>0</v>
      </c>
      <c r="TAR68" s="956">
        <f t="shared" si="471"/>
        <v>0</v>
      </c>
      <c r="TAS68" s="956">
        <f t="shared" si="471"/>
        <v>0</v>
      </c>
      <c r="TAT68" s="956">
        <f t="shared" si="471"/>
        <v>0</v>
      </c>
      <c r="TAU68" s="956">
        <f t="shared" si="471"/>
        <v>0</v>
      </c>
      <c r="TAV68" s="956">
        <f t="shared" si="471"/>
        <v>0</v>
      </c>
      <c r="TAW68" s="956">
        <f t="shared" si="471"/>
        <v>0</v>
      </c>
      <c r="TAX68" s="956">
        <f t="shared" si="471"/>
        <v>0</v>
      </c>
      <c r="TAY68" s="956">
        <f t="shared" si="471"/>
        <v>0</v>
      </c>
      <c r="TAZ68" s="956">
        <f t="shared" si="471"/>
        <v>0</v>
      </c>
      <c r="TBA68" s="956">
        <f t="shared" si="471"/>
        <v>0</v>
      </c>
      <c r="TBB68" s="956">
        <f t="shared" si="471"/>
        <v>0</v>
      </c>
      <c r="TBC68" s="956">
        <f t="shared" si="471"/>
        <v>0</v>
      </c>
      <c r="TBD68" s="956">
        <f t="shared" si="471"/>
        <v>0</v>
      </c>
      <c r="TBE68" s="956">
        <f t="shared" si="471"/>
        <v>0</v>
      </c>
      <c r="TBF68" s="956">
        <f t="shared" si="471"/>
        <v>0</v>
      </c>
      <c r="TBG68" s="956">
        <f t="shared" si="471"/>
        <v>0</v>
      </c>
      <c r="TBH68" s="956">
        <f t="shared" ref="TBH68:TDS68" si="472">TBH60*$C$68</f>
        <v>0</v>
      </c>
      <c r="TBI68" s="956">
        <f t="shared" si="472"/>
        <v>0</v>
      </c>
      <c r="TBJ68" s="956">
        <f t="shared" si="472"/>
        <v>0</v>
      </c>
      <c r="TBK68" s="956">
        <f t="shared" si="472"/>
        <v>0</v>
      </c>
      <c r="TBL68" s="956">
        <f t="shared" si="472"/>
        <v>0</v>
      </c>
      <c r="TBM68" s="956">
        <f t="shared" si="472"/>
        <v>0</v>
      </c>
      <c r="TBN68" s="956">
        <f t="shared" si="472"/>
        <v>0</v>
      </c>
      <c r="TBO68" s="956">
        <f t="shared" si="472"/>
        <v>0</v>
      </c>
      <c r="TBP68" s="956">
        <f t="shared" si="472"/>
        <v>0</v>
      </c>
      <c r="TBQ68" s="956">
        <f t="shared" si="472"/>
        <v>0</v>
      </c>
      <c r="TBR68" s="956">
        <f t="shared" si="472"/>
        <v>0</v>
      </c>
      <c r="TBS68" s="956">
        <f t="shared" si="472"/>
        <v>0</v>
      </c>
      <c r="TBT68" s="956">
        <f t="shared" si="472"/>
        <v>0</v>
      </c>
      <c r="TBU68" s="956">
        <f t="shared" si="472"/>
        <v>0</v>
      </c>
      <c r="TBV68" s="956">
        <f t="shared" si="472"/>
        <v>0</v>
      </c>
      <c r="TBW68" s="956">
        <f t="shared" si="472"/>
        <v>0</v>
      </c>
      <c r="TBX68" s="956">
        <f t="shared" si="472"/>
        <v>0</v>
      </c>
      <c r="TBY68" s="956">
        <f t="shared" si="472"/>
        <v>0</v>
      </c>
      <c r="TBZ68" s="956">
        <f t="shared" si="472"/>
        <v>0</v>
      </c>
      <c r="TCA68" s="956">
        <f t="shared" si="472"/>
        <v>0</v>
      </c>
      <c r="TCB68" s="956">
        <f t="shared" si="472"/>
        <v>0</v>
      </c>
      <c r="TCC68" s="956">
        <f t="shared" si="472"/>
        <v>0</v>
      </c>
      <c r="TCD68" s="956">
        <f t="shared" si="472"/>
        <v>0</v>
      </c>
      <c r="TCE68" s="956">
        <f t="shared" si="472"/>
        <v>0</v>
      </c>
      <c r="TCF68" s="956">
        <f t="shared" si="472"/>
        <v>0</v>
      </c>
      <c r="TCG68" s="956">
        <f t="shared" si="472"/>
        <v>0</v>
      </c>
      <c r="TCH68" s="956">
        <f t="shared" si="472"/>
        <v>0</v>
      </c>
      <c r="TCI68" s="956">
        <f t="shared" si="472"/>
        <v>0</v>
      </c>
      <c r="TCJ68" s="956">
        <f t="shared" si="472"/>
        <v>0</v>
      </c>
      <c r="TCK68" s="956">
        <f t="shared" si="472"/>
        <v>0</v>
      </c>
      <c r="TCL68" s="956">
        <f t="shared" si="472"/>
        <v>0</v>
      </c>
      <c r="TCM68" s="956">
        <f t="shared" si="472"/>
        <v>0</v>
      </c>
      <c r="TCN68" s="956">
        <f t="shared" si="472"/>
        <v>0</v>
      </c>
      <c r="TCO68" s="956">
        <f t="shared" si="472"/>
        <v>0</v>
      </c>
      <c r="TCP68" s="956">
        <f t="shared" si="472"/>
        <v>0</v>
      </c>
      <c r="TCQ68" s="956">
        <f t="shared" si="472"/>
        <v>0</v>
      </c>
      <c r="TCR68" s="956">
        <f t="shared" si="472"/>
        <v>0</v>
      </c>
      <c r="TCS68" s="956">
        <f t="shared" si="472"/>
        <v>0</v>
      </c>
      <c r="TCT68" s="956">
        <f t="shared" si="472"/>
        <v>0</v>
      </c>
      <c r="TCU68" s="956">
        <f t="shared" si="472"/>
        <v>0</v>
      </c>
      <c r="TCV68" s="956">
        <f t="shared" si="472"/>
        <v>0</v>
      </c>
      <c r="TCW68" s="956">
        <f t="shared" si="472"/>
        <v>0</v>
      </c>
      <c r="TCX68" s="956">
        <f t="shared" si="472"/>
        <v>0</v>
      </c>
      <c r="TCY68" s="956">
        <f t="shared" si="472"/>
        <v>0</v>
      </c>
      <c r="TCZ68" s="956">
        <f t="shared" si="472"/>
        <v>0</v>
      </c>
      <c r="TDA68" s="956">
        <f t="shared" si="472"/>
        <v>0</v>
      </c>
      <c r="TDB68" s="956">
        <f t="shared" si="472"/>
        <v>0</v>
      </c>
      <c r="TDC68" s="956">
        <f t="shared" si="472"/>
        <v>0</v>
      </c>
      <c r="TDD68" s="956">
        <f t="shared" si="472"/>
        <v>0</v>
      </c>
      <c r="TDE68" s="956">
        <f t="shared" si="472"/>
        <v>0</v>
      </c>
      <c r="TDF68" s="956">
        <f t="shared" si="472"/>
        <v>0</v>
      </c>
      <c r="TDG68" s="956">
        <f t="shared" si="472"/>
        <v>0</v>
      </c>
      <c r="TDH68" s="956">
        <f t="shared" si="472"/>
        <v>0</v>
      </c>
      <c r="TDI68" s="956">
        <f t="shared" si="472"/>
        <v>0</v>
      </c>
      <c r="TDJ68" s="956">
        <f t="shared" si="472"/>
        <v>0</v>
      </c>
      <c r="TDK68" s="956">
        <f t="shared" si="472"/>
        <v>0</v>
      </c>
      <c r="TDL68" s="956">
        <f t="shared" si="472"/>
        <v>0</v>
      </c>
      <c r="TDM68" s="956">
        <f t="shared" si="472"/>
        <v>0</v>
      </c>
      <c r="TDN68" s="956">
        <f t="shared" si="472"/>
        <v>0</v>
      </c>
      <c r="TDO68" s="956">
        <f t="shared" si="472"/>
        <v>0</v>
      </c>
      <c r="TDP68" s="956">
        <f t="shared" si="472"/>
        <v>0</v>
      </c>
      <c r="TDQ68" s="956">
        <f t="shared" si="472"/>
        <v>0</v>
      </c>
      <c r="TDR68" s="956">
        <f t="shared" si="472"/>
        <v>0</v>
      </c>
      <c r="TDS68" s="956">
        <f t="shared" si="472"/>
        <v>0</v>
      </c>
      <c r="TDT68" s="956">
        <f t="shared" ref="TDT68:TGE68" si="473">TDT60*$C$68</f>
        <v>0</v>
      </c>
      <c r="TDU68" s="956">
        <f t="shared" si="473"/>
        <v>0</v>
      </c>
      <c r="TDV68" s="956">
        <f t="shared" si="473"/>
        <v>0</v>
      </c>
      <c r="TDW68" s="956">
        <f t="shared" si="473"/>
        <v>0</v>
      </c>
      <c r="TDX68" s="956">
        <f t="shared" si="473"/>
        <v>0</v>
      </c>
      <c r="TDY68" s="956">
        <f t="shared" si="473"/>
        <v>0</v>
      </c>
      <c r="TDZ68" s="956">
        <f t="shared" si="473"/>
        <v>0</v>
      </c>
      <c r="TEA68" s="956">
        <f t="shared" si="473"/>
        <v>0</v>
      </c>
      <c r="TEB68" s="956">
        <f t="shared" si="473"/>
        <v>0</v>
      </c>
      <c r="TEC68" s="956">
        <f t="shared" si="473"/>
        <v>0</v>
      </c>
      <c r="TED68" s="956">
        <f t="shared" si="473"/>
        <v>0</v>
      </c>
      <c r="TEE68" s="956">
        <f t="shared" si="473"/>
        <v>0</v>
      </c>
      <c r="TEF68" s="956">
        <f t="shared" si="473"/>
        <v>0</v>
      </c>
      <c r="TEG68" s="956">
        <f t="shared" si="473"/>
        <v>0</v>
      </c>
      <c r="TEH68" s="956">
        <f t="shared" si="473"/>
        <v>0</v>
      </c>
      <c r="TEI68" s="956">
        <f t="shared" si="473"/>
        <v>0</v>
      </c>
      <c r="TEJ68" s="956">
        <f t="shared" si="473"/>
        <v>0</v>
      </c>
      <c r="TEK68" s="956">
        <f t="shared" si="473"/>
        <v>0</v>
      </c>
      <c r="TEL68" s="956">
        <f t="shared" si="473"/>
        <v>0</v>
      </c>
      <c r="TEM68" s="956">
        <f t="shared" si="473"/>
        <v>0</v>
      </c>
      <c r="TEN68" s="956">
        <f t="shared" si="473"/>
        <v>0</v>
      </c>
      <c r="TEO68" s="956">
        <f t="shared" si="473"/>
        <v>0</v>
      </c>
      <c r="TEP68" s="956">
        <f t="shared" si="473"/>
        <v>0</v>
      </c>
      <c r="TEQ68" s="956">
        <f t="shared" si="473"/>
        <v>0</v>
      </c>
      <c r="TER68" s="956">
        <f t="shared" si="473"/>
        <v>0</v>
      </c>
      <c r="TES68" s="956">
        <f t="shared" si="473"/>
        <v>0</v>
      </c>
      <c r="TET68" s="956">
        <f t="shared" si="473"/>
        <v>0</v>
      </c>
      <c r="TEU68" s="956">
        <f t="shared" si="473"/>
        <v>0</v>
      </c>
      <c r="TEV68" s="956">
        <f t="shared" si="473"/>
        <v>0</v>
      </c>
      <c r="TEW68" s="956">
        <f t="shared" si="473"/>
        <v>0</v>
      </c>
      <c r="TEX68" s="956">
        <f t="shared" si="473"/>
        <v>0</v>
      </c>
      <c r="TEY68" s="956">
        <f t="shared" si="473"/>
        <v>0</v>
      </c>
      <c r="TEZ68" s="956">
        <f t="shared" si="473"/>
        <v>0</v>
      </c>
      <c r="TFA68" s="956">
        <f t="shared" si="473"/>
        <v>0</v>
      </c>
      <c r="TFB68" s="956">
        <f t="shared" si="473"/>
        <v>0</v>
      </c>
      <c r="TFC68" s="956">
        <f t="shared" si="473"/>
        <v>0</v>
      </c>
      <c r="TFD68" s="956">
        <f t="shared" si="473"/>
        <v>0</v>
      </c>
      <c r="TFE68" s="956">
        <f t="shared" si="473"/>
        <v>0</v>
      </c>
      <c r="TFF68" s="956">
        <f t="shared" si="473"/>
        <v>0</v>
      </c>
      <c r="TFG68" s="956">
        <f t="shared" si="473"/>
        <v>0</v>
      </c>
      <c r="TFH68" s="956">
        <f t="shared" si="473"/>
        <v>0</v>
      </c>
      <c r="TFI68" s="956">
        <f t="shared" si="473"/>
        <v>0</v>
      </c>
      <c r="TFJ68" s="956">
        <f t="shared" si="473"/>
        <v>0</v>
      </c>
      <c r="TFK68" s="956">
        <f t="shared" si="473"/>
        <v>0</v>
      </c>
      <c r="TFL68" s="956">
        <f t="shared" si="473"/>
        <v>0</v>
      </c>
      <c r="TFM68" s="956">
        <f t="shared" si="473"/>
        <v>0</v>
      </c>
      <c r="TFN68" s="956">
        <f t="shared" si="473"/>
        <v>0</v>
      </c>
      <c r="TFO68" s="956">
        <f t="shared" si="473"/>
        <v>0</v>
      </c>
      <c r="TFP68" s="956">
        <f t="shared" si="473"/>
        <v>0</v>
      </c>
      <c r="TFQ68" s="956">
        <f t="shared" si="473"/>
        <v>0</v>
      </c>
      <c r="TFR68" s="956">
        <f t="shared" si="473"/>
        <v>0</v>
      </c>
      <c r="TFS68" s="956">
        <f t="shared" si="473"/>
        <v>0</v>
      </c>
      <c r="TFT68" s="956">
        <f t="shared" si="473"/>
        <v>0</v>
      </c>
      <c r="TFU68" s="956">
        <f t="shared" si="473"/>
        <v>0</v>
      </c>
      <c r="TFV68" s="956">
        <f t="shared" si="473"/>
        <v>0</v>
      </c>
      <c r="TFW68" s="956">
        <f t="shared" si="473"/>
        <v>0</v>
      </c>
      <c r="TFX68" s="956">
        <f t="shared" si="473"/>
        <v>0</v>
      </c>
      <c r="TFY68" s="956">
        <f t="shared" si="473"/>
        <v>0</v>
      </c>
      <c r="TFZ68" s="956">
        <f t="shared" si="473"/>
        <v>0</v>
      </c>
      <c r="TGA68" s="956">
        <f t="shared" si="473"/>
        <v>0</v>
      </c>
      <c r="TGB68" s="956">
        <f t="shared" si="473"/>
        <v>0</v>
      </c>
      <c r="TGC68" s="956">
        <f t="shared" si="473"/>
        <v>0</v>
      </c>
      <c r="TGD68" s="956">
        <f t="shared" si="473"/>
        <v>0</v>
      </c>
      <c r="TGE68" s="956">
        <f t="shared" si="473"/>
        <v>0</v>
      </c>
      <c r="TGF68" s="956">
        <f t="shared" ref="TGF68:TIQ68" si="474">TGF60*$C$68</f>
        <v>0</v>
      </c>
      <c r="TGG68" s="956">
        <f t="shared" si="474"/>
        <v>0</v>
      </c>
      <c r="TGH68" s="956">
        <f t="shared" si="474"/>
        <v>0</v>
      </c>
      <c r="TGI68" s="956">
        <f t="shared" si="474"/>
        <v>0</v>
      </c>
      <c r="TGJ68" s="956">
        <f t="shared" si="474"/>
        <v>0</v>
      </c>
      <c r="TGK68" s="956">
        <f t="shared" si="474"/>
        <v>0</v>
      </c>
      <c r="TGL68" s="956">
        <f t="shared" si="474"/>
        <v>0</v>
      </c>
      <c r="TGM68" s="956">
        <f t="shared" si="474"/>
        <v>0</v>
      </c>
      <c r="TGN68" s="956">
        <f t="shared" si="474"/>
        <v>0</v>
      </c>
      <c r="TGO68" s="956">
        <f t="shared" si="474"/>
        <v>0</v>
      </c>
      <c r="TGP68" s="956">
        <f t="shared" si="474"/>
        <v>0</v>
      </c>
      <c r="TGQ68" s="956">
        <f t="shared" si="474"/>
        <v>0</v>
      </c>
      <c r="TGR68" s="956">
        <f t="shared" si="474"/>
        <v>0</v>
      </c>
      <c r="TGS68" s="956">
        <f t="shared" si="474"/>
        <v>0</v>
      </c>
      <c r="TGT68" s="956">
        <f t="shared" si="474"/>
        <v>0</v>
      </c>
      <c r="TGU68" s="956">
        <f t="shared" si="474"/>
        <v>0</v>
      </c>
      <c r="TGV68" s="956">
        <f t="shared" si="474"/>
        <v>0</v>
      </c>
      <c r="TGW68" s="956">
        <f t="shared" si="474"/>
        <v>0</v>
      </c>
      <c r="TGX68" s="956">
        <f t="shared" si="474"/>
        <v>0</v>
      </c>
      <c r="TGY68" s="956">
        <f t="shared" si="474"/>
        <v>0</v>
      </c>
      <c r="TGZ68" s="956">
        <f t="shared" si="474"/>
        <v>0</v>
      </c>
      <c r="THA68" s="956">
        <f t="shared" si="474"/>
        <v>0</v>
      </c>
      <c r="THB68" s="956">
        <f t="shared" si="474"/>
        <v>0</v>
      </c>
      <c r="THC68" s="956">
        <f t="shared" si="474"/>
        <v>0</v>
      </c>
      <c r="THD68" s="956">
        <f t="shared" si="474"/>
        <v>0</v>
      </c>
      <c r="THE68" s="956">
        <f t="shared" si="474"/>
        <v>0</v>
      </c>
      <c r="THF68" s="956">
        <f t="shared" si="474"/>
        <v>0</v>
      </c>
      <c r="THG68" s="956">
        <f t="shared" si="474"/>
        <v>0</v>
      </c>
      <c r="THH68" s="956">
        <f t="shared" si="474"/>
        <v>0</v>
      </c>
      <c r="THI68" s="956">
        <f t="shared" si="474"/>
        <v>0</v>
      </c>
      <c r="THJ68" s="956">
        <f t="shared" si="474"/>
        <v>0</v>
      </c>
      <c r="THK68" s="956">
        <f t="shared" si="474"/>
        <v>0</v>
      </c>
      <c r="THL68" s="956">
        <f t="shared" si="474"/>
        <v>0</v>
      </c>
      <c r="THM68" s="956">
        <f t="shared" si="474"/>
        <v>0</v>
      </c>
      <c r="THN68" s="956">
        <f t="shared" si="474"/>
        <v>0</v>
      </c>
      <c r="THO68" s="956">
        <f t="shared" si="474"/>
        <v>0</v>
      </c>
      <c r="THP68" s="956">
        <f t="shared" si="474"/>
        <v>0</v>
      </c>
      <c r="THQ68" s="956">
        <f t="shared" si="474"/>
        <v>0</v>
      </c>
      <c r="THR68" s="956">
        <f t="shared" si="474"/>
        <v>0</v>
      </c>
      <c r="THS68" s="956">
        <f t="shared" si="474"/>
        <v>0</v>
      </c>
      <c r="THT68" s="956">
        <f t="shared" si="474"/>
        <v>0</v>
      </c>
      <c r="THU68" s="956">
        <f t="shared" si="474"/>
        <v>0</v>
      </c>
      <c r="THV68" s="956">
        <f t="shared" si="474"/>
        <v>0</v>
      </c>
      <c r="THW68" s="956">
        <f t="shared" si="474"/>
        <v>0</v>
      </c>
      <c r="THX68" s="956">
        <f t="shared" si="474"/>
        <v>0</v>
      </c>
      <c r="THY68" s="956">
        <f t="shared" si="474"/>
        <v>0</v>
      </c>
      <c r="THZ68" s="956">
        <f t="shared" si="474"/>
        <v>0</v>
      </c>
      <c r="TIA68" s="956">
        <f t="shared" si="474"/>
        <v>0</v>
      </c>
      <c r="TIB68" s="956">
        <f t="shared" si="474"/>
        <v>0</v>
      </c>
      <c r="TIC68" s="956">
        <f t="shared" si="474"/>
        <v>0</v>
      </c>
      <c r="TID68" s="956">
        <f t="shared" si="474"/>
        <v>0</v>
      </c>
      <c r="TIE68" s="956">
        <f t="shared" si="474"/>
        <v>0</v>
      </c>
      <c r="TIF68" s="956">
        <f t="shared" si="474"/>
        <v>0</v>
      </c>
      <c r="TIG68" s="956">
        <f t="shared" si="474"/>
        <v>0</v>
      </c>
      <c r="TIH68" s="956">
        <f t="shared" si="474"/>
        <v>0</v>
      </c>
      <c r="TII68" s="956">
        <f t="shared" si="474"/>
        <v>0</v>
      </c>
      <c r="TIJ68" s="956">
        <f t="shared" si="474"/>
        <v>0</v>
      </c>
      <c r="TIK68" s="956">
        <f t="shared" si="474"/>
        <v>0</v>
      </c>
      <c r="TIL68" s="956">
        <f t="shared" si="474"/>
        <v>0</v>
      </c>
      <c r="TIM68" s="956">
        <f t="shared" si="474"/>
        <v>0</v>
      </c>
      <c r="TIN68" s="956">
        <f t="shared" si="474"/>
        <v>0</v>
      </c>
      <c r="TIO68" s="956">
        <f t="shared" si="474"/>
        <v>0</v>
      </c>
      <c r="TIP68" s="956">
        <f t="shared" si="474"/>
        <v>0</v>
      </c>
      <c r="TIQ68" s="956">
        <f t="shared" si="474"/>
        <v>0</v>
      </c>
      <c r="TIR68" s="956">
        <f t="shared" ref="TIR68:TLC68" si="475">TIR60*$C$68</f>
        <v>0</v>
      </c>
      <c r="TIS68" s="956">
        <f t="shared" si="475"/>
        <v>0</v>
      </c>
      <c r="TIT68" s="956">
        <f t="shared" si="475"/>
        <v>0</v>
      </c>
      <c r="TIU68" s="956">
        <f t="shared" si="475"/>
        <v>0</v>
      </c>
      <c r="TIV68" s="956">
        <f t="shared" si="475"/>
        <v>0</v>
      </c>
      <c r="TIW68" s="956">
        <f t="shared" si="475"/>
        <v>0</v>
      </c>
      <c r="TIX68" s="956">
        <f t="shared" si="475"/>
        <v>0</v>
      </c>
      <c r="TIY68" s="956">
        <f t="shared" si="475"/>
        <v>0</v>
      </c>
      <c r="TIZ68" s="956">
        <f t="shared" si="475"/>
        <v>0</v>
      </c>
      <c r="TJA68" s="956">
        <f t="shared" si="475"/>
        <v>0</v>
      </c>
      <c r="TJB68" s="956">
        <f t="shared" si="475"/>
        <v>0</v>
      </c>
      <c r="TJC68" s="956">
        <f t="shared" si="475"/>
        <v>0</v>
      </c>
      <c r="TJD68" s="956">
        <f t="shared" si="475"/>
        <v>0</v>
      </c>
      <c r="TJE68" s="956">
        <f t="shared" si="475"/>
        <v>0</v>
      </c>
      <c r="TJF68" s="956">
        <f t="shared" si="475"/>
        <v>0</v>
      </c>
      <c r="TJG68" s="956">
        <f t="shared" si="475"/>
        <v>0</v>
      </c>
      <c r="TJH68" s="956">
        <f t="shared" si="475"/>
        <v>0</v>
      </c>
      <c r="TJI68" s="956">
        <f t="shared" si="475"/>
        <v>0</v>
      </c>
      <c r="TJJ68" s="956">
        <f t="shared" si="475"/>
        <v>0</v>
      </c>
      <c r="TJK68" s="956">
        <f t="shared" si="475"/>
        <v>0</v>
      </c>
      <c r="TJL68" s="956">
        <f t="shared" si="475"/>
        <v>0</v>
      </c>
      <c r="TJM68" s="956">
        <f t="shared" si="475"/>
        <v>0</v>
      </c>
      <c r="TJN68" s="956">
        <f t="shared" si="475"/>
        <v>0</v>
      </c>
      <c r="TJO68" s="956">
        <f t="shared" si="475"/>
        <v>0</v>
      </c>
      <c r="TJP68" s="956">
        <f t="shared" si="475"/>
        <v>0</v>
      </c>
      <c r="TJQ68" s="956">
        <f t="shared" si="475"/>
        <v>0</v>
      </c>
      <c r="TJR68" s="956">
        <f t="shared" si="475"/>
        <v>0</v>
      </c>
      <c r="TJS68" s="956">
        <f t="shared" si="475"/>
        <v>0</v>
      </c>
      <c r="TJT68" s="956">
        <f t="shared" si="475"/>
        <v>0</v>
      </c>
      <c r="TJU68" s="956">
        <f t="shared" si="475"/>
        <v>0</v>
      </c>
      <c r="TJV68" s="956">
        <f t="shared" si="475"/>
        <v>0</v>
      </c>
      <c r="TJW68" s="956">
        <f t="shared" si="475"/>
        <v>0</v>
      </c>
      <c r="TJX68" s="956">
        <f t="shared" si="475"/>
        <v>0</v>
      </c>
      <c r="TJY68" s="956">
        <f t="shared" si="475"/>
        <v>0</v>
      </c>
      <c r="TJZ68" s="956">
        <f t="shared" si="475"/>
        <v>0</v>
      </c>
      <c r="TKA68" s="956">
        <f t="shared" si="475"/>
        <v>0</v>
      </c>
      <c r="TKB68" s="956">
        <f t="shared" si="475"/>
        <v>0</v>
      </c>
      <c r="TKC68" s="956">
        <f t="shared" si="475"/>
        <v>0</v>
      </c>
      <c r="TKD68" s="956">
        <f t="shared" si="475"/>
        <v>0</v>
      </c>
      <c r="TKE68" s="956">
        <f t="shared" si="475"/>
        <v>0</v>
      </c>
      <c r="TKF68" s="956">
        <f t="shared" si="475"/>
        <v>0</v>
      </c>
      <c r="TKG68" s="956">
        <f t="shared" si="475"/>
        <v>0</v>
      </c>
      <c r="TKH68" s="956">
        <f t="shared" si="475"/>
        <v>0</v>
      </c>
      <c r="TKI68" s="956">
        <f t="shared" si="475"/>
        <v>0</v>
      </c>
      <c r="TKJ68" s="956">
        <f t="shared" si="475"/>
        <v>0</v>
      </c>
      <c r="TKK68" s="956">
        <f t="shared" si="475"/>
        <v>0</v>
      </c>
      <c r="TKL68" s="956">
        <f t="shared" si="475"/>
        <v>0</v>
      </c>
      <c r="TKM68" s="956">
        <f t="shared" si="475"/>
        <v>0</v>
      </c>
      <c r="TKN68" s="956">
        <f t="shared" si="475"/>
        <v>0</v>
      </c>
      <c r="TKO68" s="956">
        <f t="shared" si="475"/>
        <v>0</v>
      </c>
      <c r="TKP68" s="956">
        <f t="shared" si="475"/>
        <v>0</v>
      </c>
      <c r="TKQ68" s="956">
        <f t="shared" si="475"/>
        <v>0</v>
      </c>
      <c r="TKR68" s="956">
        <f t="shared" si="475"/>
        <v>0</v>
      </c>
      <c r="TKS68" s="956">
        <f t="shared" si="475"/>
        <v>0</v>
      </c>
      <c r="TKT68" s="956">
        <f t="shared" si="475"/>
        <v>0</v>
      </c>
      <c r="TKU68" s="956">
        <f t="shared" si="475"/>
        <v>0</v>
      </c>
      <c r="TKV68" s="956">
        <f t="shared" si="475"/>
        <v>0</v>
      </c>
      <c r="TKW68" s="956">
        <f t="shared" si="475"/>
        <v>0</v>
      </c>
      <c r="TKX68" s="956">
        <f t="shared" si="475"/>
        <v>0</v>
      </c>
      <c r="TKY68" s="956">
        <f t="shared" si="475"/>
        <v>0</v>
      </c>
      <c r="TKZ68" s="956">
        <f t="shared" si="475"/>
        <v>0</v>
      </c>
      <c r="TLA68" s="956">
        <f t="shared" si="475"/>
        <v>0</v>
      </c>
      <c r="TLB68" s="956">
        <f t="shared" si="475"/>
        <v>0</v>
      </c>
      <c r="TLC68" s="956">
        <f t="shared" si="475"/>
        <v>0</v>
      </c>
      <c r="TLD68" s="956">
        <f t="shared" ref="TLD68:TNO68" si="476">TLD60*$C$68</f>
        <v>0</v>
      </c>
      <c r="TLE68" s="956">
        <f t="shared" si="476"/>
        <v>0</v>
      </c>
      <c r="TLF68" s="956">
        <f t="shared" si="476"/>
        <v>0</v>
      </c>
      <c r="TLG68" s="956">
        <f t="shared" si="476"/>
        <v>0</v>
      </c>
      <c r="TLH68" s="956">
        <f t="shared" si="476"/>
        <v>0</v>
      </c>
      <c r="TLI68" s="956">
        <f t="shared" si="476"/>
        <v>0</v>
      </c>
      <c r="TLJ68" s="956">
        <f t="shared" si="476"/>
        <v>0</v>
      </c>
      <c r="TLK68" s="956">
        <f t="shared" si="476"/>
        <v>0</v>
      </c>
      <c r="TLL68" s="956">
        <f t="shared" si="476"/>
        <v>0</v>
      </c>
      <c r="TLM68" s="956">
        <f t="shared" si="476"/>
        <v>0</v>
      </c>
      <c r="TLN68" s="956">
        <f t="shared" si="476"/>
        <v>0</v>
      </c>
      <c r="TLO68" s="956">
        <f t="shared" si="476"/>
        <v>0</v>
      </c>
      <c r="TLP68" s="956">
        <f t="shared" si="476"/>
        <v>0</v>
      </c>
      <c r="TLQ68" s="956">
        <f t="shared" si="476"/>
        <v>0</v>
      </c>
      <c r="TLR68" s="956">
        <f t="shared" si="476"/>
        <v>0</v>
      </c>
      <c r="TLS68" s="956">
        <f t="shared" si="476"/>
        <v>0</v>
      </c>
      <c r="TLT68" s="956">
        <f t="shared" si="476"/>
        <v>0</v>
      </c>
      <c r="TLU68" s="956">
        <f t="shared" si="476"/>
        <v>0</v>
      </c>
      <c r="TLV68" s="956">
        <f t="shared" si="476"/>
        <v>0</v>
      </c>
      <c r="TLW68" s="956">
        <f t="shared" si="476"/>
        <v>0</v>
      </c>
      <c r="TLX68" s="956">
        <f t="shared" si="476"/>
        <v>0</v>
      </c>
      <c r="TLY68" s="956">
        <f t="shared" si="476"/>
        <v>0</v>
      </c>
      <c r="TLZ68" s="956">
        <f t="shared" si="476"/>
        <v>0</v>
      </c>
      <c r="TMA68" s="956">
        <f t="shared" si="476"/>
        <v>0</v>
      </c>
      <c r="TMB68" s="956">
        <f t="shared" si="476"/>
        <v>0</v>
      </c>
      <c r="TMC68" s="956">
        <f t="shared" si="476"/>
        <v>0</v>
      </c>
      <c r="TMD68" s="956">
        <f t="shared" si="476"/>
        <v>0</v>
      </c>
      <c r="TME68" s="956">
        <f t="shared" si="476"/>
        <v>0</v>
      </c>
      <c r="TMF68" s="956">
        <f t="shared" si="476"/>
        <v>0</v>
      </c>
      <c r="TMG68" s="956">
        <f t="shared" si="476"/>
        <v>0</v>
      </c>
      <c r="TMH68" s="956">
        <f t="shared" si="476"/>
        <v>0</v>
      </c>
      <c r="TMI68" s="956">
        <f t="shared" si="476"/>
        <v>0</v>
      </c>
      <c r="TMJ68" s="956">
        <f t="shared" si="476"/>
        <v>0</v>
      </c>
      <c r="TMK68" s="956">
        <f t="shared" si="476"/>
        <v>0</v>
      </c>
      <c r="TML68" s="956">
        <f t="shared" si="476"/>
        <v>0</v>
      </c>
      <c r="TMM68" s="956">
        <f t="shared" si="476"/>
        <v>0</v>
      </c>
      <c r="TMN68" s="956">
        <f t="shared" si="476"/>
        <v>0</v>
      </c>
      <c r="TMO68" s="956">
        <f t="shared" si="476"/>
        <v>0</v>
      </c>
      <c r="TMP68" s="956">
        <f t="shared" si="476"/>
        <v>0</v>
      </c>
      <c r="TMQ68" s="956">
        <f t="shared" si="476"/>
        <v>0</v>
      </c>
      <c r="TMR68" s="956">
        <f t="shared" si="476"/>
        <v>0</v>
      </c>
      <c r="TMS68" s="956">
        <f t="shared" si="476"/>
        <v>0</v>
      </c>
      <c r="TMT68" s="956">
        <f t="shared" si="476"/>
        <v>0</v>
      </c>
      <c r="TMU68" s="956">
        <f t="shared" si="476"/>
        <v>0</v>
      </c>
      <c r="TMV68" s="956">
        <f t="shared" si="476"/>
        <v>0</v>
      </c>
      <c r="TMW68" s="956">
        <f t="shared" si="476"/>
        <v>0</v>
      </c>
      <c r="TMX68" s="956">
        <f t="shared" si="476"/>
        <v>0</v>
      </c>
      <c r="TMY68" s="956">
        <f t="shared" si="476"/>
        <v>0</v>
      </c>
      <c r="TMZ68" s="956">
        <f t="shared" si="476"/>
        <v>0</v>
      </c>
      <c r="TNA68" s="956">
        <f t="shared" si="476"/>
        <v>0</v>
      </c>
      <c r="TNB68" s="956">
        <f t="shared" si="476"/>
        <v>0</v>
      </c>
      <c r="TNC68" s="956">
        <f t="shared" si="476"/>
        <v>0</v>
      </c>
      <c r="TND68" s="956">
        <f t="shared" si="476"/>
        <v>0</v>
      </c>
      <c r="TNE68" s="956">
        <f t="shared" si="476"/>
        <v>0</v>
      </c>
      <c r="TNF68" s="956">
        <f t="shared" si="476"/>
        <v>0</v>
      </c>
      <c r="TNG68" s="956">
        <f t="shared" si="476"/>
        <v>0</v>
      </c>
      <c r="TNH68" s="956">
        <f t="shared" si="476"/>
        <v>0</v>
      </c>
      <c r="TNI68" s="956">
        <f t="shared" si="476"/>
        <v>0</v>
      </c>
      <c r="TNJ68" s="956">
        <f t="shared" si="476"/>
        <v>0</v>
      </c>
      <c r="TNK68" s="956">
        <f t="shared" si="476"/>
        <v>0</v>
      </c>
      <c r="TNL68" s="956">
        <f t="shared" si="476"/>
        <v>0</v>
      </c>
      <c r="TNM68" s="956">
        <f t="shared" si="476"/>
        <v>0</v>
      </c>
      <c r="TNN68" s="956">
        <f t="shared" si="476"/>
        <v>0</v>
      </c>
      <c r="TNO68" s="956">
        <f t="shared" si="476"/>
        <v>0</v>
      </c>
      <c r="TNP68" s="956">
        <f t="shared" ref="TNP68:TQA68" si="477">TNP60*$C$68</f>
        <v>0</v>
      </c>
      <c r="TNQ68" s="956">
        <f t="shared" si="477"/>
        <v>0</v>
      </c>
      <c r="TNR68" s="956">
        <f t="shared" si="477"/>
        <v>0</v>
      </c>
      <c r="TNS68" s="956">
        <f t="shared" si="477"/>
        <v>0</v>
      </c>
      <c r="TNT68" s="956">
        <f t="shared" si="477"/>
        <v>0</v>
      </c>
      <c r="TNU68" s="956">
        <f t="shared" si="477"/>
        <v>0</v>
      </c>
      <c r="TNV68" s="956">
        <f t="shared" si="477"/>
        <v>0</v>
      </c>
      <c r="TNW68" s="956">
        <f t="shared" si="477"/>
        <v>0</v>
      </c>
      <c r="TNX68" s="956">
        <f t="shared" si="477"/>
        <v>0</v>
      </c>
      <c r="TNY68" s="956">
        <f t="shared" si="477"/>
        <v>0</v>
      </c>
      <c r="TNZ68" s="956">
        <f t="shared" si="477"/>
        <v>0</v>
      </c>
      <c r="TOA68" s="956">
        <f t="shared" si="477"/>
        <v>0</v>
      </c>
      <c r="TOB68" s="956">
        <f t="shared" si="477"/>
        <v>0</v>
      </c>
      <c r="TOC68" s="956">
        <f t="shared" si="477"/>
        <v>0</v>
      </c>
      <c r="TOD68" s="956">
        <f t="shared" si="477"/>
        <v>0</v>
      </c>
      <c r="TOE68" s="956">
        <f t="shared" si="477"/>
        <v>0</v>
      </c>
      <c r="TOF68" s="956">
        <f t="shared" si="477"/>
        <v>0</v>
      </c>
      <c r="TOG68" s="956">
        <f t="shared" si="477"/>
        <v>0</v>
      </c>
      <c r="TOH68" s="956">
        <f t="shared" si="477"/>
        <v>0</v>
      </c>
      <c r="TOI68" s="956">
        <f t="shared" si="477"/>
        <v>0</v>
      </c>
      <c r="TOJ68" s="956">
        <f t="shared" si="477"/>
        <v>0</v>
      </c>
      <c r="TOK68" s="956">
        <f t="shared" si="477"/>
        <v>0</v>
      </c>
      <c r="TOL68" s="956">
        <f t="shared" si="477"/>
        <v>0</v>
      </c>
      <c r="TOM68" s="956">
        <f t="shared" si="477"/>
        <v>0</v>
      </c>
      <c r="TON68" s="956">
        <f t="shared" si="477"/>
        <v>0</v>
      </c>
      <c r="TOO68" s="956">
        <f t="shared" si="477"/>
        <v>0</v>
      </c>
      <c r="TOP68" s="956">
        <f t="shared" si="477"/>
        <v>0</v>
      </c>
      <c r="TOQ68" s="956">
        <f t="shared" si="477"/>
        <v>0</v>
      </c>
      <c r="TOR68" s="956">
        <f t="shared" si="477"/>
        <v>0</v>
      </c>
      <c r="TOS68" s="956">
        <f t="shared" si="477"/>
        <v>0</v>
      </c>
      <c r="TOT68" s="956">
        <f t="shared" si="477"/>
        <v>0</v>
      </c>
      <c r="TOU68" s="956">
        <f t="shared" si="477"/>
        <v>0</v>
      </c>
      <c r="TOV68" s="956">
        <f t="shared" si="477"/>
        <v>0</v>
      </c>
      <c r="TOW68" s="956">
        <f t="shared" si="477"/>
        <v>0</v>
      </c>
      <c r="TOX68" s="956">
        <f t="shared" si="477"/>
        <v>0</v>
      </c>
      <c r="TOY68" s="956">
        <f t="shared" si="477"/>
        <v>0</v>
      </c>
      <c r="TOZ68" s="956">
        <f t="shared" si="477"/>
        <v>0</v>
      </c>
      <c r="TPA68" s="956">
        <f t="shared" si="477"/>
        <v>0</v>
      </c>
      <c r="TPB68" s="956">
        <f t="shared" si="477"/>
        <v>0</v>
      </c>
      <c r="TPC68" s="956">
        <f t="shared" si="477"/>
        <v>0</v>
      </c>
      <c r="TPD68" s="956">
        <f t="shared" si="477"/>
        <v>0</v>
      </c>
      <c r="TPE68" s="956">
        <f t="shared" si="477"/>
        <v>0</v>
      </c>
      <c r="TPF68" s="956">
        <f t="shared" si="477"/>
        <v>0</v>
      </c>
      <c r="TPG68" s="956">
        <f t="shared" si="477"/>
        <v>0</v>
      </c>
      <c r="TPH68" s="956">
        <f t="shared" si="477"/>
        <v>0</v>
      </c>
      <c r="TPI68" s="956">
        <f t="shared" si="477"/>
        <v>0</v>
      </c>
      <c r="TPJ68" s="956">
        <f t="shared" si="477"/>
        <v>0</v>
      </c>
      <c r="TPK68" s="956">
        <f t="shared" si="477"/>
        <v>0</v>
      </c>
      <c r="TPL68" s="956">
        <f t="shared" si="477"/>
        <v>0</v>
      </c>
      <c r="TPM68" s="956">
        <f t="shared" si="477"/>
        <v>0</v>
      </c>
      <c r="TPN68" s="956">
        <f t="shared" si="477"/>
        <v>0</v>
      </c>
      <c r="TPO68" s="956">
        <f t="shared" si="477"/>
        <v>0</v>
      </c>
      <c r="TPP68" s="956">
        <f t="shared" si="477"/>
        <v>0</v>
      </c>
      <c r="TPQ68" s="956">
        <f t="shared" si="477"/>
        <v>0</v>
      </c>
      <c r="TPR68" s="956">
        <f t="shared" si="477"/>
        <v>0</v>
      </c>
      <c r="TPS68" s="956">
        <f t="shared" si="477"/>
        <v>0</v>
      </c>
      <c r="TPT68" s="956">
        <f t="shared" si="477"/>
        <v>0</v>
      </c>
      <c r="TPU68" s="956">
        <f t="shared" si="477"/>
        <v>0</v>
      </c>
      <c r="TPV68" s="956">
        <f t="shared" si="477"/>
        <v>0</v>
      </c>
      <c r="TPW68" s="956">
        <f t="shared" si="477"/>
        <v>0</v>
      </c>
      <c r="TPX68" s="956">
        <f t="shared" si="477"/>
        <v>0</v>
      </c>
      <c r="TPY68" s="956">
        <f t="shared" si="477"/>
        <v>0</v>
      </c>
      <c r="TPZ68" s="956">
        <f t="shared" si="477"/>
        <v>0</v>
      </c>
      <c r="TQA68" s="956">
        <f t="shared" si="477"/>
        <v>0</v>
      </c>
      <c r="TQB68" s="956">
        <f t="shared" ref="TQB68:TSM68" si="478">TQB60*$C$68</f>
        <v>0</v>
      </c>
      <c r="TQC68" s="956">
        <f t="shared" si="478"/>
        <v>0</v>
      </c>
      <c r="TQD68" s="956">
        <f t="shared" si="478"/>
        <v>0</v>
      </c>
      <c r="TQE68" s="956">
        <f t="shared" si="478"/>
        <v>0</v>
      </c>
      <c r="TQF68" s="956">
        <f t="shared" si="478"/>
        <v>0</v>
      </c>
      <c r="TQG68" s="956">
        <f t="shared" si="478"/>
        <v>0</v>
      </c>
      <c r="TQH68" s="956">
        <f t="shared" si="478"/>
        <v>0</v>
      </c>
      <c r="TQI68" s="956">
        <f t="shared" si="478"/>
        <v>0</v>
      </c>
      <c r="TQJ68" s="956">
        <f t="shared" si="478"/>
        <v>0</v>
      </c>
      <c r="TQK68" s="956">
        <f t="shared" si="478"/>
        <v>0</v>
      </c>
      <c r="TQL68" s="956">
        <f t="shared" si="478"/>
        <v>0</v>
      </c>
      <c r="TQM68" s="956">
        <f t="shared" si="478"/>
        <v>0</v>
      </c>
      <c r="TQN68" s="956">
        <f t="shared" si="478"/>
        <v>0</v>
      </c>
      <c r="TQO68" s="956">
        <f t="shared" si="478"/>
        <v>0</v>
      </c>
      <c r="TQP68" s="956">
        <f t="shared" si="478"/>
        <v>0</v>
      </c>
      <c r="TQQ68" s="956">
        <f t="shared" si="478"/>
        <v>0</v>
      </c>
      <c r="TQR68" s="956">
        <f t="shared" si="478"/>
        <v>0</v>
      </c>
      <c r="TQS68" s="956">
        <f t="shared" si="478"/>
        <v>0</v>
      </c>
      <c r="TQT68" s="956">
        <f t="shared" si="478"/>
        <v>0</v>
      </c>
      <c r="TQU68" s="956">
        <f t="shared" si="478"/>
        <v>0</v>
      </c>
      <c r="TQV68" s="956">
        <f t="shared" si="478"/>
        <v>0</v>
      </c>
      <c r="TQW68" s="956">
        <f t="shared" si="478"/>
        <v>0</v>
      </c>
      <c r="TQX68" s="956">
        <f t="shared" si="478"/>
        <v>0</v>
      </c>
      <c r="TQY68" s="956">
        <f t="shared" si="478"/>
        <v>0</v>
      </c>
      <c r="TQZ68" s="956">
        <f t="shared" si="478"/>
        <v>0</v>
      </c>
      <c r="TRA68" s="956">
        <f t="shared" si="478"/>
        <v>0</v>
      </c>
      <c r="TRB68" s="956">
        <f t="shared" si="478"/>
        <v>0</v>
      </c>
      <c r="TRC68" s="956">
        <f t="shared" si="478"/>
        <v>0</v>
      </c>
      <c r="TRD68" s="956">
        <f t="shared" si="478"/>
        <v>0</v>
      </c>
      <c r="TRE68" s="956">
        <f t="shared" si="478"/>
        <v>0</v>
      </c>
      <c r="TRF68" s="956">
        <f t="shared" si="478"/>
        <v>0</v>
      </c>
      <c r="TRG68" s="956">
        <f t="shared" si="478"/>
        <v>0</v>
      </c>
      <c r="TRH68" s="956">
        <f t="shared" si="478"/>
        <v>0</v>
      </c>
      <c r="TRI68" s="956">
        <f t="shared" si="478"/>
        <v>0</v>
      </c>
      <c r="TRJ68" s="956">
        <f t="shared" si="478"/>
        <v>0</v>
      </c>
      <c r="TRK68" s="956">
        <f t="shared" si="478"/>
        <v>0</v>
      </c>
      <c r="TRL68" s="956">
        <f t="shared" si="478"/>
        <v>0</v>
      </c>
      <c r="TRM68" s="956">
        <f t="shared" si="478"/>
        <v>0</v>
      </c>
      <c r="TRN68" s="956">
        <f t="shared" si="478"/>
        <v>0</v>
      </c>
      <c r="TRO68" s="956">
        <f t="shared" si="478"/>
        <v>0</v>
      </c>
      <c r="TRP68" s="956">
        <f t="shared" si="478"/>
        <v>0</v>
      </c>
      <c r="TRQ68" s="956">
        <f t="shared" si="478"/>
        <v>0</v>
      </c>
      <c r="TRR68" s="956">
        <f t="shared" si="478"/>
        <v>0</v>
      </c>
      <c r="TRS68" s="956">
        <f t="shared" si="478"/>
        <v>0</v>
      </c>
      <c r="TRT68" s="956">
        <f t="shared" si="478"/>
        <v>0</v>
      </c>
      <c r="TRU68" s="956">
        <f t="shared" si="478"/>
        <v>0</v>
      </c>
      <c r="TRV68" s="956">
        <f t="shared" si="478"/>
        <v>0</v>
      </c>
      <c r="TRW68" s="956">
        <f t="shared" si="478"/>
        <v>0</v>
      </c>
      <c r="TRX68" s="956">
        <f t="shared" si="478"/>
        <v>0</v>
      </c>
      <c r="TRY68" s="956">
        <f t="shared" si="478"/>
        <v>0</v>
      </c>
      <c r="TRZ68" s="956">
        <f t="shared" si="478"/>
        <v>0</v>
      </c>
      <c r="TSA68" s="956">
        <f t="shared" si="478"/>
        <v>0</v>
      </c>
      <c r="TSB68" s="956">
        <f t="shared" si="478"/>
        <v>0</v>
      </c>
      <c r="TSC68" s="956">
        <f t="shared" si="478"/>
        <v>0</v>
      </c>
      <c r="TSD68" s="956">
        <f t="shared" si="478"/>
        <v>0</v>
      </c>
      <c r="TSE68" s="956">
        <f t="shared" si="478"/>
        <v>0</v>
      </c>
      <c r="TSF68" s="956">
        <f t="shared" si="478"/>
        <v>0</v>
      </c>
      <c r="TSG68" s="956">
        <f t="shared" si="478"/>
        <v>0</v>
      </c>
      <c r="TSH68" s="956">
        <f t="shared" si="478"/>
        <v>0</v>
      </c>
      <c r="TSI68" s="956">
        <f t="shared" si="478"/>
        <v>0</v>
      </c>
      <c r="TSJ68" s="956">
        <f t="shared" si="478"/>
        <v>0</v>
      </c>
      <c r="TSK68" s="956">
        <f t="shared" si="478"/>
        <v>0</v>
      </c>
      <c r="TSL68" s="956">
        <f t="shared" si="478"/>
        <v>0</v>
      </c>
      <c r="TSM68" s="956">
        <f t="shared" si="478"/>
        <v>0</v>
      </c>
      <c r="TSN68" s="956">
        <f t="shared" ref="TSN68:TUY68" si="479">TSN60*$C$68</f>
        <v>0</v>
      </c>
      <c r="TSO68" s="956">
        <f t="shared" si="479"/>
        <v>0</v>
      </c>
      <c r="TSP68" s="956">
        <f t="shared" si="479"/>
        <v>0</v>
      </c>
      <c r="TSQ68" s="956">
        <f t="shared" si="479"/>
        <v>0</v>
      </c>
      <c r="TSR68" s="956">
        <f t="shared" si="479"/>
        <v>0</v>
      </c>
      <c r="TSS68" s="956">
        <f t="shared" si="479"/>
        <v>0</v>
      </c>
      <c r="TST68" s="956">
        <f t="shared" si="479"/>
        <v>0</v>
      </c>
      <c r="TSU68" s="956">
        <f t="shared" si="479"/>
        <v>0</v>
      </c>
      <c r="TSV68" s="956">
        <f t="shared" si="479"/>
        <v>0</v>
      </c>
      <c r="TSW68" s="956">
        <f t="shared" si="479"/>
        <v>0</v>
      </c>
      <c r="TSX68" s="956">
        <f t="shared" si="479"/>
        <v>0</v>
      </c>
      <c r="TSY68" s="956">
        <f t="shared" si="479"/>
        <v>0</v>
      </c>
      <c r="TSZ68" s="956">
        <f t="shared" si="479"/>
        <v>0</v>
      </c>
      <c r="TTA68" s="956">
        <f t="shared" si="479"/>
        <v>0</v>
      </c>
      <c r="TTB68" s="956">
        <f t="shared" si="479"/>
        <v>0</v>
      </c>
      <c r="TTC68" s="956">
        <f t="shared" si="479"/>
        <v>0</v>
      </c>
      <c r="TTD68" s="956">
        <f t="shared" si="479"/>
        <v>0</v>
      </c>
      <c r="TTE68" s="956">
        <f t="shared" si="479"/>
        <v>0</v>
      </c>
      <c r="TTF68" s="956">
        <f t="shared" si="479"/>
        <v>0</v>
      </c>
      <c r="TTG68" s="956">
        <f t="shared" si="479"/>
        <v>0</v>
      </c>
      <c r="TTH68" s="956">
        <f t="shared" si="479"/>
        <v>0</v>
      </c>
      <c r="TTI68" s="956">
        <f t="shared" si="479"/>
        <v>0</v>
      </c>
      <c r="TTJ68" s="956">
        <f t="shared" si="479"/>
        <v>0</v>
      </c>
      <c r="TTK68" s="956">
        <f t="shared" si="479"/>
        <v>0</v>
      </c>
      <c r="TTL68" s="956">
        <f t="shared" si="479"/>
        <v>0</v>
      </c>
      <c r="TTM68" s="956">
        <f t="shared" si="479"/>
        <v>0</v>
      </c>
      <c r="TTN68" s="956">
        <f t="shared" si="479"/>
        <v>0</v>
      </c>
      <c r="TTO68" s="956">
        <f t="shared" si="479"/>
        <v>0</v>
      </c>
      <c r="TTP68" s="956">
        <f t="shared" si="479"/>
        <v>0</v>
      </c>
      <c r="TTQ68" s="956">
        <f t="shared" si="479"/>
        <v>0</v>
      </c>
      <c r="TTR68" s="956">
        <f t="shared" si="479"/>
        <v>0</v>
      </c>
      <c r="TTS68" s="956">
        <f t="shared" si="479"/>
        <v>0</v>
      </c>
      <c r="TTT68" s="956">
        <f t="shared" si="479"/>
        <v>0</v>
      </c>
      <c r="TTU68" s="956">
        <f t="shared" si="479"/>
        <v>0</v>
      </c>
      <c r="TTV68" s="956">
        <f t="shared" si="479"/>
        <v>0</v>
      </c>
      <c r="TTW68" s="956">
        <f t="shared" si="479"/>
        <v>0</v>
      </c>
      <c r="TTX68" s="956">
        <f t="shared" si="479"/>
        <v>0</v>
      </c>
      <c r="TTY68" s="956">
        <f t="shared" si="479"/>
        <v>0</v>
      </c>
      <c r="TTZ68" s="956">
        <f t="shared" si="479"/>
        <v>0</v>
      </c>
      <c r="TUA68" s="956">
        <f t="shared" si="479"/>
        <v>0</v>
      </c>
      <c r="TUB68" s="956">
        <f t="shared" si="479"/>
        <v>0</v>
      </c>
      <c r="TUC68" s="956">
        <f t="shared" si="479"/>
        <v>0</v>
      </c>
      <c r="TUD68" s="956">
        <f t="shared" si="479"/>
        <v>0</v>
      </c>
      <c r="TUE68" s="956">
        <f t="shared" si="479"/>
        <v>0</v>
      </c>
      <c r="TUF68" s="956">
        <f t="shared" si="479"/>
        <v>0</v>
      </c>
      <c r="TUG68" s="956">
        <f t="shared" si="479"/>
        <v>0</v>
      </c>
      <c r="TUH68" s="956">
        <f t="shared" si="479"/>
        <v>0</v>
      </c>
      <c r="TUI68" s="956">
        <f t="shared" si="479"/>
        <v>0</v>
      </c>
      <c r="TUJ68" s="956">
        <f t="shared" si="479"/>
        <v>0</v>
      </c>
      <c r="TUK68" s="956">
        <f t="shared" si="479"/>
        <v>0</v>
      </c>
      <c r="TUL68" s="956">
        <f t="shared" si="479"/>
        <v>0</v>
      </c>
      <c r="TUM68" s="956">
        <f t="shared" si="479"/>
        <v>0</v>
      </c>
      <c r="TUN68" s="956">
        <f t="shared" si="479"/>
        <v>0</v>
      </c>
      <c r="TUO68" s="956">
        <f t="shared" si="479"/>
        <v>0</v>
      </c>
      <c r="TUP68" s="956">
        <f t="shared" si="479"/>
        <v>0</v>
      </c>
      <c r="TUQ68" s="956">
        <f t="shared" si="479"/>
        <v>0</v>
      </c>
      <c r="TUR68" s="956">
        <f t="shared" si="479"/>
        <v>0</v>
      </c>
      <c r="TUS68" s="956">
        <f t="shared" si="479"/>
        <v>0</v>
      </c>
      <c r="TUT68" s="956">
        <f t="shared" si="479"/>
        <v>0</v>
      </c>
      <c r="TUU68" s="956">
        <f t="shared" si="479"/>
        <v>0</v>
      </c>
      <c r="TUV68" s="956">
        <f t="shared" si="479"/>
        <v>0</v>
      </c>
      <c r="TUW68" s="956">
        <f t="shared" si="479"/>
        <v>0</v>
      </c>
      <c r="TUX68" s="956">
        <f t="shared" si="479"/>
        <v>0</v>
      </c>
      <c r="TUY68" s="956">
        <f t="shared" si="479"/>
        <v>0</v>
      </c>
      <c r="TUZ68" s="956">
        <f t="shared" ref="TUZ68:TXK68" si="480">TUZ60*$C$68</f>
        <v>0</v>
      </c>
      <c r="TVA68" s="956">
        <f t="shared" si="480"/>
        <v>0</v>
      </c>
      <c r="TVB68" s="956">
        <f t="shared" si="480"/>
        <v>0</v>
      </c>
      <c r="TVC68" s="956">
        <f t="shared" si="480"/>
        <v>0</v>
      </c>
      <c r="TVD68" s="956">
        <f t="shared" si="480"/>
        <v>0</v>
      </c>
      <c r="TVE68" s="956">
        <f t="shared" si="480"/>
        <v>0</v>
      </c>
      <c r="TVF68" s="956">
        <f t="shared" si="480"/>
        <v>0</v>
      </c>
      <c r="TVG68" s="956">
        <f t="shared" si="480"/>
        <v>0</v>
      </c>
      <c r="TVH68" s="956">
        <f t="shared" si="480"/>
        <v>0</v>
      </c>
      <c r="TVI68" s="956">
        <f t="shared" si="480"/>
        <v>0</v>
      </c>
      <c r="TVJ68" s="956">
        <f t="shared" si="480"/>
        <v>0</v>
      </c>
      <c r="TVK68" s="956">
        <f t="shared" si="480"/>
        <v>0</v>
      </c>
      <c r="TVL68" s="956">
        <f t="shared" si="480"/>
        <v>0</v>
      </c>
      <c r="TVM68" s="956">
        <f t="shared" si="480"/>
        <v>0</v>
      </c>
      <c r="TVN68" s="956">
        <f t="shared" si="480"/>
        <v>0</v>
      </c>
      <c r="TVO68" s="956">
        <f t="shared" si="480"/>
        <v>0</v>
      </c>
      <c r="TVP68" s="956">
        <f t="shared" si="480"/>
        <v>0</v>
      </c>
      <c r="TVQ68" s="956">
        <f t="shared" si="480"/>
        <v>0</v>
      </c>
      <c r="TVR68" s="956">
        <f t="shared" si="480"/>
        <v>0</v>
      </c>
      <c r="TVS68" s="956">
        <f t="shared" si="480"/>
        <v>0</v>
      </c>
      <c r="TVT68" s="956">
        <f t="shared" si="480"/>
        <v>0</v>
      </c>
      <c r="TVU68" s="956">
        <f t="shared" si="480"/>
        <v>0</v>
      </c>
      <c r="TVV68" s="956">
        <f t="shared" si="480"/>
        <v>0</v>
      </c>
      <c r="TVW68" s="956">
        <f t="shared" si="480"/>
        <v>0</v>
      </c>
      <c r="TVX68" s="956">
        <f t="shared" si="480"/>
        <v>0</v>
      </c>
      <c r="TVY68" s="956">
        <f t="shared" si="480"/>
        <v>0</v>
      </c>
      <c r="TVZ68" s="956">
        <f t="shared" si="480"/>
        <v>0</v>
      </c>
      <c r="TWA68" s="956">
        <f t="shared" si="480"/>
        <v>0</v>
      </c>
      <c r="TWB68" s="956">
        <f t="shared" si="480"/>
        <v>0</v>
      </c>
      <c r="TWC68" s="956">
        <f t="shared" si="480"/>
        <v>0</v>
      </c>
      <c r="TWD68" s="956">
        <f t="shared" si="480"/>
        <v>0</v>
      </c>
      <c r="TWE68" s="956">
        <f t="shared" si="480"/>
        <v>0</v>
      </c>
      <c r="TWF68" s="956">
        <f t="shared" si="480"/>
        <v>0</v>
      </c>
      <c r="TWG68" s="956">
        <f t="shared" si="480"/>
        <v>0</v>
      </c>
      <c r="TWH68" s="956">
        <f t="shared" si="480"/>
        <v>0</v>
      </c>
      <c r="TWI68" s="956">
        <f t="shared" si="480"/>
        <v>0</v>
      </c>
      <c r="TWJ68" s="956">
        <f t="shared" si="480"/>
        <v>0</v>
      </c>
      <c r="TWK68" s="956">
        <f t="shared" si="480"/>
        <v>0</v>
      </c>
      <c r="TWL68" s="956">
        <f t="shared" si="480"/>
        <v>0</v>
      </c>
      <c r="TWM68" s="956">
        <f t="shared" si="480"/>
        <v>0</v>
      </c>
      <c r="TWN68" s="956">
        <f t="shared" si="480"/>
        <v>0</v>
      </c>
      <c r="TWO68" s="956">
        <f t="shared" si="480"/>
        <v>0</v>
      </c>
      <c r="TWP68" s="956">
        <f t="shared" si="480"/>
        <v>0</v>
      </c>
      <c r="TWQ68" s="956">
        <f t="shared" si="480"/>
        <v>0</v>
      </c>
      <c r="TWR68" s="956">
        <f t="shared" si="480"/>
        <v>0</v>
      </c>
      <c r="TWS68" s="956">
        <f t="shared" si="480"/>
        <v>0</v>
      </c>
      <c r="TWT68" s="956">
        <f t="shared" si="480"/>
        <v>0</v>
      </c>
      <c r="TWU68" s="956">
        <f t="shared" si="480"/>
        <v>0</v>
      </c>
      <c r="TWV68" s="956">
        <f t="shared" si="480"/>
        <v>0</v>
      </c>
      <c r="TWW68" s="956">
        <f t="shared" si="480"/>
        <v>0</v>
      </c>
      <c r="TWX68" s="956">
        <f t="shared" si="480"/>
        <v>0</v>
      </c>
      <c r="TWY68" s="956">
        <f t="shared" si="480"/>
        <v>0</v>
      </c>
      <c r="TWZ68" s="956">
        <f t="shared" si="480"/>
        <v>0</v>
      </c>
      <c r="TXA68" s="956">
        <f t="shared" si="480"/>
        <v>0</v>
      </c>
      <c r="TXB68" s="956">
        <f t="shared" si="480"/>
        <v>0</v>
      </c>
      <c r="TXC68" s="956">
        <f t="shared" si="480"/>
        <v>0</v>
      </c>
      <c r="TXD68" s="956">
        <f t="shared" si="480"/>
        <v>0</v>
      </c>
      <c r="TXE68" s="956">
        <f t="shared" si="480"/>
        <v>0</v>
      </c>
      <c r="TXF68" s="956">
        <f t="shared" si="480"/>
        <v>0</v>
      </c>
      <c r="TXG68" s="956">
        <f t="shared" si="480"/>
        <v>0</v>
      </c>
      <c r="TXH68" s="956">
        <f t="shared" si="480"/>
        <v>0</v>
      </c>
      <c r="TXI68" s="956">
        <f t="shared" si="480"/>
        <v>0</v>
      </c>
      <c r="TXJ68" s="956">
        <f t="shared" si="480"/>
        <v>0</v>
      </c>
      <c r="TXK68" s="956">
        <f t="shared" si="480"/>
        <v>0</v>
      </c>
      <c r="TXL68" s="956">
        <f t="shared" ref="TXL68:TZW68" si="481">TXL60*$C$68</f>
        <v>0</v>
      </c>
      <c r="TXM68" s="956">
        <f t="shared" si="481"/>
        <v>0</v>
      </c>
      <c r="TXN68" s="956">
        <f t="shared" si="481"/>
        <v>0</v>
      </c>
      <c r="TXO68" s="956">
        <f t="shared" si="481"/>
        <v>0</v>
      </c>
      <c r="TXP68" s="956">
        <f t="shared" si="481"/>
        <v>0</v>
      </c>
      <c r="TXQ68" s="956">
        <f t="shared" si="481"/>
        <v>0</v>
      </c>
      <c r="TXR68" s="956">
        <f t="shared" si="481"/>
        <v>0</v>
      </c>
      <c r="TXS68" s="956">
        <f t="shared" si="481"/>
        <v>0</v>
      </c>
      <c r="TXT68" s="956">
        <f t="shared" si="481"/>
        <v>0</v>
      </c>
      <c r="TXU68" s="956">
        <f t="shared" si="481"/>
        <v>0</v>
      </c>
      <c r="TXV68" s="956">
        <f t="shared" si="481"/>
        <v>0</v>
      </c>
      <c r="TXW68" s="956">
        <f t="shared" si="481"/>
        <v>0</v>
      </c>
      <c r="TXX68" s="956">
        <f t="shared" si="481"/>
        <v>0</v>
      </c>
      <c r="TXY68" s="956">
        <f t="shared" si="481"/>
        <v>0</v>
      </c>
      <c r="TXZ68" s="956">
        <f t="shared" si="481"/>
        <v>0</v>
      </c>
      <c r="TYA68" s="956">
        <f t="shared" si="481"/>
        <v>0</v>
      </c>
      <c r="TYB68" s="956">
        <f t="shared" si="481"/>
        <v>0</v>
      </c>
      <c r="TYC68" s="956">
        <f t="shared" si="481"/>
        <v>0</v>
      </c>
      <c r="TYD68" s="956">
        <f t="shared" si="481"/>
        <v>0</v>
      </c>
      <c r="TYE68" s="956">
        <f t="shared" si="481"/>
        <v>0</v>
      </c>
      <c r="TYF68" s="956">
        <f t="shared" si="481"/>
        <v>0</v>
      </c>
      <c r="TYG68" s="956">
        <f t="shared" si="481"/>
        <v>0</v>
      </c>
      <c r="TYH68" s="956">
        <f t="shared" si="481"/>
        <v>0</v>
      </c>
      <c r="TYI68" s="956">
        <f t="shared" si="481"/>
        <v>0</v>
      </c>
      <c r="TYJ68" s="956">
        <f t="shared" si="481"/>
        <v>0</v>
      </c>
      <c r="TYK68" s="956">
        <f t="shared" si="481"/>
        <v>0</v>
      </c>
      <c r="TYL68" s="956">
        <f t="shared" si="481"/>
        <v>0</v>
      </c>
      <c r="TYM68" s="956">
        <f t="shared" si="481"/>
        <v>0</v>
      </c>
      <c r="TYN68" s="956">
        <f t="shared" si="481"/>
        <v>0</v>
      </c>
      <c r="TYO68" s="956">
        <f t="shared" si="481"/>
        <v>0</v>
      </c>
      <c r="TYP68" s="956">
        <f t="shared" si="481"/>
        <v>0</v>
      </c>
      <c r="TYQ68" s="956">
        <f t="shared" si="481"/>
        <v>0</v>
      </c>
      <c r="TYR68" s="956">
        <f t="shared" si="481"/>
        <v>0</v>
      </c>
      <c r="TYS68" s="956">
        <f t="shared" si="481"/>
        <v>0</v>
      </c>
      <c r="TYT68" s="956">
        <f t="shared" si="481"/>
        <v>0</v>
      </c>
      <c r="TYU68" s="956">
        <f t="shared" si="481"/>
        <v>0</v>
      </c>
      <c r="TYV68" s="956">
        <f t="shared" si="481"/>
        <v>0</v>
      </c>
      <c r="TYW68" s="956">
        <f t="shared" si="481"/>
        <v>0</v>
      </c>
      <c r="TYX68" s="956">
        <f t="shared" si="481"/>
        <v>0</v>
      </c>
      <c r="TYY68" s="956">
        <f t="shared" si="481"/>
        <v>0</v>
      </c>
      <c r="TYZ68" s="956">
        <f t="shared" si="481"/>
        <v>0</v>
      </c>
      <c r="TZA68" s="956">
        <f t="shared" si="481"/>
        <v>0</v>
      </c>
      <c r="TZB68" s="956">
        <f t="shared" si="481"/>
        <v>0</v>
      </c>
      <c r="TZC68" s="956">
        <f t="shared" si="481"/>
        <v>0</v>
      </c>
      <c r="TZD68" s="956">
        <f t="shared" si="481"/>
        <v>0</v>
      </c>
      <c r="TZE68" s="956">
        <f t="shared" si="481"/>
        <v>0</v>
      </c>
      <c r="TZF68" s="956">
        <f t="shared" si="481"/>
        <v>0</v>
      </c>
      <c r="TZG68" s="956">
        <f t="shared" si="481"/>
        <v>0</v>
      </c>
      <c r="TZH68" s="956">
        <f t="shared" si="481"/>
        <v>0</v>
      </c>
      <c r="TZI68" s="956">
        <f t="shared" si="481"/>
        <v>0</v>
      </c>
      <c r="TZJ68" s="956">
        <f t="shared" si="481"/>
        <v>0</v>
      </c>
      <c r="TZK68" s="956">
        <f t="shared" si="481"/>
        <v>0</v>
      </c>
      <c r="TZL68" s="956">
        <f t="shared" si="481"/>
        <v>0</v>
      </c>
      <c r="TZM68" s="956">
        <f t="shared" si="481"/>
        <v>0</v>
      </c>
      <c r="TZN68" s="956">
        <f t="shared" si="481"/>
        <v>0</v>
      </c>
      <c r="TZO68" s="956">
        <f t="shared" si="481"/>
        <v>0</v>
      </c>
      <c r="TZP68" s="956">
        <f t="shared" si="481"/>
        <v>0</v>
      </c>
      <c r="TZQ68" s="956">
        <f t="shared" si="481"/>
        <v>0</v>
      </c>
      <c r="TZR68" s="956">
        <f t="shared" si="481"/>
        <v>0</v>
      </c>
      <c r="TZS68" s="956">
        <f t="shared" si="481"/>
        <v>0</v>
      </c>
      <c r="TZT68" s="956">
        <f t="shared" si="481"/>
        <v>0</v>
      </c>
      <c r="TZU68" s="956">
        <f t="shared" si="481"/>
        <v>0</v>
      </c>
      <c r="TZV68" s="956">
        <f t="shared" si="481"/>
        <v>0</v>
      </c>
      <c r="TZW68" s="956">
        <f t="shared" si="481"/>
        <v>0</v>
      </c>
      <c r="TZX68" s="956">
        <f t="shared" ref="TZX68:UCI68" si="482">TZX60*$C$68</f>
        <v>0</v>
      </c>
      <c r="TZY68" s="956">
        <f t="shared" si="482"/>
        <v>0</v>
      </c>
      <c r="TZZ68" s="956">
        <f t="shared" si="482"/>
        <v>0</v>
      </c>
      <c r="UAA68" s="956">
        <f t="shared" si="482"/>
        <v>0</v>
      </c>
      <c r="UAB68" s="956">
        <f t="shared" si="482"/>
        <v>0</v>
      </c>
      <c r="UAC68" s="956">
        <f t="shared" si="482"/>
        <v>0</v>
      </c>
      <c r="UAD68" s="956">
        <f t="shared" si="482"/>
        <v>0</v>
      </c>
      <c r="UAE68" s="956">
        <f t="shared" si="482"/>
        <v>0</v>
      </c>
      <c r="UAF68" s="956">
        <f t="shared" si="482"/>
        <v>0</v>
      </c>
      <c r="UAG68" s="956">
        <f t="shared" si="482"/>
        <v>0</v>
      </c>
      <c r="UAH68" s="956">
        <f t="shared" si="482"/>
        <v>0</v>
      </c>
      <c r="UAI68" s="956">
        <f t="shared" si="482"/>
        <v>0</v>
      </c>
      <c r="UAJ68" s="956">
        <f t="shared" si="482"/>
        <v>0</v>
      </c>
      <c r="UAK68" s="956">
        <f t="shared" si="482"/>
        <v>0</v>
      </c>
      <c r="UAL68" s="956">
        <f t="shared" si="482"/>
        <v>0</v>
      </c>
      <c r="UAM68" s="956">
        <f t="shared" si="482"/>
        <v>0</v>
      </c>
      <c r="UAN68" s="956">
        <f t="shared" si="482"/>
        <v>0</v>
      </c>
      <c r="UAO68" s="956">
        <f t="shared" si="482"/>
        <v>0</v>
      </c>
      <c r="UAP68" s="956">
        <f t="shared" si="482"/>
        <v>0</v>
      </c>
      <c r="UAQ68" s="956">
        <f t="shared" si="482"/>
        <v>0</v>
      </c>
      <c r="UAR68" s="956">
        <f t="shared" si="482"/>
        <v>0</v>
      </c>
      <c r="UAS68" s="956">
        <f t="shared" si="482"/>
        <v>0</v>
      </c>
      <c r="UAT68" s="956">
        <f t="shared" si="482"/>
        <v>0</v>
      </c>
      <c r="UAU68" s="956">
        <f t="shared" si="482"/>
        <v>0</v>
      </c>
      <c r="UAV68" s="956">
        <f t="shared" si="482"/>
        <v>0</v>
      </c>
      <c r="UAW68" s="956">
        <f t="shared" si="482"/>
        <v>0</v>
      </c>
      <c r="UAX68" s="956">
        <f t="shared" si="482"/>
        <v>0</v>
      </c>
      <c r="UAY68" s="956">
        <f t="shared" si="482"/>
        <v>0</v>
      </c>
      <c r="UAZ68" s="956">
        <f t="shared" si="482"/>
        <v>0</v>
      </c>
      <c r="UBA68" s="956">
        <f t="shared" si="482"/>
        <v>0</v>
      </c>
      <c r="UBB68" s="956">
        <f t="shared" si="482"/>
        <v>0</v>
      </c>
      <c r="UBC68" s="956">
        <f t="shared" si="482"/>
        <v>0</v>
      </c>
      <c r="UBD68" s="956">
        <f t="shared" si="482"/>
        <v>0</v>
      </c>
      <c r="UBE68" s="956">
        <f t="shared" si="482"/>
        <v>0</v>
      </c>
      <c r="UBF68" s="956">
        <f t="shared" si="482"/>
        <v>0</v>
      </c>
      <c r="UBG68" s="956">
        <f t="shared" si="482"/>
        <v>0</v>
      </c>
      <c r="UBH68" s="956">
        <f t="shared" si="482"/>
        <v>0</v>
      </c>
      <c r="UBI68" s="956">
        <f t="shared" si="482"/>
        <v>0</v>
      </c>
      <c r="UBJ68" s="956">
        <f t="shared" si="482"/>
        <v>0</v>
      </c>
      <c r="UBK68" s="956">
        <f t="shared" si="482"/>
        <v>0</v>
      </c>
      <c r="UBL68" s="956">
        <f t="shared" si="482"/>
        <v>0</v>
      </c>
      <c r="UBM68" s="956">
        <f t="shared" si="482"/>
        <v>0</v>
      </c>
      <c r="UBN68" s="956">
        <f t="shared" si="482"/>
        <v>0</v>
      </c>
      <c r="UBO68" s="956">
        <f t="shared" si="482"/>
        <v>0</v>
      </c>
      <c r="UBP68" s="956">
        <f t="shared" si="482"/>
        <v>0</v>
      </c>
      <c r="UBQ68" s="956">
        <f t="shared" si="482"/>
        <v>0</v>
      </c>
      <c r="UBR68" s="956">
        <f t="shared" si="482"/>
        <v>0</v>
      </c>
      <c r="UBS68" s="956">
        <f t="shared" si="482"/>
        <v>0</v>
      </c>
      <c r="UBT68" s="956">
        <f t="shared" si="482"/>
        <v>0</v>
      </c>
      <c r="UBU68" s="956">
        <f t="shared" si="482"/>
        <v>0</v>
      </c>
      <c r="UBV68" s="956">
        <f t="shared" si="482"/>
        <v>0</v>
      </c>
      <c r="UBW68" s="956">
        <f t="shared" si="482"/>
        <v>0</v>
      </c>
      <c r="UBX68" s="956">
        <f t="shared" si="482"/>
        <v>0</v>
      </c>
      <c r="UBY68" s="956">
        <f t="shared" si="482"/>
        <v>0</v>
      </c>
      <c r="UBZ68" s="956">
        <f t="shared" si="482"/>
        <v>0</v>
      </c>
      <c r="UCA68" s="956">
        <f t="shared" si="482"/>
        <v>0</v>
      </c>
      <c r="UCB68" s="956">
        <f t="shared" si="482"/>
        <v>0</v>
      </c>
      <c r="UCC68" s="956">
        <f t="shared" si="482"/>
        <v>0</v>
      </c>
      <c r="UCD68" s="956">
        <f t="shared" si="482"/>
        <v>0</v>
      </c>
      <c r="UCE68" s="956">
        <f t="shared" si="482"/>
        <v>0</v>
      </c>
      <c r="UCF68" s="956">
        <f t="shared" si="482"/>
        <v>0</v>
      </c>
      <c r="UCG68" s="956">
        <f t="shared" si="482"/>
        <v>0</v>
      </c>
      <c r="UCH68" s="956">
        <f t="shared" si="482"/>
        <v>0</v>
      </c>
      <c r="UCI68" s="956">
        <f t="shared" si="482"/>
        <v>0</v>
      </c>
      <c r="UCJ68" s="956">
        <f t="shared" ref="UCJ68:UEU68" si="483">UCJ60*$C$68</f>
        <v>0</v>
      </c>
      <c r="UCK68" s="956">
        <f t="shared" si="483"/>
        <v>0</v>
      </c>
      <c r="UCL68" s="956">
        <f t="shared" si="483"/>
        <v>0</v>
      </c>
      <c r="UCM68" s="956">
        <f t="shared" si="483"/>
        <v>0</v>
      </c>
      <c r="UCN68" s="956">
        <f t="shared" si="483"/>
        <v>0</v>
      </c>
      <c r="UCO68" s="956">
        <f t="shared" si="483"/>
        <v>0</v>
      </c>
      <c r="UCP68" s="956">
        <f t="shared" si="483"/>
        <v>0</v>
      </c>
      <c r="UCQ68" s="956">
        <f t="shared" si="483"/>
        <v>0</v>
      </c>
      <c r="UCR68" s="956">
        <f t="shared" si="483"/>
        <v>0</v>
      </c>
      <c r="UCS68" s="956">
        <f t="shared" si="483"/>
        <v>0</v>
      </c>
      <c r="UCT68" s="956">
        <f t="shared" si="483"/>
        <v>0</v>
      </c>
      <c r="UCU68" s="956">
        <f t="shared" si="483"/>
        <v>0</v>
      </c>
      <c r="UCV68" s="956">
        <f t="shared" si="483"/>
        <v>0</v>
      </c>
      <c r="UCW68" s="956">
        <f t="shared" si="483"/>
        <v>0</v>
      </c>
      <c r="UCX68" s="956">
        <f t="shared" si="483"/>
        <v>0</v>
      </c>
      <c r="UCY68" s="956">
        <f t="shared" si="483"/>
        <v>0</v>
      </c>
      <c r="UCZ68" s="956">
        <f t="shared" si="483"/>
        <v>0</v>
      </c>
      <c r="UDA68" s="956">
        <f t="shared" si="483"/>
        <v>0</v>
      </c>
      <c r="UDB68" s="956">
        <f t="shared" si="483"/>
        <v>0</v>
      </c>
      <c r="UDC68" s="956">
        <f t="shared" si="483"/>
        <v>0</v>
      </c>
      <c r="UDD68" s="956">
        <f t="shared" si="483"/>
        <v>0</v>
      </c>
      <c r="UDE68" s="956">
        <f t="shared" si="483"/>
        <v>0</v>
      </c>
      <c r="UDF68" s="956">
        <f t="shared" si="483"/>
        <v>0</v>
      </c>
      <c r="UDG68" s="956">
        <f t="shared" si="483"/>
        <v>0</v>
      </c>
      <c r="UDH68" s="956">
        <f t="shared" si="483"/>
        <v>0</v>
      </c>
      <c r="UDI68" s="956">
        <f t="shared" si="483"/>
        <v>0</v>
      </c>
      <c r="UDJ68" s="956">
        <f t="shared" si="483"/>
        <v>0</v>
      </c>
      <c r="UDK68" s="956">
        <f t="shared" si="483"/>
        <v>0</v>
      </c>
      <c r="UDL68" s="956">
        <f t="shared" si="483"/>
        <v>0</v>
      </c>
      <c r="UDM68" s="956">
        <f t="shared" si="483"/>
        <v>0</v>
      </c>
      <c r="UDN68" s="956">
        <f t="shared" si="483"/>
        <v>0</v>
      </c>
      <c r="UDO68" s="956">
        <f t="shared" si="483"/>
        <v>0</v>
      </c>
      <c r="UDP68" s="956">
        <f t="shared" si="483"/>
        <v>0</v>
      </c>
      <c r="UDQ68" s="956">
        <f t="shared" si="483"/>
        <v>0</v>
      </c>
      <c r="UDR68" s="956">
        <f t="shared" si="483"/>
        <v>0</v>
      </c>
      <c r="UDS68" s="956">
        <f t="shared" si="483"/>
        <v>0</v>
      </c>
      <c r="UDT68" s="956">
        <f t="shared" si="483"/>
        <v>0</v>
      </c>
      <c r="UDU68" s="956">
        <f t="shared" si="483"/>
        <v>0</v>
      </c>
      <c r="UDV68" s="956">
        <f t="shared" si="483"/>
        <v>0</v>
      </c>
      <c r="UDW68" s="956">
        <f t="shared" si="483"/>
        <v>0</v>
      </c>
      <c r="UDX68" s="956">
        <f t="shared" si="483"/>
        <v>0</v>
      </c>
      <c r="UDY68" s="956">
        <f t="shared" si="483"/>
        <v>0</v>
      </c>
      <c r="UDZ68" s="956">
        <f t="shared" si="483"/>
        <v>0</v>
      </c>
      <c r="UEA68" s="956">
        <f t="shared" si="483"/>
        <v>0</v>
      </c>
      <c r="UEB68" s="956">
        <f t="shared" si="483"/>
        <v>0</v>
      </c>
      <c r="UEC68" s="956">
        <f t="shared" si="483"/>
        <v>0</v>
      </c>
      <c r="UED68" s="956">
        <f t="shared" si="483"/>
        <v>0</v>
      </c>
      <c r="UEE68" s="956">
        <f t="shared" si="483"/>
        <v>0</v>
      </c>
      <c r="UEF68" s="956">
        <f t="shared" si="483"/>
        <v>0</v>
      </c>
      <c r="UEG68" s="956">
        <f t="shared" si="483"/>
        <v>0</v>
      </c>
      <c r="UEH68" s="956">
        <f t="shared" si="483"/>
        <v>0</v>
      </c>
      <c r="UEI68" s="956">
        <f t="shared" si="483"/>
        <v>0</v>
      </c>
      <c r="UEJ68" s="956">
        <f t="shared" si="483"/>
        <v>0</v>
      </c>
      <c r="UEK68" s="956">
        <f t="shared" si="483"/>
        <v>0</v>
      </c>
      <c r="UEL68" s="956">
        <f t="shared" si="483"/>
        <v>0</v>
      </c>
      <c r="UEM68" s="956">
        <f t="shared" si="483"/>
        <v>0</v>
      </c>
      <c r="UEN68" s="956">
        <f t="shared" si="483"/>
        <v>0</v>
      </c>
      <c r="UEO68" s="956">
        <f t="shared" si="483"/>
        <v>0</v>
      </c>
      <c r="UEP68" s="956">
        <f t="shared" si="483"/>
        <v>0</v>
      </c>
      <c r="UEQ68" s="956">
        <f t="shared" si="483"/>
        <v>0</v>
      </c>
      <c r="UER68" s="956">
        <f t="shared" si="483"/>
        <v>0</v>
      </c>
      <c r="UES68" s="956">
        <f t="shared" si="483"/>
        <v>0</v>
      </c>
      <c r="UET68" s="956">
        <f t="shared" si="483"/>
        <v>0</v>
      </c>
      <c r="UEU68" s="956">
        <f t="shared" si="483"/>
        <v>0</v>
      </c>
      <c r="UEV68" s="956">
        <f t="shared" ref="UEV68:UHG68" si="484">UEV60*$C$68</f>
        <v>0</v>
      </c>
      <c r="UEW68" s="956">
        <f t="shared" si="484"/>
        <v>0</v>
      </c>
      <c r="UEX68" s="956">
        <f t="shared" si="484"/>
        <v>0</v>
      </c>
      <c r="UEY68" s="956">
        <f t="shared" si="484"/>
        <v>0</v>
      </c>
      <c r="UEZ68" s="956">
        <f t="shared" si="484"/>
        <v>0</v>
      </c>
      <c r="UFA68" s="956">
        <f t="shared" si="484"/>
        <v>0</v>
      </c>
      <c r="UFB68" s="956">
        <f t="shared" si="484"/>
        <v>0</v>
      </c>
      <c r="UFC68" s="956">
        <f t="shared" si="484"/>
        <v>0</v>
      </c>
      <c r="UFD68" s="956">
        <f t="shared" si="484"/>
        <v>0</v>
      </c>
      <c r="UFE68" s="956">
        <f t="shared" si="484"/>
        <v>0</v>
      </c>
      <c r="UFF68" s="956">
        <f t="shared" si="484"/>
        <v>0</v>
      </c>
      <c r="UFG68" s="956">
        <f t="shared" si="484"/>
        <v>0</v>
      </c>
      <c r="UFH68" s="956">
        <f t="shared" si="484"/>
        <v>0</v>
      </c>
      <c r="UFI68" s="956">
        <f t="shared" si="484"/>
        <v>0</v>
      </c>
      <c r="UFJ68" s="956">
        <f t="shared" si="484"/>
        <v>0</v>
      </c>
      <c r="UFK68" s="956">
        <f t="shared" si="484"/>
        <v>0</v>
      </c>
      <c r="UFL68" s="956">
        <f t="shared" si="484"/>
        <v>0</v>
      </c>
      <c r="UFM68" s="956">
        <f t="shared" si="484"/>
        <v>0</v>
      </c>
      <c r="UFN68" s="956">
        <f t="shared" si="484"/>
        <v>0</v>
      </c>
      <c r="UFO68" s="956">
        <f t="shared" si="484"/>
        <v>0</v>
      </c>
      <c r="UFP68" s="956">
        <f t="shared" si="484"/>
        <v>0</v>
      </c>
      <c r="UFQ68" s="956">
        <f t="shared" si="484"/>
        <v>0</v>
      </c>
      <c r="UFR68" s="956">
        <f t="shared" si="484"/>
        <v>0</v>
      </c>
      <c r="UFS68" s="956">
        <f t="shared" si="484"/>
        <v>0</v>
      </c>
      <c r="UFT68" s="956">
        <f t="shared" si="484"/>
        <v>0</v>
      </c>
      <c r="UFU68" s="956">
        <f t="shared" si="484"/>
        <v>0</v>
      </c>
      <c r="UFV68" s="956">
        <f t="shared" si="484"/>
        <v>0</v>
      </c>
      <c r="UFW68" s="956">
        <f t="shared" si="484"/>
        <v>0</v>
      </c>
      <c r="UFX68" s="956">
        <f t="shared" si="484"/>
        <v>0</v>
      </c>
      <c r="UFY68" s="956">
        <f t="shared" si="484"/>
        <v>0</v>
      </c>
      <c r="UFZ68" s="956">
        <f t="shared" si="484"/>
        <v>0</v>
      </c>
      <c r="UGA68" s="956">
        <f t="shared" si="484"/>
        <v>0</v>
      </c>
      <c r="UGB68" s="956">
        <f t="shared" si="484"/>
        <v>0</v>
      </c>
      <c r="UGC68" s="956">
        <f t="shared" si="484"/>
        <v>0</v>
      </c>
      <c r="UGD68" s="956">
        <f t="shared" si="484"/>
        <v>0</v>
      </c>
      <c r="UGE68" s="956">
        <f t="shared" si="484"/>
        <v>0</v>
      </c>
      <c r="UGF68" s="956">
        <f t="shared" si="484"/>
        <v>0</v>
      </c>
      <c r="UGG68" s="956">
        <f t="shared" si="484"/>
        <v>0</v>
      </c>
      <c r="UGH68" s="956">
        <f t="shared" si="484"/>
        <v>0</v>
      </c>
      <c r="UGI68" s="956">
        <f t="shared" si="484"/>
        <v>0</v>
      </c>
      <c r="UGJ68" s="956">
        <f t="shared" si="484"/>
        <v>0</v>
      </c>
      <c r="UGK68" s="956">
        <f t="shared" si="484"/>
        <v>0</v>
      </c>
      <c r="UGL68" s="956">
        <f t="shared" si="484"/>
        <v>0</v>
      </c>
      <c r="UGM68" s="956">
        <f t="shared" si="484"/>
        <v>0</v>
      </c>
      <c r="UGN68" s="956">
        <f t="shared" si="484"/>
        <v>0</v>
      </c>
      <c r="UGO68" s="956">
        <f t="shared" si="484"/>
        <v>0</v>
      </c>
      <c r="UGP68" s="956">
        <f t="shared" si="484"/>
        <v>0</v>
      </c>
      <c r="UGQ68" s="956">
        <f t="shared" si="484"/>
        <v>0</v>
      </c>
      <c r="UGR68" s="956">
        <f t="shared" si="484"/>
        <v>0</v>
      </c>
      <c r="UGS68" s="956">
        <f t="shared" si="484"/>
        <v>0</v>
      </c>
      <c r="UGT68" s="956">
        <f t="shared" si="484"/>
        <v>0</v>
      </c>
      <c r="UGU68" s="956">
        <f t="shared" si="484"/>
        <v>0</v>
      </c>
      <c r="UGV68" s="956">
        <f t="shared" si="484"/>
        <v>0</v>
      </c>
      <c r="UGW68" s="956">
        <f t="shared" si="484"/>
        <v>0</v>
      </c>
      <c r="UGX68" s="956">
        <f t="shared" si="484"/>
        <v>0</v>
      </c>
      <c r="UGY68" s="956">
        <f t="shared" si="484"/>
        <v>0</v>
      </c>
      <c r="UGZ68" s="956">
        <f t="shared" si="484"/>
        <v>0</v>
      </c>
      <c r="UHA68" s="956">
        <f t="shared" si="484"/>
        <v>0</v>
      </c>
      <c r="UHB68" s="956">
        <f t="shared" si="484"/>
        <v>0</v>
      </c>
      <c r="UHC68" s="956">
        <f t="shared" si="484"/>
        <v>0</v>
      </c>
      <c r="UHD68" s="956">
        <f t="shared" si="484"/>
        <v>0</v>
      </c>
      <c r="UHE68" s="956">
        <f t="shared" si="484"/>
        <v>0</v>
      </c>
      <c r="UHF68" s="956">
        <f t="shared" si="484"/>
        <v>0</v>
      </c>
      <c r="UHG68" s="956">
        <f t="shared" si="484"/>
        <v>0</v>
      </c>
      <c r="UHH68" s="956">
        <f t="shared" ref="UHH68:UJS68" si="485">UHH60*$C$68</f>
        <v>0</v>
      </c>
      <c r="UHI68" s="956">
        <f t="shared" si="485"/>
        <v>0</v>
      </c>
      <c r="UHJ68" s="956">
        <f t="shared" si="485"/>
        <v>0</v>
      </c>
      <c r="UHK68" s="956">
        <f t="shared" si="485"/>
        <v>0</v>
      </c>
      <c r="UHL68" s="956">
        <f t="shared" si="485"/>
        <v>0</v>
      </c>
      <c r="UHM68" s="956">
        <f t="shared" si="485"/>
        <v>0</v>
      </c>
      <c r="UHN68" s="956">
        <f t="shared" si="485"/>
        <v>0</v>
      </c>
      <c r="UHO68" s="956">
        <f t="shared" si="485"/>
        <v>0</v>
      </c>
      <c r="UHP68" s="956">
        <f t="shared" si="485"/>
        <v>0</v>
      </c>
      <c r="UHQ68" s="956">
        <f t="shared" si="485"/>
        <v>0</v>
      </c>
      <c r="UHR68" s="956">
        <f t="shared" si="485"/>
        <v>0</v>
      </c>
      <c r="UHS68" s="956">
        <f t="shared" si="485"/>
        <v>0</v>
      </c>
      <c r="UHT68" s="956">
        <f t="shared" si="485"/>
        <v>0</v>
      </c>
      <c r="UHU68" s="956">
        <f t="shared" si="485"/>
        <v>0</v>
      </c>
      <c r="UHV68" s="956">
        <f t="shared" si="485"/>
        <v>0</v>
      </c>
      <c r="UHW68" s="956">
        <f t="shared" si="485"/>
        <v>0</v>
      </c>
      <c r="UHX68" s="956">
        <f t="shared" si="485"/>
        <v>0</v>
      </c>
      <c r="UHY68" s="956">
        <f t="shared" si="485"/>
        <v>0</v>
      </c>
      <c r="UHZ68" s="956">
        <f t="shared" si="485"/>
        <v>0</v>
      </c>
      <c r="UIA68" s="956">
        <f t="shared" si="485"/>
        <v>0</v>
      </c>
      <c r="UIB68" s="956">
        <f t="shared" si="485"/>
        <v>0</v>
      </c>
      <c r="UIC68" s="956">
        <f t="shared" si="485"/>
        <v>0</v>
      </c>
      <c r="UID68" s="956">
        <f t="shared" si="485"/>
        <v>0</v>
      </c>
      <c r="UIE68" s="956">
        <f t="shared" si="485"/>
        <v>0</v>
      </c>
      <c r="UIF68" s="956">
        <f t="shared" si="485"/>
        <v>0</v>
      </c>
      <c r="UIG68" s="956">
        <f t="shared" si="485"/>
        <v>0</v>
      </c>
      <c r="UIH68" s="956">
        <f t="shared" si="485"/>
        <v>0</v>
      </c>
      <c r="UII68" s="956">
        <f t="shared" si="485"/>
        <v>0</v>
      </c>
      <c r="UIJ68" s="956">
        <f t="shared" si="485"/>
        <v>0</v>
      </c>
      <c r="UIK68" s="956">
        <f t="shared" si="485"/>
        <v>0</v>
      </c>
      <c r="UIL68" s="956">
        <f t="shared" si="485"/>
        <v>0</v>
      </c>
      <c r="UIM68" s="956">
        <f t="shared" si="485"/>
        <v>0</v>
      </c>
      <c r="UIN68" s="956">
        <f t="shared" si="485"/>
        <v>0</v>
      </c>
      <c r="UIO68" s="956">
        <f t="shared" si="485"/>
        <v>0</v>
      </c>
      <c r="UIP68" s="956">
        <f t="shared" si="485"/>
        <v>0</v>
      </c>
      <c r="UIQ68" s="956">
        <f t="shared" si="485"/>
        <v>0</v>
      </c>
      <c r="UIR68" s="956">
        <f t="shared" si="485"/>
        <v>0</v>
      </c>
      <c r="UIS68" s="956">
        <f t="shared" si="485"/>
        <v>0</v>
      </c>
      <c r="UIT68" s="956">
        <f t="shared" si="485"/>
        <v>0</v>
      </c>
      <c r="UIU68" s="956">
        <f t="shared" si="485"/>
        <v>0</v>
      </c>
      <c r="UIV68" s="956">
        <f t="shared" si="485"/>
        <v>0</v>
      </c>
      <c r="UIW68" s="956">
        <f t="shared" si="485"/>
        <v>0</v>
      </c>
      <c r="UIX68" s="956">
        <f t="shared" si="485"/>
        <v>0</v>
      </c>
      <c r="UIY68" s="956">
        <f t="shared" si="485"/>
        <v>0</v>
      </c>
      <c r="UIZ68" s="956">
        <f t="shared" si="485"/>
        <v>0</v>
      </c>
      <c r="UJA68" s="956">
        <f t="shared" si="485"/>
        <v>0</v>
      </c>
      <c r="UJB68" s="956">
        <f t="shared" si="485"/>
        <v>0</v>
      </c>
      <c r="UJC68" s="956">
        <f t="shared" si="485"/>
        <v>0</v>
      </c>
      <c r="UJD68" s="956">
        <f t="shared" si="485"/>
        <v>0</v>
      </c>
      <c r="UJE68" s="956">
        <f t="shared" si="485"/>
        <v>0</v>
      </c>
      <c r="UJF68" s="956">
        <f t="shared" si="485"/>
        <v>0</v>
      </c>
      <c r="UJG68" s="956">
        <f t="shared" si="485"/>
        <v>0</v>
      </c>
      <c r="UJH68" s="956">
        <f t="shared" si="485"/>
        <v>0</v>
      </c>
      <c r="UJI68" s="956">
        <f t="shared" si="485"/>
        <v>0</v>
      </c>
      <c r="UJJ68" s="956">
        <f t="shared" si="485"/>
        <v>0</v>
      </c>
      <c r="UJK68" s="956">
        <f t="shared" si="485"/>
        <v>0</v>
      </c>
      <c r="UJL68" s="956">
        <f t="shared" si="485"/>
        <v>0</v>
      </c>
      <c r="UJM68" s="956">
        <f t="shared" si="485"/>
        <v>0</v>
      </c>
      <c r="UJN68" s="956">
        <f t="shared" si="485"/>
        <v>0</v>
      </c>
      <c r="UJO68" s="956">
        <f t="shared" si="485"/>
        <v>0</v>
      </c>
      <c r="UJP68" s="956">
        <f t="shared" si="485"/>
        <v>0</v>
      </c>
      <c r="UJQ68" s="956">
        <f t="shared" si="485"/>
        <v>0</v>
      </c>
      <c r="UJR68" s="956">
        <f t="shared" si="485"/>
        <v>0</v>
      </c>
      <c r="UJS68" s="956">
        <f t="shared" si="485"/>
        <v>0</v>
      </c>
      <c r="UJT68" s="956">
        <f t="shared" ref="UJT68:UME68" si="486">UJT60*$C$68</f>
        <v>0</v>
      </c>
      <c r="UJU68" s="956">
        <f t="shared" si="486"/>
        <v>0</v>
      </c>
      <c r="UJV68" s="956">
        <f t="shared" si="486"/>
        <v>0</v>
      </c>
      <c r="UJW68" s="956">
        <f t="shared" si="486"/>
        <v>0</v>
      </c>
      <c r="UJX68" s="956">
        <f t="shared" si="486"/>
        <v>0</v>
      </c>
      <c r="UJY68" s="956">
        <f t="shared" si="486"/>
        <v>0</v>
      </c>
      <c r="UJZ68" s="956">
        <f t="shared" si="486"/>
        <v>0</v>
      </c>
      <c r="UKA68" s="956">
        <f t="shared" si="486"/>
        <v>0</v>
      </c>
      <c r="UKB68" s="956">
        <f t="shared" si="486"/>
        <v>0</v>
      </c>
      <c r="UKC68" s="956">
        <f t="shared" si="486"/>
        <v>0</v>
      </c>
      <c r="UKD68" s="956">
        <f t="shared" si="486"/>
        <v>0</v>
      </c>
      <c r="UKE68" s="956">
        <f t="shared" si="486"/>
        <v>0</v>
      </c>
      <c r="UKF68" s="956">
        <f t="shared" si="486"/>
        <v>0</v>
      </c>
      <c r="UKG68" s="956">
        <f t="shared" si="486"/>
        <v>0</v>
      </c>
      <c r="UKH68" s="956">
        <f t="shared" si="486"/>
        <v>0</v>
      </c>
      <c r="UKI68" s="956">
        <f t="shared" si="486"/>
        <v>0</v>
      </c>
      <c r="UKJ68" s="956">
        <f t="shared" si="486"/>
        <v>0</v>
      </c>
      <c r="UKK68" s="956">
        <f t="shared" si="486"/>
        <v>0</v>
      </c>
      <c r="UKL68" s="956">
        <f t="shared" si="486"/>
        <v>0</v>
      </c>
      <c r="UKM68" s="956">
        <f t="shared" si="486"/>
        <v>0</v>
      </c>
      <c r="UKN68" s="956">
        <f t="shared" si="486"/>
        <v>0</v>
      </c>
      <c r="UKO68" s="956">
        <f t="shared" si="486"/>
        <v>0</v>
      </c>
      <c r="UKP68" s="956">
        <f t="shared" si="486"/>
        <v>0</v>
      </c>
      <c r="UKQ68" s="956">
        <f t="shared" si="486"/>
        <v>0</v>
      </c>
      <c r="UKR68" s="956">
        <f t="shared" si="486"/>
        <v>0</v>
      </c>
      <c r="UKS68" s="956">
        <f t="shared" si="486"/>
        <v>0</v>
      </c>
      <c r="UKT68" s="956">
        <f t="shared" si="486"/>
        <v>0</v>
      </c>
      <c r="UKU68" s="956">
        <f t="shared" si="486"/>
        <v>0</v>
      </c>
      <c r="UKV68" s="956">
        <f t="shared" si="486"/>
        <v>0</v>
      </c>
      <c r="UKW68" s="956">
        <f t="shared" si="486"/>
        <v>0</v>
      </c>
      <c r="UKX68" s="956">
        <f t="shared" si="486"/>
        <v>0</v>
      </c>
      <c r="UKY68" s="956">
        <f t="shared" si="486"/>
        <v>0</v>
      </c>
      <c r="UKZ68" s="956">
        <f t="shared" si="486"/>
        <v>0</v>
      </c>
      <c r="ULA68" s="956">
        <f t="shared" si="486"/>
        <v>0</v>
      </c>
      <c r="ULB68" s="956">
        <f t="shared" si="486"/>
        <v>0</v>
      </c>
      <c r="ULC68" s="956">
        <f t="shared" si="486"/>
        <v>0</v>
      </c>
      <c r="ULD68" s="956">
        <f t="shared" si="486"/>
        <v>0</v>
      </c>
      <c r="ULE68" s="956">
        <f t="shared" si="486"/>
        <v>0</v>
      </c>
      <c r="ULF68" s="956">
        <f t="shared" si="486"/>
        <v>0</v>
      </c>
      <c r="ULG68" s="956">
        <f t="shared" si="486"/>
        <v>0</v>
      </c>
      <c r="ULH68" s="956">
        <f t="shared" si="486"/>
        <v>0</v>
      </c>
      <c r="ULI68" s="956">
        <f t="shared" si="486"/>
        <v>0</v>
      </c>
      <c r="ULJ68" s="956">
        <f t="shared" si="486"/>
        <v>0</v>
      </c>
      <c r="ULK68" s="956">
        <f t="shared" si="486"/>
        <v>0</v>
      </c>
      <c r="ULL68" s="956">
        <f t="shared" si="486"/>
        <v>0</v>
      </c>
      <c r="ULM68" s="956">
        <f t="shared" si="486"/>
        <v>0</v>
      </c>
      <c r="ULN68" s="956">
        <f t="shared" si="486"/>
        <v>0</v>
      </c>
      <c r="ULO68" s="956">
        <f t="shared" si="486"/>
        <v>0</v>
      </c>
      <c r="ULP68" s="956">
        <f t="shared" si="486"/>
        <v>0</v>
      </c>
      <c r="ULQ68" s="956">
        <f t="shared" si="486"/>
        <v>0</v>
      </c>
      <c r="ULR68" s="956">
        <f t="shared" si="486"/>
        <v>0</v>
      </c>
      <c r="ULS68" s="956">
        <f t="shared" si="486"/>
        <v>0</v>
      </c>
      <c r="ULT68" s="956">
        <f t="shared" si="486"/>
        <v>0</v>
      </c>
      <c r="ULU68" s="956">
        <f t="shared" si="486"/>
        <v>0</v>
      </c>
      <c r="ULV68" s="956">
        <f t="shared" si="486"/>
        <v>0</v>
      </c>
      <c r="ULW68" s="956">
        <f t="shared" si="486"/>
        <v>0</v>
      </c>
      <c r="ULX68" s="956">
        <f t="shared" si="486"/>
        <v>0</v>
      </c>
      <c r="ULY68" s="956">
        <f t="shared" si="486"/>
        <v>0</v>
      </c>
      <c r="ULZ68" s="956">
        <f t="shared" si="486"/>
        <v>0</v>
      </c>
      <c r="UMA68" s="956">
        <f t="shared" si="486"/>
        <v>0</v>
      </c>
      <c r="UMB68" s="956">
        <f t="shared" si="486"/>
        <v>0</v>
      </c>
      <c r="UMC68" s="956">
        <f t="shared" si="486"/>
        <v>0</v>
      </c>
      <c r="UMD68" s="956">
        <f t="shared" si="486"/>
        <v>0</v>
      </c>
      <c r="UME68" s="956">
        <f t="shared" si="486"/>
        <v>0</v>
      </c>
      <c r="UMF68" s="956">
        <f t="shared" ref="UMF68:UOQ68" si="487">UMF60*$C$68</f>
        <v>0</v>
      </c>
      <c r="UMG68" s="956">
        <f t="shared" si="487"/>
        <v>0</v>
      </c>
      <c r="UMH68" s="956">
        <f t="shared" si="487"/>
        <v>0</v>
      </c>
      <c r="UMI68" s="956">
        <f t="shared" si="487"/>
        <v>0</v>
      </c>
      <c r="UMJ68" s="956">
        <f t="shared" si="487"/>
        <v>0</v>
      </c>
      <c r="UMK68" s="956">
        <f t="shared" si="487"/>
        <v>0</v>
      </c>
      <c r="UML68" s="956">
        <f t="shared" si="487"/>
        <v>0</v>
      </c>
      <c r="UMM68" s="956">
        <f t="shared" si="487"/>
        <v>0</v>
      </c>
      <c r="UMN68" s="956">
        <f t="shared" si="487"/>
        <v>0</v>
      </c>
      <c r="UMO68" s="956">
        <f t="shared" si="487"/>
        <v>0</v>
      </c>
      <c r="UMP68" s="956">
        <f t="shared" si="487"/>
        <v>0</v>
      </c>
      <c r="UMQ68" s="956">
        <f t="shared" si="487"/>
        <v>0</v>
      </c>
      <c r="UMR68" s="956">
        <f t="shared" si="487"/>
        <v>0</v>
      </c>
      <c r="UMS68" s="956">
        <f t="shared" si="487"/>
        <v>0</v>
      </c>
      <c r="UMT68" s="956">
        <f t="shared" si="487"/>
        <v>0</v>
      </c>
      <c r="UMU68" s="956">
        <f t="shared" si="487"/>
        <v>0</v>
      </c>
      <c r="UMV68" s="956">
        <f t="shared" si="487"/>
        <v>0</v>
      </c>
      <c r="UMW68" s="956">
        <f t="shared" si="487"/>
        <v>0</v>
      </c>
      <c r="UMX68" s="956">
        <f t="shared" si="487"/>
        <v>0</v>
      </c>
      <c r="UMY68" s="956">
        <f t="shared" si="487"/>
        <v>0</v>
      </c>
      <c r="UMZ68" s="956">
        <f t="shared" si="487"/>
        <v>0</v>
      </c>
      <c r="UNA68" s="956">
        <f t="shared" si="487"/>
        <v>0</v>
      </c>
      <c r="UNB68" s="956">
        <f t="shared" si="487"/>
        <v>0</v>
      </c>
      <c r="UNC68" s="956">
        <f t="shared" si="487"/>
        <v>0</v>
      </c>
      <c r="UND68" s="956">
        <f t="shared" si="487"/>
        <v>0</v>
      </c>
      <c r="UNE68" s="956">
        <f t="shared" si="487"/>
        <v>0</v>
      </c>
      <c r="UNF68" s="956">
        <f t="shared" si="487"/>
        <v>0</v>
      </c>
      <c r="UNG68" s="956">
        <f t="shared" si="487"/>
        <v>0</v>
      </c>
      <c r="UNH68" s="956">
        <f t="shared" si="487"/>
        <v>0</v>
      </c>
      <c r="UNI68" s="956">
        <f t="shared" si="487"/>
        <v>0</v>
      </c>
      <c r="UNJ68" s="956">
        <f t="shared" si="487"/>
        <v>0</v>
      </c>
      <c r="UNK68" s="956">
        <f t="shared" si="487"/>
        <v>0</v>
      </c>
      <c r="UNL68" s="956">
        <f t="shared" si="487"/>
        <v>0</v>
      </c>
      <c r="UNM68" s="956">
        <f t="shared" si="487"/>
        <v>0</v>
      </c>
      <c r="UNN68" s="956">
        <f t="shared" si="487"/>
        <v>0</v>
      </c>
      <c r="UNO68" s="956">
        <f t="shared" si="487"/>
        <v>0</v>
      </c>
      <c r="UNP68" s="956">
        <f t="shared" si="487"/>
        <v>0</v>
      </c>
      <c r="UNQ68" s="956">
        <f t="shared" si="487"/>
        <v>0</v>
      </c>
      <c r="UNR68" s="956">
        <f t="shared" si="487"/>
        <v>0</v>
      </c>
      <c r="UNS68" s="956">
        <f t="shared" si="487"/>
        <v>0</v>
      </c>
      <c r="UNT68" s="956">
        <f t="shared" si="487"/>
        <v>0</v>
      </c>
      <c r="UNU68" s="956">
        <f t="shared" si="487"/>
        <v>0</v>
      </c>
      <c r="UNV68" s="956">
        <f t="shared" si="487"/>
        <v>0</v>
      </c>
      <c r="UNW68" s="956">
        <f t="shared" si="487"/>
        <v>0</v>
      </c>
      <c r="UNX68" s="956">
        <f t="shared" si="487"/>
        <v>0</v>
      </c>
      <c r="UNY68" s="956">
        <f t="shared" si="487"/>
        <v>0</v>
      </c>
      <c r="UNZ68" s="956">
        <f t="shared" si="487"/>
        <v>0</v>
      </c>
      <c r="UOA68" s="956">
        <f t="shared" si="487"/>
        <v>0</v>
      </c>
      <c r="UOB68" s="956">
        <f t="shared" si="487"/>
        <v>0</v>
      </c>
      <c r="UOC68" s="956">
        <f t="shared" si="487"/>
        <v>0</v>
      </c>
      <c r="UOD68" s="956">
        <f t="shared" si="487"/>
        <v>0</v>
      </c>
      <c r="UOE68" s="956">
        <f t="shared" si="487"/>
        <v>0</v>
      </c>
      <c r="UOF68" s="956">
        <f t="shared" si="487"/>
        <v>0</v>
      </c>
      <c r="UOG68" s="956">
        <f t="shared" si="487"/>
        <v>0</v>
      </c>
      <c r="UOH68" s="956">
        <f t="shared" si="487"/>
        <v>0</v>
      </c>
      <c r="UOI68" s="956">
        <f t="shared" si="487"/>
        <v>0</v>
      </c>
      <c r="UOJ68" s="956">
        <f t="shared" si="487"/>
        <v>0</v>
      </c>
      <c r="UOK68" s="956">
        <f t="shared" si="487"/>
        <v>0</v>
      </c>
      <c r="UOL68" s="956">
        <f t="shared" si="487"/>
        <v>0</v>
      </c>
      <c r="UOM68" s="956">
        <f t="shared" si="487"/>
        <v>0</v>
      </c>
      <c r="UON68" s="956">
        <f t="shared" si="487"/>
        <v>0</v>
      </c>
      <c r="UOO68" s="956">
        <f t="shared" si="487"/>
        <v>0</v>
      </c>
      <c r="UOP68" s="956">
        <f t="shared" si="487"/>
        <v>0</v>
      </c>
      <c r="UOQ68" s="956">
        <f t="shared" si="487"/>
        <v>0</v>
      </c>
      <c r="UOR68" s="956">
        <f t="shared" ref="UOR68:URC68" si="488">UOR60*$C$68</f>
        <v>0</v>
      </c>
      <c r="UOS68" s="956">
        <f t="shared" si="488"/>
        <v>0</v>
      </c>
      <c r="UOT68" s="956">
        <f t="shared" si="488"/>
        <v>0</v>
      </c>
      <c r="UOU68" s="956">
        <f t="shared" si="488"/>
        <v>0</v>
      </c>
      <c r="UOV68" s="956">
        <f t="shared" si="488"/>
        <v>0</v>
      </c>
      <c r="UOW68" s="956">
        <f t="shared" si="488"/>
        <v>0</v>
      </c>
      <c r="UOX68" s="956">
        <f t="shared" si="488"/>
        <v>0</v>
      </c>
      <c r="UOY68" s="956">
        <f t="shared" si="488"/>
        <v>0</v>
      </c>
      <c r="UOZ68" s="956">
        <f t="shared" si="488"/>
        <v>0</v>
      </c>
      <c r="UPA68" s="956">
        <f t="shared" si="488"/>
        <v>0</v>
      </c>
      <c r="UPB68" s="956">
        <f t="shared" si="488"/>
        <v>0</v>
      </c>
      <c r="UPC68" s="956">
        <f t="shared" si="488"/>
        <v>0</v>
      </c>
      <c r="UPD68" s="956">
        <f t="shared" si="488"/>
        <v>0</v>
      </c>
      <c r="UPE68" s="956">
        <f t="shared" si="488"/>
        <v>0</v>
      </c>
      <c r="UPF68" s="956">
        <f t="shared" si="488"/>
        <v>0</v>
      </c>
      <c r="UPG68" s="956">
        <f t="shared" si="488"/>
        <v>0</v>
      </c>
      <c r="UPH68" s="956">
        <f t="shared" si="488"/>
        <v>0</v>
      </c>
      <c r="UPI68" s="956">
        <f t="shared" si="488"/>
        <v>0</v>
      </c>
      <c r="UPJ68" s="956">
        <f t="shared" si="488"/>
        <v>0</v>
      </c>
      <c r="UPK68" s="956">
        <f t="shared" si="488"/>
        <v>0</v>
      </c>
      <c r="UPL68" s="956">
        <f t="shared" si="488"/>
        <v>0</v>
      </c>
      <c r="UPM68" s="956">
        <f t="shared" si="488"/>
        <v>0</v>
      </c>
      <c r="UPN68" s="956">
        <f t="shared" si="488"/>
        <v>0</v>
      </c>
      <c r="UPO68" s="956">
        <f t="shared" si="488"/>
        <v>0</v>
      </c>
      <c r="UPP68" s="956">
        <f t="shared" si="488"/>
        <v>0</v>
      </c>
      <c r="UPQ68" s="956">
        <f t="shared" si="488"/>
        <v>0</v>
      </c>
      <c r="UPR68" s="956">
        <f t="shared" si="488"/>
        <v>0</v>
      </c>
      <c r="UPS68" s="956">
        <f t="shared" si="488"/>
        <v>0</v>
      </c>
      <c r="UPT68" s="956">
        <f t="shared" si="488"/>
        <v>0</v>
      </c>
      <c r="UPU68" s="956">
        <f t="shared" si="488"/>
        <v>0</v>
      </c>
      <c r="UPV68" s="956">
        <f t="shared" si="488"/>
        <v>0</v>
      </c>
      <c r="UPW68" s="956">
        <f t="shared" si="488"/>
        <v>0</v>
      </c>
      <c r="UPX68" s="956">
        <f t="shared" si="488"/>
        <v>0</v>
      </c>
      <c r="UPY68" s="956">
        <f t="shared" si="488"/>
        <v>0</v>
      </c>
      <c r="UPZ68" s="956">
        <f t="shared" si="488"/>
        <v>0</v>
      </c>
      <c r="UQA68" s="956">
        <f t="shared" si="488"/>
        <v>0</v>
      </c>
      <c r="UQB68" s="956">
        <f t="shared" si="488"/>
        <v>0</v>
      </c>
      <c r="UQC68" s="956">
        <f t="shared" si="488"/>
        <v>0</v>
      </c>
      <c r="UQD68" s="956">
        <f t="shared" si="488"/>
        <v>0</v>
      </c>
      <c r="UQE68" s="956">
        <f t="shared" si="488"/>
        <v>0</v>
      </c>
      <c r="UQF68" s="956">
        <f t="shared" si="488"/>
        <v>0</v>
      </c>
      <c r="UQG68" s="956">
        <f t="shared" si="488"/>
        <v>0</v>
      </c>
      <c r="UQH68" s="956">
        <f t="shared" si="488"/>
        <v>0</v>
      </c>
      <c r="UQI68" s="956">
        <f t="shared" si="488"/>
        <v>0</v>
      </c>
      <c r="UQJ68" s="956">
        <f t="shared" si="488"/>
        <v>0</v>
      </c>
      <c r="UQK68" s="956">
        <f t="shared" si="488"/>
        <v>0</v>
      </c>
      <c r="UQL68" s="956">
        <f t="shared" si="488"/>
        <v>0</v>
      </c>
      <c r="UQM68" s="956">
        <f t="shared" si="488"/>
        <v>0</v>
      </c>
      <c r="UQN68" s="956">
        <f t="shared" si="488"/>
        <v>0</v>
      </c>
      <c r="UQO68" s="956">
        <f t="shared" si="488"/>
        <v>0</v>
      </c>
      <c r="UQP68" s="956">
        <f t="shared" si="488"/>
        <v>0</v>
      </c>
      <c r="UQQ68" s="956">
        <f t="shared" si="488"/>
        <v>0</v>
      </c>
      <c r="UQR68" s="956">
        <f t="shared" si="488"/>
        <v>0</v>
      </c>
      <c r="UQS68" s="956">
        <f t="shared" si="488"/>
        <v>0</v>
      </c>
      <c r="UQT68" s="956">
        <f t="shared" si="488"/>
        <v>0</v>
      </c>
      <c r="UQU68" s="956">
        <f t="shared" si="488"/>
        <v>0</v>
      </c>
      <c r="UQV68" s="956">
        <f t="shared" si="488"/>
        <v>0</v>
      </c>
      <c r="UQW68" s="956">
        <f t="shared" si="488"/>
        <v>0</v>
      </c>
      <c r="UQX68" s="956">
        <f t="shared" si="488"/>
        <v>0</v>
      </c>
      <c r="UQY68" s="956">
        <f t="shared" si="488"/>
        <v>0</v>
      </c>
      <c r="UQZ68" s="956">
        <f t="shared" si="488"/>
        <v>0</v>
      </c>
      <c r="URA68" s="956">
        <f t="shared" si="488"/>
        <v>0</v>
      </c>
      <c r="URB68" s="956">
        <f t="shared" si="488"/>
        <v>0</v>
      </c>
      <c r="URC68" s="956">
        <f t="shared" si="488"/>
        <v>0</v>
      </c>
      <c r="URD68" s="956">
        <f t="shared" ref="URD68:UTO68" si="489">URD60*$C$68</f>
        <v>0</v>
      </c>
      <c r="URE68" s="956">
        <f t="shared" si="489"/>
        <v>0</v>
      </c>
      <c r="URF68" s="956">
        <f t="shared" si="489"/>
        <v>0</v>
      </c>
      <c r="URG68" s="956">
        <f t="shared" si="489"/>
        <v>0</v>
      </c>
      <c r="URH68" s="956">
        <f t="shared" si="489"/>
        <v>0</v>
      </c>
      <c r="URI68" s="956">
        <f t="shared" si="489"/>
        <v>0</v>
      </c>
      <c r="URJ68" s="956">
        <f t="shared" si="489"/>
        <v>0</v>
      </c>
      <c r="URK68" s="956">
        <f t="shared" si="489"/>
        <v>0</v>
      </c>
      <c r="URL68" s="956">
        <f t="shared" si="489"/>
        <v>0</v>
      </c>
      <c r="URM68" s="956">
        <f t="shared" si="489"/>
        <v>0</v>
      </c>
      <c r="URN68" s="956">
        <f t="shared" si="489"/>
        <v>0</v>
      </c>
      <c r="URO68" s="956">
        <f t="shared" si="489"/>
        <v>0</v>
      </c>
      <c r="URP68" s="956">
        <f t="shared" si="489"/>
        <v>0</v>
      </c>
      <c r="URQ68" s="956">
        <f t="shared" si="489"/>
        <v>0</v>
      </c>
      <c r="URR68" s="956">
        <f t="shared" si="489"/>
        <v>0</v>
      </c>
      <c r="URS68" s="956">
        <f t="shared" si="489"/>
        <v>0</v>
      </c>
      <c r="URT68" s="956">
        <f t="shared" si="489"/>
        <v>0</v>
      </c>
      <c r="URU68" s="956">
        <f t="shared" si="489"/>
        <v>0</v>
      </c>
      <c r="URV68" s="956">
        <f t="shared" si="489"/>
        <v>0</v>
      </c>
      <c r="URW68" s="956">
        <f t="shared" si="489"/>
        <v>0</v>
      </c>
      <c r="URX68" s="956">
        <f t="shared" si="489"/>
        <v>0</v>
      </c>
      <c r="URY68" s="956">
        <f t="shared" si="489"/>
        <v>0</v>
      </c>
      <c r="URZ68" s="956">
        <f t="shared" si="489"/>
        <v>0</v>
      </c>
      <c r="USA68" s="956">
        <f t="shared" si="489"/>
        <v>0</v>
      </c>
      <c r="USB68" s="956">
        <f t="shared" si="489"/>
        <v>0</v>
      </c>
      <c r="USC68" s="956">
        <f t="shared" si="489"/>
        <v>0</v>
      </c>
      <c r="USD68" s="956">
        <f t="shared" si="489"/>
        <v>0</v>
      </c>
      <c r="USE68" s="956">
        <f t="shared" si="489"/>
        <v>0</v>
      </c>
      <c r="USF68" s="956">
        <f t="shared" si="489"/>
        <v>0</v>
      </c>
      <c r="USG68" s="956">
        <f t="shared" si="489"/>
        <v>0</v>
      </c>
      <c r="USH68" s="956">
        <f t="shared" si="489"/>
        <v>0</v>
      </c>
      <c r="USI68" s="956">
        <f t="shared" si="489"/>
        <v>0</v>
      </c>
      <c r="USJ68" s="956">
        <f t="shared" si="489"/>
        <v>0</v>
      </c>
      <c r="USK68" s="956">
        <f t="shared" si="489"/>
        <v>0</v>
      </c>
      <c r="USL68" s="956">
        <f t="shared" si="489"/>
        <v>0</v>
      </c>
      <c r="USM68" s="956">
        <f t="shared" si="489"/>
        <v>0</v>
      </c>
      <c r="USN68" s="956">
        <f t="shared" si="489"/>
        <v>0</v>
      </c>
      <c r="USO68" s="956">
        <f t="shared" si="489"/>
        <v>0</v>
      </c>
      <c r="USP68" s="956">
        <f t="shared" si="489"/>
        <v>0</v>
      </c>
      <c r="USQ68" s="956">
        <f t="shared" si="489"/>
        <v>0</v>
      </c>
      <c r="USR68" s="956">
        <f t="shared" si="489"/>
        <v>0</v>
      </c>
      <c r="USS68" s="956">
        <f t="shared" si="489"/>
        <v>0</v>
      </c>
      <c r="UST68" s="956">
        <f t="shared" si="489"/>
        <v>0</v>
      </c>
      <c r="USU68" s="956">
        <f t="shared" si="489"/>
        <v>0</v>
      </c>
      <c r="USV68" s="956">
        <f t="shared" si="489"/>
        <v>0</v>
      </c>
      <c r="USW68" s="956">
        <f t="shared" si="489"/>
        <v>0</v>
      </c>
      <c r="USX68" s="956">
        <f t="shared" si="489"/>
        <v>0</v>
      </c>
      <c r="USY68" s="956">
        <f t="shared" si="489"/>
        <v>0</v>
      </c>
      <c r="USZ68" s="956">
        <f t="shared" si="489"/>
        <v>0</v>
      </c>
      <c r="UTA68" s="956">
        <f t="shared" si="489"/>
        <v>0</v>
      </c>
      <c r="UTB68" s="956">
        <f t="shared" si="489"/>
        <v>0</v>
      </c>
      <c r="UTC68" s="956">
        <f t="shared" si="489"/>
        <v>0</v>
      </c>
      <c r="UTD68" s="956">
        <f t="shared" si="489"/>
        <v>0</v>
      </c>
      <c r="UTE68" s="956">
        <f t="shared" si="489"/>
        <v>0</v>
      </c>
      <c r="UTF68" s="956">
        <f t="shared" si="489"/>
        <v>0</v>
      </c>
      <c r="UTG68" s="956">
        <f t="shared" si="489"/>
        <v>0</v>
      </c>
      <c r="UTH68" s="956">
        <f t="shared" si="489"/>
        <v>0</v>
      </c>
      <c r="UTI68" s="956">
        <f t="shared" si="489"/>
        <v>0</v>
      </c>
      <c r="UTJ68" s="956">
        <f t="shared" si="489"/>
        <v>0</v>
      </c>
      <c r="UTK68" s="956">
        <f t="shared" si="489"/>
        <v>0</v>
      </c>
      <c r="UTL68" s="956">
        <f t="shared" si="489"/>
        <v>0</v>
      </c>
      <c r="UTM68" s="956">
        <f t="shared" si="489"/>
        <v>0</v>
      </c>
      <c r="UTN68" s="956">
        <f t="shared" si="489"/>
        <v>0</v>
      </c>
      <c r="UTO68" s="956">
        <f t="shared" si="489"/>
        <v>0</v>
      </c>
      <c r="UTP68" s="956">
        <f t="shared" ref="UTP68:UWA68" si="490">UTP60*$C$68</f>
        <v>0</v>
      </c>
      <c r="UTQ68" s="956">
        <f t="shared" si="490"/>
        <v>0</v>
      </c>
      <c r="UTR68" s="956">
        <f t="shared" si="490"/>
        <v>0</v>
      </c>
      <c r="UTS68" s="956">
        <f t="shared" si="490"/>
        <v>0</v>
      </c>
      <c r="UTT68" s="956">
        <f t="shared" si="490"/>
        <v>0</v>
      </c>
      <c r="UTU68" s="956">
        <f t="shared" si="490"/>
        <v>0</v>
      </c>
      <c r="UTV68" s="956">
        <f t="shared" si="490"/>
        <v>0</v>
      </c>
      <c r="UTW68" s="956">
        <f t="shared" si="490"/>
        <v>0</v>
      </c>
      <c r="UTX68" s="956">
        <f t="shared" si="490"/>
        <v>0</v>
      </c>
      <c r="UTY68" s="956">
        <f t="shared" si="490"/>
        <v>0</v>
      </c>
      <c r="UTZ68" s="956">
        <f t="shared" si="490"/>
        <v>0</v>
      </c>
      <c r="UUA68" s="956">
        <f t="shared" si="490"/>
        <v>0</v>
      </c>
      <c r="UUB68" s="956">
        <f t="shared" si="490"/>
        <v>0</v>
      </c>
      <c r="UUC68" s="956">
        <f t="shared" si="490"/>
        <v>0</v>
      </c>
      <c r="UUD68" s="956">
        <f t="shared" si="490"/>
        <v>0</v>
      </c>
      <c r="UUE68" s="956">
        <f t="shared" si="490"/>
        <v>0</v>
      </c>
      <c r="UUF68" s="956">
        <f t="shared" si="490"/>
        <v>0</v>
      </c>
      <c r="UUG68" s="956">
        <f t="shared" si="490"/>
        <v>0</v>
      </c>
      <c r="UUH68" s="956">
        <f t="shared" si="490"/>
        <v>0</v>
      </c>
      <c r="UUI68" s="956">
        <f t="shared" si="490"/>
        <v>0</v>
      </c>
      <c r="UUJ68" s="956">
        <f t="shared" si="490"/>
        <v>0</v>
      </c>
      <c r="UUK68" s="956">
        <f t="shared" si="490"/>
        <v>0</v>
      </c>
      <c r="UUL68" s="956">
        <f t="shared" si="490"/>
        <v>0</v>
      </c>
      <c r="UUM68" s="956">
        <f t="shared" si="490"/>
        <v>0</v>
      </c>
      <c r="UUN68" s="956">
        <f t="shared" si="490"/>
        <v>0</v>
      </c>
      <c r="UUO68" s="956">
        <f t="shared" si="490"/>
        <v>0</v>
      </c>
      <c r="UUP68" s="956">
        <f t="shared" si="490"/>
        <v>0</v>
      </c>
      <c r="UUQ68" s="956">
        <f t="shared" si="490"/>
        <v>0</v>
      </c>
      <c r="UUR68" s="956">
        <f t="shared" si="490"/>
        <v>0</v>
      </c>
      <c r="UUS68" s="956">
        <f t="shared" si="490"/>
        <v>0</v>
      </c>
      <c r="UUT68" s="956">
        <f t="shared" si="490"/>
        <v>0</v>
      </c>
      <c r="UUU68" s="956">
        <f t="shared" si="490"/>
        <v>0</v>
      </c>
      <c r="UUV68" s="956">
        <f t="shared" si="490"/>
        <v>0</v>
      </c>
      <c r="UUW68" s="956">
        <f t="shared" si="490"/>
        <v>0</v>
      </c>
      <c r="UUX68" s="956">
        <f t="shared" si="490"/>
        <v>0</v>
      </c>
      <c r="UUY68" s="956">
        <f t="shared" si="490"/>
        <v>0</v>
      </c>
      <c r="UUZ68" s="956">
        <f t="shared" si="490"/>
        <v>0</v>
      </c>
      <c r="UVA68" s="956">
        <f t="shared" si="490"/>
        <v>0</v>
      </c>
      <c r="UVB68" s="956">
        <f t="shared" si="490"/>
        <v>0</v>
      </c>
      <c r="UVC68" s="956">
        <f t="shared" si="490"/>
        <v>0</v>
      </c>
      <c r="UVD68" s="956">
        <f t="shared" si="490"/>
        <v>0</v>
      </c>
      <c r="UVE68" s="956">
        <f t="shared" si="490"/>
        <v>0</v>
      </c>
      <c r="UVF68" s="956">
        <f t="shared" si="490"/>
        <v>0</v>
      </c>
      <c r="UVG68" s="956">
        <f t="shared" si="490"/>
        <v>0</v>
      </c>
      <c r="UVH68" s="956">
        <f t="shared" si="490"/>
        <v>0</v>
      </c>
      <c r="UVI68" s="956">
        <f t="shared" si="490"/>
        <v>0</v>
      </c>
      <c r="UVJ68" s="956">
        <f t="shared" si="490"/>
        <v>0</v>
      </c>
      <c r="UVK68" s="956">
        <f t="shared" si="490"/>
        <v>0</v>
      </c>
      <c r="UVL68" s="956">
        <f t="shared" si="490"/>
        <v>0</v>
      </c>
      <c r="UVM68" s="956">
        <f t="shared" si="490"/>
        <v>0</v>
      </c>
      <c r="UVN68" s="956">
        <f t="shared" si="490"/>
        <v>0</v>
      </c>
      <c r="UVO68" s="956">
        <f t="shared" si="490"/>
        <v>0</v>
      </c>
      <c r="UVP68" s="956">
        <f t="shared" si="490"/>
        <v>0</v>
      </c>
      <c r="UVQ68" s="956">
        <f t="shared" si="490"/>
        <v>0</v>
      </c>
      <c r="UVR68" s="956">
        <f t="shared" si="490"/>
        <v>0</v>
      </c>
      <c r="UVS68" s="956">
        <f t="shared" si="490"/>
        <v>0</v>
      </c>
      <c r="UVT68" s="956">
        <f t="shared" si="490"/>
        <v>0</v>
      </c>
      <c r="UVU68" s="956">
        <f t="shared" si="490"/>
        <v>0</v>
      </c>
      <c r="UVV68" s="956">
        <f t="shared" si="490"/>
        <v>0</v>
      </c>
      <c r="UVW68" s="956">
        <f t="shared" si="490"/>
        <v>0</v>
      </c>
      <c r="UVX68" s="956">
        <f t="shared" si="490"/>
        <v>0</v>
      </c>
      <c r="UVY68" s="956">
        <f t="shared" si="490"/>
        <v>0</v>
      </c>
      <c r="UVZ68" s="956">
        <f t="shared" si="490"/>
        <v>0</v>
      </c>
      <c r="UWA68" s="956">
        <f t="shared" si="490"/>
        <v>0</v>
      </c>
      <c r="UWB68" s="956">
        <f t="shared" ref="UWB68:UYM68" si="491">UWB60*$C$68</f>
        <v>0</v>
      </c>
      <c r="UWC68" s="956">
        <f t="shared" si="491"/>
        <v>0</v>
      </c>
      <c r="UWD68" s="956">
        <f t="shared" si="491"/>
        <v>0</v>
      </c>
      <c r="UWE68" s="956">
        <f t="shared" si="491"/>
        <v>0</v>
      </c>
      <c r="UWF68" s="956">
        <f t="shared" si="491"/>
        <v>0</v>
      </c>
      <c r="UWG68" s="956">
        <f t="shared" si="491"/>
        <v>0</v>
      </c>
      <c r="UWH68" s="956">
        <f t="shared" si="491"/>
        <v>0</v>
      </c>
      <c r="UWI68" s="956">
        <f t="shared" si="491"/>
        <v>0</v>
      </c>
      <c r="UWJ68" s="956">
        <f t="shared" si="491"/>
        <v>0</v>
      </c>
      <c r="UWK68" s="956">
        <f t="shared" si="491"/>
        <v>0</v>
      </c>
      <c r="UWL68" s="956">
        <f t="shared" si="491"/>
        <v>0</v>
      </c>
      <c r="UWM68" s="956">
        <f t="shared" si="491"/>
        <v>0</v>
      </c>
      <c r="UWN68" s="956">
        <f t="shared" si="491"/>
        <v>0</v>
      </c>
      <c r="UWO68" s="956">
        <f t="shared" si="491"/>
        <v>0</v>
      </c>
      <c r="UWP68" s="956">
        <f t="shared" si="491"/>
        <v>0</v>
      </c>
      <c r="UWQ68" s="956">
        <f t="shared" si="491"/>
        <v>0</v>
      </c>
      <c r="UWR68" s="956">
        <f t="shared" si="491"/>
        <v>0</v>
      </c>
      <c r="UWS68" s="956">
        <f t="shared" si="491"/>
        <v>0</v>
      </c>
      <c r="UWT68" s="956">
        <f t="shared" si="491"/>
        <v>0</v>
      </c>
      <c r="UWU68" s="956">
        <f t="shared" si="491"/>
        <v>0</v>
      </c>
      <c r="UWV68" s="956">
        <f t="shared" si="491"/>
        <v>0</v>
      </c>
      <c r="UWW68" s="956">
        <f t="shared" si="491"/>
        <v>0</v>
      </c>
      <c r="UWX68" s="956">
        <f t="shared" si="491"/>
        <v>0</v>
      </c>
      <c r="UWY68" s="956">
        <f t="shared" si="491"/>
        <v>0</v>
      </c>
      <c r="UWZ68" s="956">
        <f t="shared" si="491"/>
        <v>0</v>
      </c>
      <c r="UXA68" s="956">
        <f t="shared" si="491"/>
        <v>0</v>
      </c>
      <c r="UXB68" s="956">
        <f t="shared" si="491"/>
        <v>0</v>
      </c>
      <c r="UXC68" s="956">
        <f t="shared" si="491"/>
        <v>0</v>
      </c>
      <c r="UXD68" s="956">
        <f t="shared" si="491"/>
        <v>0</v>
      </c>
      <c r="UXE68" s="956">
        <f t="shared" si="491"/>
        <v>0</v>
      </c>
      <c r="UXF68" s="956">
        <f t="shared" si="491"/>
        <v>0</v>
      </c>
      <c r="UXG68" s="956">
        <f t="shared" si="491"/>
        <v>0</v>
      </c>
      <c r="UXH68" s="956">
        <f t="shared" si="491"/>
        <v>0</v>
      </c>
      <c r="UXI68" s="956">
        <f t="shared" si="491"/>
        <v>0</v>
      </c>
      <c r="UXJ68" s="956">
        <f t="shared" si="491"/>
        <v>0</v>
      </c>
      <c r="UXK68" s="956">
        <f t="shared" si="491"/>
        <v>0</v>
      </c>
      <c r="UXL68" s="956">
        <f t="shared" si="491"/>
        <v>0</v>
      </c>
      <c r="UXM68" s="956">
        <f t="shared" si="491"/>
        <v>0</v>
      </c>
      <c r="UXN68" s="956">
        <f t="shared" si="491"/>
        <v>0</v>
      </c>
      <c r="UXO68" s="956">
        <f t="shared" si="491"/>
        <v>0</v>
      </c>
      <c r="UXP68" s="956">
        <f t="shared" si="491"/>
        <v>0</v>
      </c>
      <c r="UXQ68" s="956">
        <f t="shared" si="491"/>
        <v>0</v>
      </c>
      <c r="UXR68" s="956">
        <f t="shared" si="491"/>
        <v>0</v>
      </c>
      <c r="UXS68" s="956">
        <f t="shared" si="491"/>
        <v>0</v>
      </c>
      <c r="UXT68" s="956">
        <f t="shared" si="491"/>
        <v>0</v>
      </c>
      <c r="UXU68" s="956">
        <f t="shared" si="491"/>
        <v>0</v>
      </c>
      <c r="UXV68" s="956">
        <f t="shared" si="491"/>
        <v>0</v>
      </c>
      <c r="UXW68" s="956">
        <f t="shared" si="491"/>
        <v>0</v>
      </c>
      <c r="UXX68" s="956">
        <f t="shared" si="491"/>
        <v>0</v>
      </c>
      <c r="UXY68" s="956">
        <f t="shared" si="491"/>
        <v>0</v>
      </c>
      <c r="UXZ68" s="956">
        <f t="shared" si="491"/>
        <v>0</v>
      </c>
      <c r="UYA68" s="956">
        <f t="shared" si="491"/>
        <v>0</v>
      </c>
      <c r="UYB68" s="956">
        <f t="shared" si="491"/>
        <v>0</v>
      </c>
      <c r="UYC68" s="956">
        <f t="shared" si="491"/>
        <v>0</v>
      </c>
      <c r="UYD68" s="956">
        <f t="shared" si="491"/>
        <v>0</v>
      </c>
      <c r="UYE68" s="956">
        <f t="shared" si="491"/>
        <v>0</v>
      </c>
      <c r="UYF68" s="956">
        <f t="shared" si="491"/>
        <v>0</v>
      </c>
      <c r="UYG68" s="956">
        <f t="shared" si="491"/>
        <v>0</v>
      </c>
      <c r="UYH68" s="956">
        <f t="shared" si="491"/>
        <v>0</v>
      </c>
      <c r="UYI68" s="956">
        <f t="shared" si="491"/>
        <v>0</v>
      </c>
      <c r="UYJ68" s="956">
        <f t="shared" si="491"/>
        <v>0</v>
      </c>
      <c r="UYK68" s="956">
        <f t="shared" si="491"/>
        <v>0</v>
      </c>
      <c r="UYL68" s="956">
        <f t="shared" si="491"/>
        <v>0</v>
      </c>
      <c r="UYM68" s="956">
        <f t="shared" si="491"/>
        <v>0</v>
      </c>
      <c r="UYN68" s="956">
        <f t="shared" ref="UYN68:VAY68" si="492">UYN60*$C$68</f>
        <v>0</v>
      </c>
      <c r="UYO68" s="956">
        <f t="shared" si="492"/>
        <v>0</v>
      </c>
      <c r="UYP68" s="956">
        <f t="shared" si="492"/>
        <v>0</v>
      </c>
      <c r="UYQ68" s="956">
        <f t="shared" si="492"/>
        <v>0</v>
      </c>
      <c r="UYR68" s="956">
        <f t="shared" si="492"/>
        <v>0</v>
      </c>
      <c r="UYS68" s="956">
        <f t="shared" si="492"/>
        <v>0</v>
      </c>
      <c r="UYT68" s="956">
        <f t="shared" si="492"/>
        <v>0</v>
      </c>
      <c r="UYU68" s="956">
        <f t="shared" si="492"/>
        <v>0</v>
      </c>
      <c r="UYV68" s="956">
        <f t="shared" si="492"/>
        <v>0</v>
      </c>
      <c r="UYW68" s="956">
        <f t="shared" si="492"/>
        <v>0</v>
      </c>
      <c r="UYX68" s="956">
        <f t="shared" si="492"/>
        <v>0</v>
      </c>
      <c r="UYY68" s="956">
        <f t="shared" si="492"/>
        <v>0</v>
      </c>
      <c r="UYZ68" s="956">
        <f t="shared" si="492"/>
        <v>0</v>
      </c>
      <c r="UZA68" s="956">
        <f t="shared" si="492"/>
        <v>0</v>
      </c>
      <c r="UZB68" s="956">
        <f t="shared" si="492"/>
        <v>0</v>
      </c>
      <c r="UZC68" s="956">
        <f t="shared" si="492"/>
        <v>0</v>
      </c>
      <c r="UZD68" s="956">
        <f t="shared" si="492"/>
        <v>0</v>
      </c>
      <c r="UZE68" s="956">
        <f t="shared" si="492"/>
        <v>0</v>
      </c>
      <c r="UZF68" s="956">
        <f t="shared" si="492"/>
        <v>0</v>
      </c>
      <c r="UZG68" s="956">
        <f t="shared" si="492"/>
        <v>0</v>
      </c>
      <c r="UZH68" s="956">
        <f t="shared" si="492"/>
        <v>0</v>
      </c>
      <c r="UZI68" s="956">
        <f t="shared" si="492"/>
        <v>0</v>
      </c>
      <c r="UZJ68" s="956">
        <f t="shared" si="492"/>
        <v>0</v>
      </c>
      <c r="UZK68" s="956">
        <f t="shared" si="492"/>
        <v>0</v>
      </c>
      <c r="UZL68" s="956">
        <f t="shared" si="492"/>
        <v>0</v>
      </c>
      <c r="UZM68" s="956">
        <f t="shared" si="492"/>
        <v>0</v>
      </c>
      <c r="UZN68" s="956">
        <f t="shared" si="492"/>
        <v>0</v>
      </c>
      <c r="UZO68" s="956">
        <f t="shared" si="492"/>
        <v>0</v>
      </c>
      <c r="UZP68" s="956">
        <f t="shared" si="492"/>
        <v>0</v>
      </c>
      <c r="UZQ68" s="956">
        <f t="shared" si="492"/>
        <v>0</v>
      </c>
      <c r="UZR68" s="956">
        <f t="shared" si="492"/>
        <v>0</v>
      </c>
      <c r="UZS68" s="956">
        <f t="shared" si="492"/>
        <v>0</v>
      </c>
      <c r="UZT68" s="956">
        <f t="shared" si="492"/>
        <v>0</v>
      </c>
      <c r="UZU68" s="956">
        <f t="shared" si="492"/>
        <v>0</v>
      </c>
      <c r="UZV68" s="956">
        <f t="shared" si="492"/>
        <v>0</v>
      </c>
      <c r="UZW68" s="956">
        <f t="shared" si="492"/>
        <v>0</v>
      </c>
      <c r="UZX68" s="956">
        <f t="shared" si="492"/>
        <v>0</v>
      </c>
      <c r="UZY68" s="956">
        <f t="shared" si="492"/>
        <v>0</v>
      </c>
      <c r="UZZ68" s="956">
        <f t="shared" si="492"/>
        <v>0</v>
      </c>
      <c r="VAA68" s="956">
        <f t="shared" si="492"/>
        <v>0</v>
      </c>
      <c r="VAB68" s="956">
        <f t="shared" si="492"/>
        <v>0</v>
      </c>
      <c r="VAC68" s="956">
        <f t="shared" si="492"/>
        <v>0</v>
      </c>
      <c r="VAD68" s="956">
        <f t="shared" si="492"/>
        <v>0</v>
      </c>
      <c r="VAE68" s="956">
        <f t="shared" si="492"/>
        <v>0</v>
      </c>
      <c r="VAF68" s="956">
        <f t="shared" si="492"/>
        <v>0</v>
      </c>
      <c r="VAG68" s="956">
        <f t="shared" si="492"/>
        <v>0</v>
      </c>
      <c r="VAH68" s="956">
        <f t="shared" si="492"/>
        <v>0</v>
      </c>
      <c r="VAI68" s="956">
        <f t="shared" si="492"/>
        <v>0</v>
      </c>
      <c r="VAJ68" s="956">
        <f t="shared" si="492"/>
        <v>0</v>
      </c>
      <c r="VAK68" s="956">
        <f t="shared" si="492"/>
        <v>0</v>
      </c>
      <c r="VAL68" s="956">
        <f t="shared" si="492"/>
        <v>0</v>
      </c>
      <c r="VAM68" s="956">
        <f t="shared" si="492"/>
        <v>0</v>
      </c>
      <c r="VAN68" s="956">
        <f t="shared" si="492"/>
        <v>0</v>
      </c>
      <c r="VAO68" s="956">
        <f t="shared" si="492"/>
        <v>0</v>
      </c>
      <c r="VAP68" s="956">
        <f t="shared" si="492"/>
        <v>0</v>
      </c>
      <c r="VAQ68" s="956">
        <f t="shared" si="492"/>
        <v>0</v>
      </c>
      <c r="VAR68" s="956">
        <f t="shared" si="492"/>
        <v>0</v>
      </c>
      <c r="VAS68" s="956">
        <f t="shared" si="492"/>
        <v>0</v>
      </c>
      <c r="VAT68" s="956">
        <f t="shared" si="492"/>
        <v>0</v>
      </c>
      <c r="VAU68" s="956">
        <f t="shared" si="492"/>
        <v>0</v>
      </c>
      <c r="VAV68" s="956">
        <f t="shared" si="492"/>
        <v>0</v>
      </c>
      <c r="VAW68" s="956">
        <f t="shared" si="492"/>
        <v>0</v>
      </c>
      <c r="VAX68" s="956">
        <f t="shared" si="492"/>
        <v>0</v>
      </c>
      <c r="VAY68" s="956">
        <f t="shared" si="492"/>
        <v>0</v>
      </c>
      <c r="VAZ68" s="956">
        <f t="shared" ref="VAZ68:VDK68" si="493">VAZ60*$C$68</f>
        <v>0</v>
      </c>
      <c r="VBA68" s="956">
        <f t="shared" si="493"/>
        <v>0</v>
      </c>
      <c r="VBB68" s="956">
        <f t="shared" si="493"/>
        <v>0</v>
      </c>
      <c r="VBC68" s="956">
        <f t="shared" si="493"/>
        <v>0</v>
      </c>
      <c r="VBD68" s="956">
        <f t="shared" si="493"/>
        <v>0</v>
      </c>
      <c r="VBE68" s="956">
        <f t="shared" si="493"/>
        <v>0</v>
      </c>
      <c r="VBF68" s="956">
        <f t="shared" si="493"/>
        <v>0</v>
      </c>
      <c r="VBG68" s="956">
        <f t="shared" si="493"/>
        <v>0</v>
      </c>
      <c r="VBH68" s="956">
        <f t="shared" si="493"/>
        <v>0</v>
      </c>
      <c r="VBI68" s="956">
        <f t="shared" si="493"/>
        <v>0</v>
      </c>
      <c r="VBJ68" s="956">
        <f t="shared" si="493"/>
        <v>0</v>
      </c>
      <c r="VBK68" s="956">
        <f t="shared" si="493"/>
        <v>0</v>
      </c>
      <c r="VBL68" s="956">
        <f t="shared" si="493"/>
        <v>0</v>
      </c>
      <c r="VBM68" s="956">
        <f t="shared" si="493"/>
        <v>0</v>
      </c>
      <c r="VBN68" s="956">
        <f t="shared" si="493"/>
        <v>0</v>
      </c>
      <c r="VBO68" s="956">
        <f t="shared" si="493"/>
        <v>0</v>
      </c>
      <c r="VBP68" s="956">
        <f t="shared" si="493"/>
        <v>0</v>
      </c>
      <c r="VBQ68" s="956">
        <f t="shared" si="493"/>
        <v>0</v>
      </c>
      <c r="VBR68" s="956">
        <f t="shared" si="493"/>
        <v>0</v>
      </c>
      <c r="VBS68" s="956">
        <f t="shared" si="493"/>
        <v>0</v>
      </c>
      <c r="VBT68" s="956">
        <f t="shared" si="493"/>
        <v>0</v>
      </c>
      <c r="VBU68" s="956">
        <f t="shared" si="493"/>
        <v>0</v>
      </c>
      <c r="VBV68" s="956">
        <f t="shared" si="493"/>
        <v>0</v>
      </c>
      <c r="VBW68" s="956">
        <f t="shared" si="493"/>
        <v>0</v>
      </c>
      <c r="VBX68" s="956">
        <f t="shared" si="493"/>
        <v>0</v>
      </c>
      <c r="VBY68" s="956">
        <f t="shared" si="493"/>
        <v>0</v>
      </c>
      <c r="VBZ68" s="956">
        <f t="shared" si="493"/>
        <v>0</v>
      </c>
      <c r="VCA68" s="956">
        <f t="shared" si="493"/>
        <v>0</v>
      </c>
      <c r="VCB68" s="956">
        <f t="shared" si="493"/>
        <v>0</v>
      </c>
      <c r="VCC68" s="956">
        <f t="shared" si="493"/>
        <v>0</v>
      </c>
      <c r="VCD68" s="956">
        <f t="shared" si="493"/>
        <v>0</v>
      </c>
      <c r="VCE68" s="956">
        <f t="shared" si="493"/>
        <v>0</v>
      </c>
      <c r="VCF68" s="956">
        <f t="shared" si="493"/>
        <v>0</v>
      </c>
      <c r="VCG68" s="956">
        <f t="shared" si="493"/>
        <v>0</v>
      </c>
      <c r="VCH68" s="956">
        <f t="shared" si="493"/>
        <v>0</v>
      </c>
      <c r="VCI68" s="956">
        <f t="shared" si="493"/>
        <v>0</v>
      </c>
      <c r="VCJ68" s="956">
        <f t="shared" si="493"/>
        <v>0</v>
      </c>
      <c r="VCK68" s="956">
        <f t="shared" si="493"/>
        <v>0</v>
      </c>
      <c r="VCL68" s="956">
        <f t="shared" si="493"/>
        <v>0</v>
      </c>
      <c r="VCM68" s="956">
        <f t="shared" si="493"/>
        <v>0</v>
      </c>
      <c r="VCN68" s="956">
        <f t="shared" si="493"/>
        <v>0</v>
      </c>
      <c r="VCO68" s="956">
        <f t="shared" si="493"/>
        <v>0</v>
      </c>
      <c r="VCP68" s="956">
        <f t="shared" si="493"/>
        <v>0</v>
      </c>
      <c r="VCQ68" s="956">
        <f t="shared" si="493"/>
        <v>0</v>
      </c>
      <c r="VCR68" s="956">
        <f t="shared" si="493"/>
        <v>0</v>
      </c>
      <c r="VCS68" s="956">
        <f t="shared" si="493"/>
        <v>0</v>
      </c>
      <c r="VCT68" s="956">
        <f t="shared" si="493"/>
        <v>0</v>
      </c>
      <c r="VCU68" s="956">
        <f t="shared" si="493"/>
        <v>0</v>
      </c>
      <c r="VCV68" s="956">
        <f t="shared" si="493"/>
        <v>0</v>
      </c>
      <c r="VCW68" s="956">
        <f t="shared" si="493"/>
        <v>0</v>
      </c>
      <c r="VCX68" s="956">
        <f t="shared" si="493"/>
        <v>0</v>
      </c>
      <c r="VCY68" s="956">
        <f t="shared" si="493"/>
        <v>0</v>
      </c>
      <c r="VCZ68" s="956">
        <f t="shared" si="493"/>
        <v>0</v>
      </c>
      <c r="VDA68" s="956">
        <f t="shared" si="493"/>
        <v>0</v>
      </c>
      <c r="VDB68" s="956">
        <f t="shared" si="493"/>
        <v>0</v>
      </c>
      <c r="VDC68" s="956">
        <f t="shared" si="493"/>
        <v>0</v>
      </c>
      <c r="VDD68" s="956">
        <f t="shared" si="493"/>
        <v>0</v>
      </c>
      <c r="VDE68" s="956">
        <f t="shared" si="493"/>
        <v>0</v>
      </c>
      <c r="VDF68" s="956">
        <f t="shared" si="493"/>
        <v>0</v>
      </c>
      <c r="VDG68" s="956">
        <f t="shared" si="493"/>
        <v>0</v>
      </c>
      <c r="VDH68" s="956">
        <f t="shared" si="493"/>
        <v>0</v>
      </c>
      <c r="VDI68" s="956">
        <f t="shared" si="493"/>
        <v>0</v>
      </c>
      <c r="VDJ68" s="956">
        <f t="shared" si="493"/>
        <v>0</v>
      </c>
      <c r="VDK68" s="956">
        <f t="shared" si="493"/>
        <v>0</v>
      </c>
      <c r="VDL68" s="956">
        <f t="shared" ref="VDL68:VFW68" si="494">VDL60*$C$68</f>
        <v>0</v>
      </c>
      <c r="VDM68" s="956">
        <f t="shared" si="494"/>
        <v>0</v>
      </c>
      <c r="VDN68" s="956">
        <f t="shared" si="494"/>
        <v>0</v>
      </c>
      <c r="VDO68" s="956">
        <f t="shared" si="494"/>
        <v>0</v>
      </c>
      <c r="VDP68" s="956">
        <f t="shared" si="494"/>
        <v>0</v>
      </c>
      <c r="VDQ68" s="956">
        <f t="shared" si="494"/>
        <v>0</v>
      </c>
      <c r="VDR68" s="956">
        <f t="shared" si="494"/>
        <v>0</v>
      </c>
      <c r="VDS68" s="956">
        <f t="shared" si="494"/>
        <v>0</v>
      </c>
      <c r="VDT68" s="956">
        <f t="shared" si="494"/>
        <v>0</v>
      </c>
      <c r="VDU68" s="956">
        <f t="shared" si="494"/>
        <v>0</v>
      </c>
      <c r="VDV68" s="956">
        <f t="shared" si="494"/>
        <v>0</v>
      </c>
      <c r="VDW68" s="956">
        <f t="shared" si="494"/>
        <v>0</v>
      </c>
      <c r="VDX68" s="956">
        <f t="shared" si="494"/>
        <v>0</v>
      </c>
      <c r="VDY68" s="956">
        <f t="shared" si="494"/>
        <v>0</v>
      </c>
      <c r="VDZ68" s="956">
        <f t="shared" si="494"/>
        <v>0</v>
      </c>
      <c r="VEA68" s="956">
        <f t="shared" si="494"/>
        <v>0</v>
      </c>
      <c r="VEB68" s="956">
        <f t="shared" si="494"/>
        <v>0</v>
      </c>
      <c r="VEC68" s="956">
        <f t="shared" si="494"/>
        <v>0</v>
      </c>
      <c r="VED68" s="956">
        <f t="shared" si="494"/>
        <v>0</v>
      </c>
      <c r="VEE68" s="956">
        <f t="shared" si="494"/>
        <v>0</v>
      </c>
      <c r="VEF68" s="956">
        <f t="shared" si="494"/>
        <v>0</v>
      </c>
      <c r="VEG68" s="956">
        <f t="shared" si="494"/>
        <v>0</v>
      </c>
      <c r="VEH68" s="956">
        <f t="shared" si="494"/>
        <v>0</v>
      </c>
      <c r="VEI68" s="956">
        <f t="shared" si="494"/>
        <v>0</v>
      </c>
      <c r="VEJ68" s="956">
        <f t="shared" si="494"/>
        <v>0</v>
      </c>
      <c r="VEK68" s="956">
        <f t="shared" si="494"/>
        <v>0</v>
      </c>
      <c r="VEL68" s="956">
        <f t="shared" si="494"/>
        <v>0</v>
      </c>
      <c r="VEM68" s="956">
        <f t="shared" si="494"/>
        <v>0</v>
      </c>
      <c r="VEN68" s="956">
        <f t="shared" si="494"/>
        <v>0</v>
      </c>
      <c r="VEO68" s="956">
        <f t="shared" si="494"/>
        <v>0</v>
      </c>
      <c r="VEP68" s="956">
        <f t="shared" si="494"/>
        <v>0</v>
      </c>
      <c r="VEQ68" s="956">
        <f t="shared" si="494"/>
        <v>0</v>
      </c>
      <c r="VER68" s="956">
        <f t="shared" si="494"/>
        <v>0</v>
      </c>
      <c r="VES68" s="956">
        <f t="shared" si="494"/>
        <v>0</v>
      </c>
      <c r="VET68" s="956">
        <f t="shared" si="494"/>
        <v>0</v>
      </c>
      <c r="VEU68" s="956">
        <f t="shared" si="494"/>
        <v>0</v>
      </c>
      <c r="VEV68" s="956">
        <f t="shared" si="494"/>
        <v>0</v>
      </c>
      <c r="VEW68" s="956">
        <f t="shared" si="494"/>
        <v>0</v>
      </c>
      <c r="VEX68" s="956">
        <f t="shared" si="494"/>
        <v>0</v>
      </c>
      <c r="VEY68" s="956">
        <f t="shared" si="494"/>
        <v>0</v>
      </c>
      <c r="VEZ68" s="956">
        <f t="shared" si="494"/>
        <v>0</v>
      </c>
      <c r="VFA68" s="956">
        <f t="shared" si="494"/>
        <v>0</v>
      </c>
      <c r="VFB68" s="956">
        <f t="shared" si="494"/>
        <v>0</v>
      </c>
      <c r="VFC68" s="956">
        <f t="shared" si="494"/>
        <v>0</v>
      </c>
      <c r="VFD68" s="956">
        <f t="shared" si="494"/>
        <v>0</v>
      </c>
      <c r="VFE68" s="956">
        <f t="shared" si="494"/>
        <v>0</v>
      </c>
      <c r="VFF68" s="956">
        <f t="shared" si="494"/>
        <v>0</v>
      </c>
      <c r="VFG68" s="956">
        <f t="shared" si="494"/>
        <v>0</v>
      </c>
      <c r="VFH68" s="956">
        <f t="shared" si="494"/>
        <v>0</v>
      </c>
      <c r="VFI68" s="956">
        <f t="shared" si="494"/>
        <v>0</v>
      </c>
      <c r="VFJ68" s="956">
        <f t="shared" si="494"/>
        <v>0</v>
      </c>
      <c r="VFK68" s="956">
        <f t="shared" si="494"/>
        <v>0</v>
      </c>
      <c r="VFL68" s="956">
        <f t="shared" si="494"/>
        <v>0</v>
      </c>
      <c r="VFM68" s="956">
        <f t="shared" si="494"/>
        <v>0</v>
      </c>
      <c r="VFN68" s="956">
        <f t="shared" si="494"/>
        <v>0</v>
      </c>
      <c r="VFO68" s="956">
        <f t="shared" si="494"/>
        <v>0</v>
      </c>
      <c r="VFP68" s="956">
        <f t="shared" si="494"/>
        <v>0</v>
      </c>
      <c r="VFQ68" s="956">
        <f t="shared" si="494"/>
        <v>0</v>
      </c>
      <c r="VFR68" s="956">
        <f t="shared" si="494"/>
        <v>0</v>
      </c>
      <c r="VFS68" s="956">
        <f t="shared" si="494"/>
        <v>0</v>
      </c>
      <c r="VFT68" s="956">
        <f t="shared" si="494"/>
        <v>0</v>
      </c>
      <c r="VFU68" s="956">
        <f t="shared" si="494"/>
        <v>0</v>
      </c>
      <c r="VFV68" s="956">
        <f t="shared" si="494"/>
        <v>0</v>
      </c>
      <c r="VFW68" s="956">
        <f t="shared" si="494"/>
        <v>0</v>
      </c>
      <c r="VFX68" s="956">
        <f t="shared" ref="VFX68:VII68" si="495">VFX60*$C$68</f>
        <v>0</v>
      </c>
      <c r="VFY68" s="956">
        <f t="shared" si="495"/>
        <v>0</v>
      </c>
      <c r="VFZ68" s="956">
        <f t="shared" si="495"/>
        <v>0</v>
      </c>
      <c r="VGA68" s="956">
        <f t="shared" si="495"/>
        <v>0</v>
      </c>
      <c r="VGB68" s="956">
        <f t="shared" si="495"/>
        <v>0</v>
      </c>
      <c r="VGC68" s="956">
        <f t="shared" si="495"/>
        <v>0</v>
      </c>
      <c r="VGD68" s="956">
        <f t="shared" si="495"/>
        <v>0</v>
      </c>
      <c r="VGE68" s="956">
        <f t="shared" si="495"/>
        <v>0</v>
      </c>
      <c r="VGF68" s="956">
        <f t="shared" si="495"/>
        <v>0</v>
      </c>
      <c r="VGG68" s="956">
        <f t="shared" si="495"/>
        <v>0</v>
      </c>
      <c r="VGH68" s="956">
        <f t="shared" si="495"/>
        <v>0</v>
      </c>
      <c r="VGI68" s="956">
        <f t="shared" si="495"/>
        <v>0</v>
      </c>
      <c r="VGJ68" s="956">
        <f t="shared" si="495"/>
        <v>0</v>
      </c>
      <c r="VGK68" s="956">
        <f t="shared" si="495"/>
        <v>0</v>
      </c>
      <c r="VGL68" s="956">
        <f t="shared" si="495"/>
        <v>0</v>
      </c>
      <c r="VGM68" s="956">
        <f t="shared" si="495"/>
        <v>0</v>
      </c>
      <c r="VGN68" s="956">
        <f t="shared" si="495"/>
        <v>0</v>
      </c>
      <c r="VGO68" s="956">
        <f t="shared" si="495"/>
        <v>0</v>
      </c>
      <c r="VGP68" s="956">
        <f t="shared" si="495"/>
        <v>0</v>
      </c>
      <c r="VGQ68" s="956">
        <f t="shared" si="495"/>
        <v>0</v>
      </c>
      <c r="VGR68" s="956">
        <f t="shared" si="495"/>
        <v>0</v>
      </c>
      <c r="VGS68" s="956">
        <f t="shared" si="495"/>
        <v>0</v>
      </c>
      <c r="VGT68" s="956">
        <f t="shared" si="495"/>
        <v>0</v>
      </c>
      <c r="VGU68" s="956">
        <f t="shared" si="495"/>
        <v>0</v>
      </c>
      <c r="VGV68" s="956">
        <f t="shared" si="495"/>
        <v>0</v>
      </c>
      <c r="VGW68" s="956">
        <f t="shared" si="495"/>
        <v>0</v>
      </c>
      <c r="VGX68" s="956">
        <f t="shared" si="495"/>
        <v>0</v>
      </c>
      <c r="VGY68" s="956">
        <f t="shared" si="495"/>
        <v>0</v>
      </c>
      <c r="VGZ68" s="956">
        <f t="shared" si="495"/>
        <v>0</v>
      </c>
      <c r="VHA68" s="956">
        <f t="shared" si="495"/>
        <v>0</v>
      </c>
      <c r="VHB68" s="956">
        <f t="shared" si="495"/>
        <v>0</v>
      </c>
      <c r="VHC68" s="956">
        <f t="shared" si="495"/>
        <v>0</v>
      </c>
      <c r="VHD68" s="956">
        <f t="shared" si="495"/>
        <v>0</v>
      </c>
      <c r="VHE68" s="956">
        <f t="shared" si="495"/>
        <v>0</v>
      </c>
      <c r="VHF68" s="956">
        <f t="shared" si="495"/>
        <v>0</v>
      </c>
      <c r="VHG68" s="956">
        <f t="shared" si="495"/>
        <v>0</v>
      </c>
      <c r="VHH68" s="956">
        <f t="shared" si="495"/>
        <v>0</v>
      </c>
      <c r="VHI68" s="956">
        <f t="shared" si="495"/>
        <v>0</v>
      </c>
      <c r="VHJ68" s="956">
        <f t="shared" si="495"/>
        <v>0</v>
      </c>
      <c r="VHK68" s="956">
        <f t="shared" si="495"/>
        <v>0</v>
      </c>
      <c r="VHL68" s="956">
        <f t="shared" si="495"/>
        <v>0</v>
      </c>
      <c r="VHM68" s="956">
        <f t="shared" si="495"/>
        <v>0</v>
      </c>
      <c r="VHN68" s="956">
        <f t="shared" si="495"/>
        <v>0</v>
      </c>
      <c r="VHO68" s="956">
        <f t="shared" si="495"/>
        <v>0</v>
      </c>
      <c r="VHP68" s="956">
        <f t="shared" si="495"/>
        <v>0</v>
      </c>
      <c r="VHQ68" s="956">
        <f t="shared" si="495"/>
        <v>0</v>
      </c>
      <c r="VHR68" s="956">
        <f t="shared" si="495"/>
        <v>0</v>
      </c>
      <c r="VHS68" s="956">
        <f t="shared" si="495"/>
        <v>0</v>
      </c>
      <c r="VHT68" s="956">
        <f t="shared" si="495"/>
        <v>0</v>
      </c>
      <c r="VHU68" s="956">
        <f t="shared" si="495"/>
        <v>0</v>
      </c>
      <c r="VHV68" s="956">
        <f t="shared" si="495"/>
        <v>0</v>
      </c>
      <c r="VHW68" s="956">
        <f t="shared" si="495"/>
        <v>0</v>
      </c>
      <c r="VHX68" s="956">
        <f t="shared" si="495"/>
        <v>0</v>
      </c>
      <c r="VHY68" s="956">
        <f t="shared" si="495"/>
        <v>0</v>
      </c>
      <c r="VHZ68" s="956">
        <f t="shared" si="495"/>
        <v>0</v>
      </c>
      <c r="VIA68" s="956">
        <f t="shared" si="495"/>
        <v>0</v>
      </c>
      <c r="VIB68" s="956">
        <f t="shared" si="495"/>
        <v>0</v>
      </c>
      <c r="VIC68" s="956">
        <f t="shared" si="495"/>
        <v>0</v>
      </c>
      <c r="VID68" s="956">
        <f t="shared" si="495"/>
        <v>0</v>
      </c>
      <c r="VIE68" s="956">
        <f t="shared" si="495"/>
        <v>0</v>
      </c>
      <c r="VIF68" s="956">
        <f t="shared" si="495"/>
        <v>0</v>
      </c>
      <c r="VIG68" s="956">
        <f t="shared" si="495"/>
        <v>0</v>
      </c>
      <c r="VIH68" s="956">
        <f t="shared" si="495"/>
        <v>0</v>
      </c>
      <c r="VII68" s="956">
        <f t="shared" si="495"/>
        <v>0</v>
      </c>
      <c r="VIJ68" s="956">
        <f t="shared" ref="VIJ68:VKU68" si="496">VIJ60*$C$68</f>
        <v>0</v>
      </c>
      <c r="VIK68" s="956">
        <f t="shared" si="496"/>
        <v>0</v>
      </c>
      <c r="VIL68" s="956">
        <f t="shared" si="496"/>
        <v>0</v>
      </c>
      <c r="VIM68" s="956">
        <f t="shared" si="496"/>
        <v>0</v>
      </c>
      <c r="VIN68" s="956">
        <f t="shared" si="496"/>
        <v>0</v>
      </c>
      <c r="VIO68" s="956">
        <f t="shared" si="496"/>
        <v>0</v>
      </c>
      <c r="VIP68" s="956">
        <f t="shared" si="496"/>
        <v>0</v>
      </c>
      <c r="VIQ68" s="956">
        <f t="shared" si="496"/>
        <v>0</v>
      </c>
      <c r="VIR68" s="956">
        <f t="shared" si="496"/>
        <v>0</v>
      </c>
      <c r="VIS68" s="956">
        <f t="shared" si="496"/>
        <v>0</v>
      </c>
      <c r="VIT68" s="956">
        <f t="shared" si="496"/>
        <v>0</v>
      </c>
      <c r="VIU68" s="956">
        <f t="shared" si="496"/>
        <v>0</v>
      </c>
      <c r="VIV68" s="956">
        <f t="shared" si="496"/>
        <v>0</v>
      </c>
      <c r="VIW68" s="956">
        <f t="shared" si="496"/>
        <v>0</v>
      </c>
      <c r="VIX68" s="956">
        <f t="shared" si="496"/>
        <v>0</v>
      </c>
      <c r="VIY68" s="956">
        <f t="shared" si="496"/>
        <v>0</v>
      </c>
      <c r="VIZ68" s="956">
        <f t="shared" si="496"/>
        <v>0</v>
      </c>
      <c r="VJA68" s="956">
        <f t="shared" si="496"/>
        <v>0</v>
      </c>
      <c r="VJB68" s="956">
        <f t="shared" si="496"/>
        <v>0</v>
      </c>
      <c r="VJC68" s="956">
        <f t="shared" si="496"/>
        <v>0</v>
      </c>
      <c r="VJD68" s="956">
        <f t="shared" si="496"/>
        <v>0</v>
      </c>
      <c r="VJE68" s="956">
        <f t="shared" si="496"/>
        <v>0</v>
      </c>
      <c r="VJF68" s="956">
        <f t="shared" si="496"/>
        <v>0</v>
      </c>
      <c r="VJG68" s="956">
        <f t="shared" si="496"/>
        <v>0</v>
      </c>
      <c r="VJH68" s="956">
        <f t="shared" si="496"/>
        <v>0</v>
      </c>
      <c r="VJI68" s="956">
        <f t="shared" si="496"/>
        <v>0</v>
      </c>
      <c r="VJJ68" s="956">
        <f t="shared" si="496"/>
        <v>0</v>
      </c>
      <c r="VJK68" s="956">
        <f t="shared" si="496"/>
        <v>0</v>
      </c>
      <c r="VJL68" s="956">
        <f t="shared" si="496"/>
        <v>0</v>
      </c>
      <c r="VJM68" s="956">
        <f t="shared" si="496"/>
        <v>0</v>
      </c>
      <c r="VJN68" s="956">
        <f t="shared" si="496"/>
        <v>0</v>
      </c>
      <c r="VJO68" s="956">
        <f t="shared" si="496"/>
        <v>0</v>
      </c>
      <c r="VJP68" s="956">
        <f t="shared" si="496"/>
        <v>0</v>
      </c>
      <c r="VJQ68" s="956">
        <f t="shared" si="496"/>
        <v>0</v>
      </c>
      <c r="VJR68" s="956">
        <f t="shared" si="496"/>
        <v>0</v>
      </c>
      <c r="VJS68" s="956">
        <f t="shared" si="496"/>
        <v>0</v>
      </c>
      <c r="VJT68" s="956">
        <f t="shared" si="496"/>
        <v>0</v>
      </c>
      <c r="VJU68" s="956">
        <f t="shared" si="496"/>
        <v>0</v>
      </c>
      <c r="VJV68" s="956">
        <f t="shared" si="496"/>
        <v>0</v>
      </c>
      <c r="VJW68" s="956">
        <f t="shared" si="496"/>
        <v>0</v>
      </c>
      <c r="VJX68" s="956">
        <f t="shared" si="496"/>
        <v>0</v>
      </c>
      <c r="VJY68" s="956">
        <f t="shared" si="496"/>
        <v>0</v>
      </c>
      <c r="VJZ68" s="956">
        <f t="shared" si="496"/>
        <v>0</v>
      </c>
      <c r="VKA68" s="956">
        <f t="shared" si="496"/>
        <v>0</v>
      </c>
      <c r="VKB68" s="956">
        <f t="shared" si="496"/>
        <v>0</v>
      </c>
      <c r="VKC68" s="956">
        <f t="shared" si="496"/>
        <v>0</v>
      </c>
      <c r="VKD68" s="956">
        <f t="shared" si="496"/>
        <v>0</v>
      </c>
      <c r="VKE68" s="956">
        <f t="shared" si="496"/>
        <v>0</v>
      </c>
      <c r="VKF68" s="956">
        <f t="shared" si="496"/>
        <v>0</v>
      </c>
      <c r="VKG68" s="956">
        <f t="shared" si="496"/>
        <v>0</v>
      </c>
      <c r="VKH68" s="956">
        <f t="shared" si="496"/>
        <v>0</v>
      </c>
      <c r="VKI68" s="956">
        <f t="shared" si="496"/>
        <v>0</v>
      </c>
      <c r="VKJ68" s="956">
        <f t="shared" si="496"/>
        <v>0</v>
      </c>
      <c r="VKK68" s="956">
        <f t="shared" si="496"/>
        <v>0</v>
      </c>
      <c r="VKL68" s="956">
        <f t="shared" si="496"/>
        <v>0</v>
      </c>
      <c r="VKM68" s="956">
        <f t="shared" si="496"/>
        <v>0</v>
      </c>
      <c r="VKN68" s="956">
        <f t="shared" si="496"/>
        <v>0</v>
      </c>
      <c r="VKO68" s="956">
        <f t="shared" si="496"/>
        <v>0</v>
      </c>
      <c r="VKP68" s="956">
        <f t="shared" si="496"/>
        <v>0</v>
      </c>
      <c r="VKQ68" s="956">
        <f t="shared" si="496"/>
        <v>0</v>
      </c>
      <c r="VKR68" s="956">
        <f t="shared" si="496"/>
        <v>0</v>
      </c>
      <c r="VKS68" s="956">
        <f t="shared" si="496"/>
        <v>0</v>
      </c>
      <c r="VKT68" s="956">
        <f t="shared" si="496"/>
        <v>0</v>
      </c>
      <c r="VKU68" s="956">
        <f t="shared" si="496"/>
        <v>0</v>
      </c>
      <c r="VKV68" s="956">
        <f t="shared" ref="VKV68:VNG68" si="497">VKV60*$C$68</f>
        <v>0</v>
      </c>
      <c r="VKW68" s="956">
        <f t="shared" si="497"/>
        <v>0</v>
      </c>
      <c r="VKX68" s="956">
        <f t="shared" si="497"/>
        <v>0</v>
      </c>
      <c r="VKY68" s="956">
        <f t="shared" si="497"/>
        <v>0</v>
      </c>
      <c r="VKZ68" s="956">
        <f t="shared" si="497"/>
        <v>0</v>
      </c>
      <c r="VLA68" s="956">
        <f t="shared" si="497"/>
        <v>0</v>
      </c>
      <c r="VLB68" s="956">
        <f t="shared" si="497"/>
        <v>0</v>
      </c>
      <c r="VLC68" s="956">
        <f t="shared" si="497"/>
        <v>0</v>
      </c>
      <c r="VLD68" s="956">
        <f t="shared" si="497"/>
        <v>0</v>
      </c>
      <c r="VLE68" s="956">
        <f t="shared" si="497"/>
        <v>0</v>
      </c>
      <c r="VLF68" s="956">
        <f t="shared" si="497"/>
        <v>0</v>
      </c>
      <c r="VLG68" s="956">
        <f t="shared" si="497"/>
        <v>0</v>
      </c>
      <c r="VLH68" s="956">
        <f t="shared" si="497"/>
        <v>0</v>
      </c>
      <c r="VLI68" s="956">
        <f t="shared" si="497"/>
        <v>0</v>
      </c>
      <c r="VLJ68" s="956">
        <f t="shared" si="497"/>
        <v>0</v>
      </c>
      <c r="VLK68" s="956">
        <f t="shared" si="497"/>
        <v>0</v>
      </c>
      <c r="VLL68" s="956">
        <f t="shared" si="497"/>
        <v>0</v>
      </c>
      <c r="VLM68" s="956">
        <f t="shared" si="497"/>
        <v>0</v>
      </c>
      <c r="VLN68" s="956">
        <f t="shared" si="497"/>
        <v>0</v>
      </c>
      <c r="VLO68" s="956">
        <f t="shared" si="497"/>
        <v>0</v>
      </c>
      <c r="VLP68" s="956">
        <f t="shared" si="497"/>
        <v>0</v>
      </c>
      <c r="VLQ68" s="956">
        <f t="shared" si="497"/>
        <v>0</v>
      </c>
      <c r="VLR68" s="956">
        <f t="shared" si="497"/>
        <v>0</v>
      </c>
      <c r="VLS68" s="956">
        <f t="shared" si="497"/>
        <v>0</v>
      </c>
      <c r="VLT68" s="956">
        <f t="shared" si="497"/>
        <v>0</v>
      </c>
      <c r="VLU68" s="956">
        <f t="shared" si="497"/>
        <v>0</v>
      </c>
      <c r="VLV68" s="956">
        <f t="shared" si="497"/>
        <v>0</v>
      </c>
      <c r="VLW68" s="956">
        <f t="shared" si="497"/>
        <v>0</v>
      </c>
      <c r="VLX68" s="956">
        <f t="shared" si="497"/>
        <v>0</v>
      </c>
      <c r="VLY68" s="956">
        <f t="shared" si="497"/>
        <v>0</v>
      </c>
      <c r="VLZ68" s="956">
        <f t="shared" si="497"/>
        <v>0</v>
      </c>
      <c r="VMA68" s="956">
        <f t="shared" si="497"/>
        <v>0</v>
      </c>
      <c r="VMB68" s="956">
        <f t="shared" si="497"/>
        <v>0</v>
      </c>
      <c r="VMC68" s="956">
        <f t="shared" si="497"/>
        <v>0</v>
      </c>
      <c r="VMD68" s="956">
        <f t="shared" si="497"/>
        <v>0</v>
      </c>
      <c r="VME68" s="956">
        <f t="shared" si="497"/>
        <v>0</v>
      </c>
      <c r="VMF68" s="956">
        <f t="shared" si="497"/>
        <v>0</v>
      </c>
      <c r="VMG68" s="956">
        <f t="shared" si="497"/>
        <v>0</v>
      </c>
      <c r="VMH68" s="956">
        <f t="shared" si="497"/>
        <v>0</v>
      </c>
      <c r="VMI68" s="956">
        <f t="shared" si="497"/>
        <v>0</v>
      </c>
      <c r="VMJ68" s="956">
        <f t="shared" si="497"/>
        <v>0</v>
      </c>
      <c r="VMK68" s="956">
        <f t="shared" si="497"/>
        <v>0</v>
      </c>
      <c r="VML68" s="956">
        <f t="shared" si="497"/>
        <v>0</v>
      </c>
      <c r="VMM68" s="956">
        <f t="shared" si="497"/>
        <v>0</v>
      </c>
      <c r="VMN68" s="956">
        <f t="shared" si="497"/>
        <v>0</v>
      </c>
      <c r="VMO68" s="956">
        <f t="shared" si="497"/>
        <v>0</v>
      </c>
      <c r="VMP68" s="956">
        <f t="shared" si="497"/>
        <v>0</v>
      </c>
      <c r="VMQ68" s="956">
        <f t="shared" si="497"/>
        <v>0</v>
      </c>
      <c r="VMR68" s="956">
        <f t="shared" si="497"/>
        <v>0</v>
      </c>
      <c r="VMS68" s="956">
        <f t="shared" si="497"/>
        <v>0</v>
      </c>
      <c r="VMT68" s="956">
        <f t="shared" si="497"/>
        <v>0</v>
      </c>
      <c r="VMU68" s="956">
        <f t="shared" si="497"/>
        <v>0</v>
      </c>
      <c r="VMV68" s="956">
        <f t="shared" si="497"/>
        <v>0</v>
      </c>
      <c r="VMW68" s="956">
        <f t="shared" si="497"/>
        <v>0</v>
      </c>
      <c r="VMX68" s="956">
        <f t="shared" si="497"/>
        <v>0</v>
      </c>
      <c r="VMY68" s="956">
        <f t="shared" si="497"/>
        <v>0</v>
      </c>
      <c r="VMZ68" s="956">
        <f t="shared" si="497"/>
        <v>0</v>
      </c>
      <c r="VNA68" s="956">
        <f t="shared" si="497"/>
        <v>0</v>
      </c>
      <c r="VNB68" s="956">
        <f t="shared" si="497"/>
        <v>0</v>
      </c>
      <c r="VNC68" s="956">
        <f t="shared" si="497"/>
        <v>0</v>
      </c>
      <c r="VND68" s="956">
        <f t="shared" si="497"/>
        <v>0</v>
      </c>
      <c r="VNE68" s="956">
        <f t="shared" si="497"/>
        <v>0</v>
      </c>
      <c r="VNF68" s="956">
        <f t="shared" si="497"/>
        <v>0</v>
      </c>
      <c r="VNG68" s="956">
        <f t="shared" si="497"/>
        <v>0</v>
      </c>
      <c r="VNH68" s="956">
        <f t="shared" ref="VNH68:VPS68" si="498">VNH60*$C$68</f>
        <v>0</v>
      </c>
      <c r="VNI68" s="956">
        <f t="shared" si="498"/>
        <v>0</v>
      </c>
      <c r="VNJ68" s="956">
        <f t="shared" si="498"/>
        <v>0</v>
      </c>
      <c r="VNK68" s="956">
        <f t="shared" si="498"/>
        <v>0</v>
      </c>
      <c r="VNL68" s="956">
        <f t="shared" si="498"/>
        <v>0</v>
      </c>
      <c r="VNM68" s="956">
        <f t="shared" si="498"/>
        <v>0</v>
      </c>
      <c r="VNN68" s="956">
        <f t="shared" si="498"/>
        <v>0</v>
      </c>
      <c r="VNO68" s="956">
        <f t="shared" si="498"/>
        <v>0</v>
      </c>
      <c r="VNP68" s="956">
        <f t="shared" si="498"/>
        <v>0</v>
      </c>
      <c r="VNQ68" s="956">
        <f t="shared" si="498"/>
        <v>0</v>
      </c>
      <c r="VNR68" s="956">
        <f t="shared" si="498"/>
        <v>0</v>
      </c>
      <c r="VNS68" s="956">
        <f t="shared" si="498"/>
        <v>0</v>
      </c>
      <c r="VNT68" s="956">
        <f t="shared" si="498"/>
        <v>0</v>
      </c>
      <c r="VNU68" s="956">
        <f t="shared" si="498"/>
        <v>0</v>
      </c>
      <c r="VNV68" s="956">
        <f t="shared" si="498"/>
        <v>0</v>
      </c>
      <c r="VNW68" s="956">
        <f t="shared" si="498"/>
        <v>0</v>
      </c>
      <c r="VNX68" s="956">
        <f t="shared" si="498"/>
        <v>0</v>
      </c>
      <c r="VNY68" s="956">
        <f t="shared" si="498"/>
        <v>0</v>
      </c>
      <c r="VNZ68" s="956">
        <f t="shared" si="498"/>
        <v>0</v>
      </c>
      <c r="VOA68" s="956">
        <f t="shared" si="498"/>
        <v>0</v>
      </c>
      <c r="VOB68" s="956">
        <f t="shared" si="498"/>
        <v>0</v>
      </c>
      <c r="VOC68" s="956">
        <f t="shared" si="498"/>
        <v>0</v>
      </c>
      <c r="VOD68" s="956">
        <f t="shared" si="498"/>
        <v>0</v>
      </c>
      <c r="VOE68" s="956">
        <f t="shared" si="498"/>
        <v>0</v>
      </c>
      <c r="VOF68" s="956">
        <f t="shared" si="498"/>
        <v>0</v>
      </c>
      <c r="VOG68" s="956">
        <f t="shared" si="498"/>
        <v>0</v>
      </c>
      <c r="VOH68" s="956">
        <f t="shared" si="498"/>
        <v>0</v>
      </c>
      <c r="VOI68" s="956">
        <f t="shared" si="498"/>
        <v>0</v>
      </c>
      <c r="VOJ68" s="956">
        <f t="shared" si="498"/>
        <v>0</v>
      </c>
      <c r="VOK68" s="956">
        <f t="shared" si="498"/>
        <v>0</v>
      </c>
      <c r="VOL68" s="956">
        <f t="shared" si="498"/>
        <v>0</v>
      </c>
      <c r="VOM68" s="956">
        <f t="shared" si="498"/>
        <v>0</v>
      </c>
      <c r="VON68" s="956">
        <f t="shared" si="498"/>
        <v>0</v>
      </c>
      <c r="VOO68" s="956">
        <f t="shared" si="498"/>
        <v>0</v>
      </c>
      <c r="VOP68" s="956">
        <f t="shared" si="498"/>
        <v>0</v>
      </c>
      <c r="VOQ68" s="956">
        <f t="shared" si="498"/>
        <v>0</v>
      </c>
      <c r="VOR68" s="956">
        <f t="shared" si="498"/>
        <v>0</v>
      </c>
      <c r="VOS68" s="956">
        <f t="shared" si="498"/>
        <v>0</v>
      </c>
      <c r="VOT68" s="956">
        <f t="shared" si="498"/>
        <v>0</v>
      </c>
      <c r="VOU68" s="956">
        <f t="shared" si="498"/>
        <v>0</v>
      </c>
      <c r="VOV68" s="956">
        <f t="shared" si="498"/>
        <v>0</v>
      </c>
      <c r="VOW68" s="956">
        <f t="shared" si="498"/>
        <v>0</v>
      </c>
      <c r="VOX68" s="956">
        <f t="shared" si="498"/>
        <v>0</v>
      </c>
      <c r="VOY68" s="956">
        <f t="shared" si="498"/>
        <v>0</v>
      </c>
      <c r="VOZ68" s="956">
        <f t="shared" si="498"/>
        <v>0</v>
      </c>
      <c r="VPA68" s="956">
        <f t="shared" si="498"/>
        <v>0</v>
      </c>
      <c r="VPB68" s="956">
        <f t="shared" si="498"/>
        <v>0</v>
      </c>
      <c r="VPC68" s="956">
        <f t="shared" si="498"/>
        <v>0</v>
      </c>
      <c r="VPD68" s="956">
        <f t="shared" si="498"/>
        <v>0</v>
      </c>
      <c r="VPE68" s="956">
        <f t="shared" si="498"/>
        <v>0</v>
      </c>
      <c r="VPF68" s="956">
        <f t="shared" si="498"/>
        <v>0</v>
      </c>
      <c r="VPG68" s="956">
        <f t="shared" si="498"/>
        <v>0</v>
      </c>
      <c r="VPH68" s="956">
        <f t="shared" si="498"/>
        <v>0</v>
      </c>
      <c r="VPI68" s="956">
        <f t="shared" si="498"/>
        <v>0</v>
      </c>
      <c r="VPJ68" s="956">
        <f t="shared" si="498"/>
        <v>0</v>
      </c>
      <c r="VPK68" s="956">
        <f t="shared" si="498"/>
        <v>0</v>
      </c>
      <c r="VPL68" s="956">
        <f t="shared" si="498"/>
        <v>0</v>
      </c>
      <c r="VPM68" s="956">
        <f t="shared" si="498"/>
        <v>0</v>
      </c>
      <c r="VPN68" s="956">
        <f t="shared" si="498"/>
        <v>0</v>
      </c>
      <c r="VPO68" s="956">
        <f t="shared" si="498"/>
        <v>0</v>
      </c>
      <c r="VPP68" s="956">
        <f t="shared" si="498"/>
        <v>0</v>
      </c>
      <c r="VPQ68" s="956">
        <f t="shared" si="498"/>
        <v>0</v>
      </c>
      <c r="VPR68" s="956">
        <f t="shared" si="498"/>
        <v>0</v>
      </c>
      <c r="VPS68" s="956">
        <f t="shared" si="498"/>
        <v>0</v>
      </c>
      <c r="VPT68" s="956">
        <f t="shared" ref="VPT68:VSE68" si="499">VPT60*$C$68</f>
        <v>0</v>
      </c>
      <c r="VPU68" s="956">
        <f t="shared" si="499"/>
        <v>0</v>
      </c>
      <c r="VPV68" s="956">
        <f t="shared" si="499"/>
        <v>0</v>
      </c>
      <c r="VPW68" s="956">
        <f t="shared" si="499"/>
        <v>0</v>
      </c>
      <c r="VPX68" s="956">
        <f t="shared" si="499"/>
        <v>0</v>
      </c>
      <c r="VPY68" s="956">
        <f t="shared" si="499"/>
        <v>0</v>
      </c>
      <c r="VPZ68" s="956">
        <f t="shared" si="499"/>
        <v>0</v>
      </c>
      <c r="VQA68" s="956">
        <f t="shared" si="499"/>
        <v>0</v>
      </c>
      <c r="VQB68" s="956">
        <f t="shared" si="499"/>
        <v>0</v>
      </c>
      <c r="VQC68" s="956">
        <f t="shared" si="499"/>
        <v>0</v>
      </c>
      <c r="VQD68" s="956">
        <f t="shared" si="499"/>
        <v>0</v>
      </c>
      <c r="VQE68" s="956">
        <f t="shared" si="499"/>
        <v>0</v>
      </c>
      <c r="VQF68" s="956">
        <f t="shared" si="499"/>
        <v>0</v>
      </c>
      <c r="VQG68" s="956">
        <f t="shared" si="499"/>
        <v>0</v>
      </c>
      <c r="VQH68" s="956">
        <f t="shared" si="499"/>
        <v>0</v>
      </c>
      <c r="VQI68" s="956">
        <f t="shared" si="499"/>
        <v>0</v>
      </c>
      <c r="VQJ68" s="956">
        <f t="shared" si="499"/>
        <v>0</v>
      </c>
      <c r="VQK68" s="956">
        <f t="shared" si="499"/>
        <v>0</v>
      </c>
      <c r="VQL68" s="956">
        <f t="shared" si="499"/>
        <v>0</v>
      </c>
      <c r="VQM68" s="956">
        <f t="shared" si="499"/>
        <v>0</v>
      </c>
      <c r="VQN68" s="956">
        <f t="shared" si="499"/>
        <v>0</v>
      </c>
      <c r="VQO68" s="956">
        <f t="shared" si="499"/>
        <v>0</v>
      </c>
      <c r="VQP68" s="956">
        <f t="shared" si="499"/>
        <v>0</v>
      </c>
      <c r="VQQ68" s="956">
        <f t="shared" si="499"/>
        <v>0</v>
      </c>
      <c r="VQR68" s="956">
        <f t="shared" si="499"/>
        <v>0</v>
      </c>
      <c r="VQS68" s="956">
        <f t="shared" si="499"/>
        <v>0</v>
      </c>
      <c r="VQT68" s="956">
        <f t="shared" si="499"/>
        <v>0</v>
      </c>
      <c r="VQU68" s="956">
        <f t="shared" si="499"/>
        <v>0</v>
      </c>
      <c r="VQV68" s="956">
        <f t="shared" si="499"/>
        <v>0</v>
      </c>
      <c r="VQW68" s="956">
        <f t="shared" si="499"/>
        <v>0</v>
      </c>
      <c r="VQX68" s="956">
        <f t="shared" si="499"/>
        <v>0</v>
      </c>
      <c r="VQY68" s="956">
        <f t="shared" si="499"/>
        <v>0</v>
      </c>
      <c r="VQZ68" s="956">
        <f t="shared" si="499"/>
        <v>0</v>
      </c>
      <c r="VRA68" s="956">
        <f t="shared" si="499"/>
        <v>0</v>
      </c>
      <c r="VRB68" s="956">
        <f t="shared" si="499"/>
        <v>0</v>
      </c>
      <c r="VRC68" s="956">
        <f t="shared" si="499"/>
        <v>0</v>
      </c>
      <c r="VRD68" s="956">
        <f t="shared" si="499"/>
        <v>0</v>
      </c>
      <c r="VRE68" s="956">
        <f t="shared" si="499"/>
        <v>0</v>
      </c>
      <c r="VRF68" s="956">
        <f t="shared" si="499"/>
        <v>0</v>
      </c>
      <c r="VRG68" s="956">
        <f t="shared" si="499"/>
        <v>0</v>
      </c>
      <c r="VRH68" s="956">
        <f t="shared" si="499"/>
        <v>0</v>
      </c>
      <c r="VRI68" s="956">
        <f t="shared" si="499"/>
        <v>0</v>
      </c>
      <c r="VRJ68" s="956">
        <f t="shared" si="499"/>
        <v>0</v>
      </c>
      <c r="VRK68" s="956">
        <f t="shared" si="499"/>
        <v>0</v>
      </c>
      <c r="VRL68" s="956">
        <f t="shared" si="499"/>
        <v>0</v>
      </c>
      <c r="VRM68" s="956">
        <f t="shared" si="499"/>
        <v>0</v>
      </c>
      <c r="VRN68" s="956">
        <f t="shared" si="499"/>
        <v>0</v>
      </c>
      <c r="VRO68" s="956">
        <f t="shared" si="499"/>
        <v>0</v>
      </c>
      <c r="VRP68" s="956">
        <f t="shared" si="499"/>
        <v>0</v>
      </c>
      <c r="VRQ68" s="956">
        <f t="shared" si="499"/>
        <v>0</v>
      </c>
      <c r="VRR68" s="956">
        <f t="shared" si="499"/>
        <v>0</v>
      </c>
      <c r="VRS68" s="956">
        <f t="shared" si="499"/>
        <v>0</v>
      </c>
      <c r="VRT68" s="956">
        <f t="shared" si="499"/>
        <v>0</v>
      </c>
      <c r="VRU68" s="956">
        <f t="shared" si="499"/>
        <v>0</v>
      </c>
      <c r="VRV68" s="956">
        <f t="shared" si="499"/>
        <v>0</v>
      </c>
      <c r="VRW68" s="956">
        <f t="shared" si="499"/>
        <v>0</v>
      </c>
      <c r="VRX68" s="956">
        <f t="shared" si="499"/>
        <v>0</v>
      </c>
      <c r="VRY68" s="956">
        <f t="shared" si="499"/>
        <v>0</v>
      </c>
      <c r="VRZ68" s="956">
        <f t="shared" si="499"/>
        <v>0</v>
      </c>
      <c r="VSA68" s="956">
        <f t="shared" si="499"/>
        <v>0</v>
      </c>
      <c r="VSB68" s="956">
        <f t="shared" si="499"/>
        <v>0</v>
      </c>
      <c r="VSC68" s="956">
        <f t="shared" si="499"/>
        <v>0</v>
      </c>
      <c r="VSD68" s="956">
        <f t="shared" si="499"/>
        <v>0</v>
      </c>
      <c r="VSE68" s="956">
        <f t="shared" si="499"/>
        <v>0</v>
      </c>
      <c r="VSF68" s="956">
        <f t="shared" ref="VSF68:VUQ68" si="500">VSF60*$C$68</f>
        <v>0</v>
      </c>
      <c r="VSG68" s="956">
        <f t="shared" si="500"/>
        <v>0</v>
      </c>
      <c r="VSH68" s="956">
        <f t="shared" si="500"/>
        <v>0</v>
      </c>
      <c r="VSI68" s="956">
        <f t="shared" si="500"/>
        <v>0</v>
      </c>
      <c r="VSJ68" s="956">
        <f t="shared" si="500"/>
        <v>0</v>
      </c>
      <c r="VSK68" s="956">
        <f t="shared" si="500"/>
        <v>0</v>
      </c>
      <c r="VSL68" s="956">
        <f t="shared" si="500"/>
        <v>0</v>
      </c>
      <c r="VSM68" s="956">
        <f t="shared" si="500"/>
        <v>0</v>
      </c>
      <c r="VSN68" s="956">
        <f t="shared" si="500"/>
        <v>0</v>
      </c>
      <c r="VSO68" s="956">
        <f t="shared" si="500"/>
        <v>0</v>
      </c>
      <c r="VSP68" s="956">
        <f t="shared" si="500"/>
        <v>0</v>
      </c>
      <c r="VSQ68" s="956">
        <f t="shared" si="500"/>
        <v>0</v>
      </c>
      <c r="VSR68" s="956">
        <f t="shared" si="500"/>
        <v>0</v>
      </c>
      <c r="VSS68" s="956">
        <f t="shared" si="500"/>
        <v>0</v>
      </c>
      <c r="VST68" s="956">
        <f t="shared" si="500"/>
        <v>0</v>
      </c>
      <c r="VSU68" s="956">
        <f t="shared" si="500"/>
        <v>0</v>
      </c>
      <c r="VSV68" s="956">
        <f t="shared" si="500"/>
        <v>0</v>
      </c>
      <c r="VSW68" s="956">
        <f t="shared" si="500"/>
        <v>0</v>
      </c>
      <c r="VSX68" s="956">
        <f t="shared" si="500"/>
        <v>0</v>
      </c>
      <c r="VSY68" s="956">
        <f t="shared" si="500"/>
        <v>0</v>
      </c>
      <c r="VSZ68" s="956">
        <f t="shared" si="500"/>
        <v>0</v>
      </c>
      <c r="VTA68" s="956">
        <f t="shared" si="500"/>
        <v>0</v>
      </c>
      <c r="VTB68" s="956">
        <f t="shared" si="500"/>
        <v>0</v>
      </c>
      <c r="VTC68" s="956">
        <f t="shared" si="500"/>
        <v>0</v>
      </c>
      <c r="VTD68" s="956">
        <f t="shared" si="500"/>
        <v>0</v>
      </c>
      <c r="VTE68" s="956">
        <f t="shared" si="500"/>
        <v>0</v>
      </c>
      <c r="VTF68" s="956">
        <f t="shared" si="500"/>
        <v>0</v>
      </c>
      <c r="VTG68" s="956">
        <f t="shared" si="500"/>
        <v>0</v>
      </c>
      <c r="VTH68" s="956">
        <f t="shared" si="500"/>
        <v>0</v>
      </c>
      <c r="VTI68" s="956">
        <f t="shared" si="500"/>
        <v>0</v>
      </c>
      <c r="VTJ68" s="956">
        <f t="shared" si="500"/>
        <v>0</v>
      </c>
      <c r="VTK68" s="956">
        <f t="shared" si="500"/>
        <v>0</v>
      </c>
      <c r="VTL68" s="956">
        <f t="shared" si="500"/>
        <v>0</v>
      </c>
      <c r="VTM68" s="956">
        <f t="shared" si="500"/>
        <v>0</v>
      </c>
      <c r="VTN68" s="956">
        <f t="shared" si="500"/>
        <v>0</v>
      </c>
      <c r="VTO68" s="956">
        <f t="shared" si="500"/>
        <v>0</v>
      </c>
      <c r="VTP68" s="956">
        <f t="shared" si="500"/>
        <v>0</v>
      </c>
      <c r="VTQ68" s="956">
        <f t="shared" si="500"/>
        <v>0</v>
      </c>
      <c r="VTR68" s="956">
        <f t="shared" si="500"/>
        <v>0</v>
      </c>
      <c r="VTS68" s="956">
        <f t="shared" si="500"/>
        <v>0</v>
      </c>
      <c r="VTT68" s="956">
        <f t="shared" si="500"/>
        <v>0</v>
      </c>
      <c r="VTU68" s="956">
        <f t="shared" si="500"/>
        <v>0</v>
      </c>
      <c r="VTV68" s="956">
        <f t="shared" si="500"/>
        <v>0</v>
      </c>
      <c r="VTW68" s="956">
        <f t="shared" si="500"/>
        <v>0</v>
      </c>
      <c r="VTX68" s="956">
        <f t="shared" si="500"/>
        <v>0</v>
      </c>
      <c r="VTY68" s="956">
        <f t="shared" si="500"/>
        <v>0</v>
      </c>
      <c r="VTZ68" s="956">
        <f t="shared" si="500"/>
        <v>0</v>
      </c>
      <c r="VUA68" s="956">
        <f t="shared" si="500"/>
        <v>0</v>
      </c>
      <c r="VUB68" s="956">
        <f t="shared" si="500"/>
        <v>0</v>
      </c>
      <c r="VUC68" s="956">
        <f t="shared" si="500"/>
        <v>0</v>
      </c>
      <c r="VUD68" s="956">
        <f t="shared" si="500"/>
        <v>0</v>
      </c>
      <c r="VUE68" s="956">
        <f t="shared" si="500"/>
        <v>0</v>
      </c>
      <c r="VUF68" s="956">
        <f t="shared" si="500"/>
        <v>0</v>
      </c>
      <c r="VUG68" s="956">
        <f t="shared" si="500"/>
        <v>0</v>
      </c>
      <c r="VUH68" s="956">
        <f t="shared" si="500"/>
        <v>0</v>
      </c>
      <c r="VUI68" s="956">
        <f t="shared" si="500"/>
        <v>0</v>
      </c>
      <c r="VUJ68" s="956">
        <f t="shared" si="500"/>
        <v>0</v>
      </c>
      <c r="VUK68" s="956">
        <f t="shared" si="500"/>
        <v>0</v>
      </c>
      <c r="VUL68" s="956">
        <f t="shared" si="500"/>
        <v>0</v>
      </c>
      <c r="VUM68" s="956">
        <f t="shared" si="500"/>
        <v>0</v>
      </c>
      <c r="VUN68" s="956">
        <f t="shared" si="500"/>
        <v>0</v>
      </c>
      <c r="VUO68" s="956">
        <f t="shared" si="500"/>
        <v>0</v>
      </c>
      <c r="VUP68" s="956">
        <f t="shared" si="500"/>
        <v>0</v>
      </c>
      <c r="VUQ68" s="956">
        <f t="shared" si="500"/>
        <v>0</v>
      </c>
      <c r="VUR68" s="956">
        <f t="shared" ref="VUR68:VXC68" si="501">VUR60*$C$68</f>
        <v>0</v>
      </c>
      <c r="VUS68" s="956">
        <f t="shared" si="501"/>
        <v>0</v>
      </c>
      <c r="VUT68" s="956">
        <f t="shared" si="501"/>
        <v>0</v>
      </c>
      <c r="VUU68" s="956">
        <f t="shared" si="501"/>
        <v>0</v>
      </c>
      <c r="VUV68" s="956">
        <f t="shared" si="501"/>
        <v>0</v>
      </c>
      <c r="VUW68" s="956">
        <f t="shared" si="501"/>
        <v>0</v>
      </c>
      <c r="VUX68" s="956">
        <f t="shared" si="501"/>
        <v>0</v>
      </c>
      <c r="VUY68" s="956">
        <f t="shared" si="501"/>
        <v>0</v>
      </c>
      <c r="VUZ68" s="956">
        <f t="shared" si="501"/>
        <v>0</v>
      </c>
      <c r="VVA68" s="956">
        <f t="shared" si="501"/>
        <v>0</v>
      </c>
      <c r="VVB68" s="956">
        <f t="shared" si="501"/>
        <v>0</v>
      </c>
      <c r="VVC68" s="956">
        <f t="shared" si="501"/>
        <v>0</v>
      </c>
      <c r="VVD68" s="956">
        <f t="shared" si="501"/>
        <v>0</v>
      </c>
      <c r="VVE68" s="956">
        <f t="shared" si="501"/>
        <v>0</v>
      </c>
      <c r="VVF68" s="956">
        <f t="shared" si="501"/>
        <v>0</v>
      </c>
      <c r="VVG68" s="956">
        <f t="shared" si="501"/>
        <v>0</v>
      </c>
      <c r="VVH68" s="956">
        <f t="shared" si="501"/>
        <v>0</v>
      </c>
      <c r="VVI68" s="956">
        <f t="shared" si="501"/>
        <v>0</v>
      </c>
      <c r="VVJ68" s="956">
        <f t="shared" si="501"/>
        <v>0</v>
      </c>
      <c r="VVK68" s="956">
        <f t="shared" si="501"/>
        <v>0</v>
      </c>
      <c r="VVL68" s="956">
        <f t="shared" si="501"/>
        <v>0</v>
      </c>
      <c r="VVM68" s="956">
        <f t="shared" si="501"/>
        <v>0</v>
      </c>
      <c r="VVN68" s="956">
        <f t="shared" si="501"/>
        <v>0</v>
      </c>
      <c r="VVO68" s="956">
        <f t="shared" si="501"/>
        <v>0</v>
      </c>
      <c r="VVP68" s="956">
        <f t="shared" si="501"/>
        <v>0</v>
      </c>
      <c r="VVQ68" s="956">
        <f t="shared" si="501"/>
        <v>0</v>
      </c>
      <c r="VVR68" s="956">
        <f t="shared" si="501"/>
        <v>0</v>
      </c>
      <c r="VVS68" s="956">
        <f t="shared" si="501"/>
        <v>0</v>
      </c>
      <c r="VVT68" s="956">
        <f t="shared" si="501"/>
        <v>0</v>
      </c>
      <c r="VVU68" s="956">
        <f t="shared" si="501"/>
        <v>0</v>
      </c>
      <c r="VVV68" s="956">
        <f t="shared" si="501"/>
        <v>0</v>
      </c>
      <c r="VVW68" s="956">
        <f t="shared" si="501"/>
        <v>0</v>
      </c>
      <c r="VVX68" s="956">
        <f t="shared" si="501"/>
        <v>0</v>
      </c>
      <c r="VVY68" s="956">
        <f t="shared" si="501"/>
        <v>0</v>
      </c>
      <c r="VVZ68" s="956">
        <f t="shared" si="501"/>
        <v>0</v>
      </c>
      <c r="VWA68" s="956">
        <f t="shared" si="501"/>
        <v>0</v>
      </c>
      <c r="VWB68" s="956">
        <f t="shared" si="501"/>
        <v>0</v>
      </c>
      <c r="VWC68" s="956">
        <f t="shared" si="501"/>
        <v>0</v>
      </c>
      <c r="VWD68" s="956">
        <f t="shared" si="501"/>
        <v>0</v>
      </c>
      <c r="VWE68" s="956">
        <f t="shared" si="501"/>
        <v>0</v>
      </c>
      <c r="VWF68" s="956">
        <f t="shared" si="501"/>
        <v>0</v>
      </c>
      <c r="VWG68" s="956">
        <f t="shared" si="501"/>
        <v>0</v>
      </c>
      <c r="VWH68" s="956">
        <f t="shared" si="501"/>
        <v>0</v>
      </c>
      <c r="VWI68" s="956">
        <f t="shared" si="501"/>
        <v>0</v>
      </c>
      <c r="VWJ68" s="956">
        <f t="shared" si="501"/>
        <v>0</v>
      </c>
      <c r="VWK68" s="956">
        <f t="shared" si="501"/>
        <v>0</v>
      </c>
      <c r="VWL68" s="956">
        <f t="shared" si="501"/>
        <v>0</v>
      </c>
      <c r="VWM68" s="956">
        <f t="shared" si="501"/>
        <v>0</v>
      </c>
      <c r="VWN68" s="956">
        <f t="shared" si="501"/>
        <v>0</v>
      </c>
      <c r="VWO68" s="956">
        <f t="shared" si="501"/>
        <v>0</v>
      </c>
      <c r="VWP68" s="956">
        <f t="shared" si="501"/>
        <v>0</v>
      </c>
      <c r="VWQ68" s="956">
        <f t="shared" si="501"/>
        <v>0</v>
      </c>
      <c r="VWR68" s="956">
        <f t="shared" si="501"/>
        <v>0</v>
      </c>
      <c r="VWS68" s="956">
        <f t="shared" si="501"/>
        <v>0</v>
      </c>
      <c r="VWT68" s="956">
        <f t="shared" si="501"/>
        <v>0</v>
      </c>
      <c r="VWU68" s="956">
        <f t="shared" si="501"/>
        <v>0</v>
      </c>
      <c r="VWV68" s="956">
        <f t="shared" si="501"/>
        <v>0</v>
      </c>
      <c r="VWW68" s="956">
        <f t="shared" si="501"/>
        <v>0</v>
      </c>
      <c r="VWX68" s="956">
        <f t="shared" si="501"/>
        <v>0</v>
      </c>
      <c r="VWY68" s="956">
        <f t="shared" si="501"/>
        <v>0</v>
      </c>
      <c r="VWZ68" s="956">
        <f t="shared" si="501"/>
        <v>0</v>
      </c>
      <c r="VXA68" s="956">
        <f t="shared" si="501"/>
        <v>0</v>
      </c>
      <c r="VXB68" s="956">
        <f t="shared" si="501"/>
        <v>0</v>
      </c>
      <c r="VXC68" s="956">
        <f t="shared" si="501"/>
        <v>0</v>
      </c>
      <c r="VXD68" s="956">
        <f t="shared" ref="VXD68:VZO68" si="502">VXD60*$C$68</f>
        <v>0</v>
      </c>
      <c r="VXE68" s="956">
        <f t="shared" si="502"/>
        <v>0</v>
      </c>
      <c r="VXF68" s="956">
        <f t="shared" si="502"/>
        <v>0</v>
      </c>
      <c r="VXG68" s="956">
        <f t="shared" si="502"/>
        <v>0</v>
      </c>
      <c r="VXH68" s="956">
        <f t="shared" si="502"/>
        <v>0</v>
      </c>
      <c r="VXI68" s="956">
        <f t="shared" si="502"/>
        <v>0</v>
      </c>
      <c r="VXJ68" s="956">
        <f t="shared" si="502"/>
        <v>0</v>
      </c>
      <c r="VXK68" s="956">
        <f t="shared" si="502"/>
        <v>0</v>
      </c>
      <c r="VXL68" s="956">
        <f t="shared" si="502"/>
        <v>0</v>
      </c>
      <c r="VXM68" s="956">
        <f t="shared" si="502"/>
        <v>0</v>
      </c>
      <c r="VXN68" s="956">
        <f t="shared" si="502"/>
        <v>0</v>
      </c>
      <c r="VXO68" s="956">
        <f t="shared" si="502"/>
        <v>0</v>
      </c>
      <c r="VXP68" s="956">
        <f t="shared" si="502"/>
        <v>0</v>
      </c>
      <c r="VXQ68" s="956">
        <f t="shared" si="502"/>
        <v>0</v>
      </c>
      <c r="VXR68" s="956">
        <f t="shared" si="502"/>
        <v>0</v>
      </c>
      <c r="VXS68" s="956">
        <f t="shared" si="502"/>
        <v>0</v>
      </c>
      <c r="VXT68" s="956">
        <f t="shared" si="502"/>
        <v>0</v>
      </c>
      <c r="VXU68" s="956">
        <f t="shared" si="502"/>
        <v>0</v>
      </c>
      <c r="VXV68" s="956">
        <f t="shared" si="502"/>
        <v>0</v>
      </c>
      <c r="VXW68" s="956">
        <f t="shared" si="502"/>
        <v>0</v>
      </c>
      <c r="VXX68" s="956">
        <f t="shared" si="502"/>
        <v>0</v>
      </c>
      <c r="VXY68" s="956">
        <f t="shared" si="502"/>
        <v>0</v>
      </c>
      <c r="VXZ68" s="956">
        <f t="shared" si="502"/>
        <v>0</v>
      </c>
      <c r="VYA68" s="956">
        <f t="shared" si="502"/>
        <v>0</v>
      </c>
      <c r="VYB68" s="956">
        <f t="shared" si="502"/>
        <v>0</v>
      </c>
      <c r="VYC68" s="956">
        <f t="shared" si="502"/>
        <v>0</v>
      </c>
      <c r="VYD68" s="956">
        <f t="shared" si="502"/>
        <v>0</v>
      </c>
      <c r="VYE68" s="956">
        <f t="shared" si="502"/>
        <v>0</v>
      </c>
      <c r="VYF68" s="956">
        <f t="shared" si="502"/>
        <v>0</v>
      </c>
      <c r="VYG68" s="956">
        <f t="shared" si="502"/>
        <v>0</v>
      </c>
      <c r="VYH68" s="956">
        <f t="shared" si="502"/>
        <v>0</v>
      </c>
      <c r="VYI68" s="956">
        <f t="shared" si="502"/>
        <v>0</v>
      </c>
      <c r="VYJ68" s="956">
        <f t="shared" si="502"/>
        <v>0</v>
      </c>
      <c r="VYK68" s="956">
        <f t="shared" si="502"/>
        <v>0</v>
      </c>
      <c r="VYL68" s="956">
        <f t="shared" si="502"/>
        <v>0</v>
      </c>
      <c r="VYM68" s="956">
        <f t="shared" si="502"/>
        <v>0</v>
      </c>
      <c r="VYN68" s="956">
        <f t="shared" si="502"/>
        <v>0</v>
      </c>
      <c r="VYO68" s="956">
        <f t="shared" si="502"/>
        <v>0</v>
      </c>
      <c r="VYP68" s="956">
        <f t="shared" si="502"/>
        <v>0</v>
      </c>
      <c r="VYQ68" s="956">
        <f t="shared" si="502"/>
        <v>0</v>
      </c>
      <c r="VYR68" s="956">
        <f t="shared" si="502"/>
        <v>0</v>
      </c>
      <c r="VYS68" s="956">
        <f t="shared" si="502"/>
        <v>0</v>
      </c>
      <c r="VYT68" s="956">
        <f t="shared" si="502"/>
        <v>0</v>
      </c>
      <c r="VYU68" s="956">
        <f t="shared" si="502"/>
        <v>0</v>
      </c>
      <c r="VYV68" s="956">
        <f t="shared" si="502"/>
        <v>0</v>
      </c>
      <c r="VYW68" s="956">
        <f t="shared" si="502"/>
        <v>0</v>
      </c>
      <c r="VYX68" s="956">
        <f t="shared" si="502"/>
        <v>0</v>
      </c>
      <c r="VYY68" s="956">
        <f t="shared" si="502"/>
        <v>0</v>
      </c>
      <c r="VYZ68" s="956">
        <f t="shared" si="502"/>
        <v>0</v>
      </c>
      <c r="VZA68" s="956">
        <f t="shared" si="502"/>
        <v>0</v>
      </c>
      <c r="VZB68" s="956">
        <f t="shared" si="502"/>
        <v>0</v>
      </c>
      <c r="VZC68" s="956">
        <f t="shared" si="502"/>
        <v>0</v>
      </c>
      <c r="VZD68" s="956">
        <f t="shared" si="502"/>
        <v>0</v>
      </c>
      <c r="VZE68" s="956">
        <f t="shared" si="502"/>
        <v>0</v>
      </c>
      <c r="VZF68" s="956">
        <f t="shared" si="502"/>
        <v>0</v>
      </c>
      <c r="VZG68" s="956">
        <f t="shared" si="502"/>
        <v>0</v>
      </c>
      <c r="VZH68" s="956">
        <f t="shared" si="502"/>
        <v>0</v>
      </c>
      <c r="VZI68" s="956">
        <f t="shared" si="502"/>
        <v>0</v>
      </c>
      <c r="VZJ68" s="956">
        <f t="shared" si="502"/>
        <v>0</v>
      </c>
      <c r="VZK68" s="956">
        <f t="shared" si="502"/>
        <v>0</v>
      </c>
      <c r="VZL68" s="956">
        <f t="shared" si="502"/>
        <v>0</v>
      </c>
      <c r="VZM68" s="956">
        <f t="shared" si="502"/>
        <v>0</v>
      </c>
      <c r="VZN68" s="956">
        <f t="shared" si="502"/>
        <v>0</v>
      </c>
      <c r="VZO68" s="956">
        <f t="shared" si="502"/>
        <v>0</v>
      </c>
      <c r="VZP68" s="956">
        <f t="shared" ref="VZP68:WCA68" si="503">VZP60*$C$68</f>
        <v>0</v>
      </c>
      <c r="VZQ68" s="956">
        <f t="shared" si="503"/>
        <v>0</v>
      </c>
      <c r="VZR68" s="956">
        <f t="shared" si="503"/>
        <v>0</v>
      </c>
      <c r="VZS68" s="956">
        <f t="shared" si="503"/>
        <v>0</v>
      </c>
      <c r="VZT68" s="956">
        <f t="shared" si="503"/>
        <v>0</v>
      </c>
      <c r="VZU68" s="956">
        <f t="shared" si="503"/>
        <v>0</v>
      </c>
      <c r="VZV68" s="956">
        <f t="shared" si="503"/>
        <v>0</v>
      </c>
      <c r="VZW68" s="956">
        <f t="shared" si="503"/>
        <v>0</v>
      </c>
      <c r="VZX68" s="956">
        <f t="shared" si="503"/>
        <v>0</v>
      </c>
      <c r="VZY68" s="956">
        <f t="shared" si="503"/>
        <v>0</v>
      </c>
      <c r="VZZ68" s="956">
        <f t="shared" si="503"/>
        <v>0</v>
      </c>
      <c r="WAA68" s="956">
        <f t="shared" si="503"/>
        <v>0</v>
      </c>
      <c r="WAB68" s="956">
        <f t="shared" si="503"/>
        <v>0</v>
      </c>
      <c r="WAC68" s="956">
        <f t="shared" si="503"/>
        <v>0</v>
      </c>
      <c r="WAD68" s="956">
        <f t="shared" si="503"/>
        <v>0</v>
      </c>
      <c r="WAE68" s="956">
        <f t="shared" si="503"/>
        <v>0</v>
      </c>
      <c r="WAF68" s="956">
        <f t="shared" si="503"/>
        <v>0</v>
      </c>
      <c r="WAG68" s="956">
        <f t="shared" si="503"/>
        <v>0</v>
      </c>
      <c r="WAH68" s="956">
        <f t="shared" si="503"/>
        <v>0</v>
      </c>
      <c r="WAI68" s="956">
        <f t="shared" si="503"/>
        <v>0</v>
      </c>
      <c r="WAJ68" s="956">
        <f t="shared" si="503"/>
        <v>0</v>
      </c>
      <c r="WAK68" s="956">
        <f t="shared" si="503"/>
        <v>0</v>
      </c>
      <c r="WAL68" s="956">
        <f t="shared" si="503"/>
        <v>0</v>
      </c>
      <c r="WAM68" s="956">
        <f t="shared" si="503"/>
        <v>0</v>
      </c>
      <c r="WAN68" s="956">
        <f t="shared" si="503"/>
        <v>0</v>
      </c>
      <c r="WAO68" s="956">
        <f t="shared" si="503"/>
        <v>0</v>
      </c>
      <c r="WAP68" s="956">
        <f t="shared" si="503"/>
        <v>0</v>
      </c>
      <c r="WAQ68" s="956">
        <f t="shared" si="503"/>
        <v>0</v>
      </c>
      <c r="WAR68" s="956">
        <f t="shared" si="503"/>
        <v>0</v>
      </c>
      <c r="WAS68" s="956">
        <f t="shared" si="503"/>
        <v>0</v>
      </c>
      <c r="WAT68" s="956">
        <f t="shared" si="503"/>
        <v>0</v>
      </c>
      <c r="WAU68" s="956">
        <f t="shared" si="503"/>
        <v>0</v>
      </c>
      <c r="WAV68" s="956">
        <f t="shared" si="503"/>
        <v>0</v>
      </c>
      <c r="WAW68" s="956">
        <f t="shared" si="503"/>
        <v>0</v>
      </c>
      <c r="WAX68" s="956">
        <f t="shared" si="503"/>
        <v>0</v>
      </c>
      <c r="WAY68" s="956">
        <f t="shared" si="503"/>
        <v>0</v>
      </c>
      <c r="WAZ68" s="956">
        <f t="shared" si="503"/>
        <v>0</v>
      </c>
      <c r="WBA68" s="956">
        <f t="shared" si="503"/>
        <v>0</v>
      </c>
      <c r="WBB68" s="956">
        <f t="shared" si="503"/>
        <v>0</v>
      </c>
      <c r="WBC68" s="956">
        <f t="shared" si="503"/>
        <v>0</v>
      </c>
      <c r="WBD68" s="956">
        <f t="shared" si="503"/>
        <v>0</v>
      </c>
      <c r="WBE68" s="956">
        <f t="shared" si="503"/>
        <v>0</v>
      </c>
      <c r="WBF68" s="956">
        <f t="shared" si="503"/>
        <v>0</v>
      </c>
      <c r="WBG68" s="956">
        <f t="shared" si="503"/>
        <v>0</v>
      </c>
      <c r="WBH68" s="956">
        <f t="shared" si="503"/>
        <v>0</v>
      </c>
      <c r="WBI68" s="956">
        <f t="shared" si="503"/>
        <v>0</v>
      </c>
      <c r="WBJ68" s="956">
        <f t="shared" si="503"/>
        <v>0</v>
      </c>
      <c r="WBK68" s="956">
        <f t="shared" si="503"/>
        <v>0</v>
      </c>
      <c r="WBL68" s="956">
        <f t="shared" si="503"/>
        <v>0</v>
      </c>
      <c r="WBM68" s="956">
        <f t="shared" si="503"/>
        <v>0</v>
      </c>
      <c r="WBN68" s="956">
        <f t="shared" si="503"/>
        <v>0</v>
      </c>
      <c r="WBO68" s="956">
        <f t="shared" si="503"/>
        <v>0</v>
      </c>
      <c r="WBP68" s="956">
        <f t="shared" si="503"/>
        <v>0</v>
      </c>
      <c r="WBQ68" s="956">
        <f t="shared" si="503"/>
        <v>0</v>
      </c>
      <c r="WBR68" s="956">
        <f t="shared" si="503"/>
        <v>0</v>
      </c>
      <c r="WBS68" s="956">
        <f t="shared" si="503"/>
        <v>0</v>
      </c>
      <c r="WBT68" s="956">
        <f t="shared" si="503"/>
        <v>0</v>
      </c>
      <c r="WBU68" s="956">
        <f t="shared" si="503"/>
        <v>0</v>
      </c>
      <c r="WBV68" s="956">
        <f t="shared" si="503"/>
        <v>0</v>
      </c>
      <c r="WBW68" s="956">
        <f t="shared" si="503"/>
        <v>0</v>
      </c>
      <c r="WBX68" s="956">
        <f t="shared" si="503"/>
        <v>0</v>
      </c>
      <c r="WBY68" s="956">
        <f t="shared" si="503"/>
        <v>0</v>
      </c>
      <c r="WBZ68" s="956">
        <f t="shared" si="503"/>
        <v>0</v>
      </c>
      <c r="WCA68" s="956">
        <f t="shared" si="503"/>
        <v>0</v>
      </c>
      <c r="WCB68" s="956">
        <f t="shared" ref="WCB68:WEM68" si="504">WCB60*$C$68</f>
        <v>0</v>
      </c>
      <c r="WCC68" s="956">
        <f t="shared" si="504"/>
        <v>0</v>
      </c>
      <c r="WCD68" s="956">
        <f t="shared" si="504"/>
        <v>0</v>
      </c>
      <c r="WCE68" s="956">
        <f t="shared" si="504"/>
        <v>0</v>
      </c>
      <c r="WCF68" s="956">
        <f t="shared" si="504"/>
        <v>0</v>
      </c>
      <c r="WCG68" s="956">
        <f t="shared" si="504"/>
        <v>0</v>
      </c>
      <c r="WCH68" s="956">
        <f t="shared" si="504"/>
        <v>0</v>
      </c>
      <c r="WCI68" s="956">
        <f t="shared" si="504"/>
        <v>0</v>
      </c>
      <c r="WCJ68" s="956">
        <f t="shared" si="504"/>
        <v>0</v>
      </c>
      <c r="WCK68" s="956">
        <f t="shared" si="504"/>
        <v>0</v>
      </c>
      <c r="WCL68" s="956">
        <f t="shared" si="504"/>
        <v>0</v>
      </c>
      <c r="WCM68" s="956">
        <f t="shared" si="504"/>
        <v>0</v>
      </c>
      <c r="WCN68" s="956">
        <f t="shared" si="504"/>
        <v>0</v>
      </c>
      <c r="WCO68" s="956">
        <f t="shared" si="504"/>
        <v>0</v>
      </c>
      <c r="WCP68" s="956">
        <f t="shared" si="504"/>
        <v>0</v>
      </c>
      <c r="WCQ68" s="956">
        <f t="shared" si="504"/>
        <v>0</v>
      </c>
      <c r="WCR68" s="956">
        <f t="shared" si="504"/>
        <v>0</v>
      </c>
      <c r="WCS68" s="956">
        <f t="shared" si="504"/>
        <v>0</v>
      </c>
      <c r="WCT68" s="956">
        <f t="shared" si="504"/>
        <v>0</v>
      </c>
      <c r="WCU68" s="956">
        <f t="shared" si="504"/>
        <v>0</v>
      </c>
      <c r="WCV68" s="956">
        <f t="shared" si="504"/>
        <v>0</v>
      </c>
      <c r="WCW68" s="956">
        <f t="shared" si="504"/>
        <v>0</v>
      </c>
      <c r="WCX68" s="956">
        <f t="shared" si="504"/>
        <v>0</v>
      </c>
      <c r="WCY68" s="956">
        <f t="shared" si="504"/>
        <v>0</v>
      </c>
      <c r="WCZ68" s="956">
        <f t="shared" si="504"/>
        <v>0</v>
      </c>
      <c r="WDA68" s="956">
        <f t="shared" si="504"/>
        <v>0</v>
      </c>
      <c r="WDB68" s="956">
        <f t="shared" si="504"/>
        <v>0</v>
      </c>
      <c r="WDC68" s="956">
        <f t="shared" si="504"/>
        <v>0</v>
      </c>
      <c r="WDD68" s="956">
        <f t="shared" si="504"/>
        <v>0</v>
      </c>
      <c r="WDE68" s="956">
        <f t="shared" si="504"/>
        <v>0</v>
      </c>
      <c r="WDF68" s="956">
        <f t="shared" si="504"/>
        <v>0</v>
      </c>
      <c r="WDG68" s="956">
        <f t="shared" si="504"/>
        <v>0</v>
      </c>
      <c r="WDH68" s="956">
        <f t="shared" si="504"/>
        <v>0</v>
      </c>
      <c r="WDI68" s="956">
        <f t="shared" si="504"/>
        <v>0</v>
      </c>
      <c r="WDJ68" s="956">
        <f t="shared" si="504"/>
        <v>0</v>
      </c>
      <c r="WDK68" s="956">
        <f t="shared" si="504"/>
        <v>0</v>
      </c>
      <c r="WDL68" s="956">
        <f t="shared" si="504"/>
        <v>0</v>
      </c>
      <c r="WDM68" s="956">
        <f t="shared" si="504"/>
        <v>0</v>
      </c>
      <c r="WDN68" s="956">
        <f t="shared" si="504"/>
        <v>0</v>
      </c>
      <c r="WDO68" s="956">
        <f t="shared" si="504"/>
        <v>0</v>
      </c>
      <c r="WDP68" s="956">
        <f t="shared" si="504"/>
        <v>0</v>
      </c>
      <c r="WDQ68" s="956">
        <f t="shared" si="504"/>
        <v>0</v>
      </c>
      <c r="WDR68" s="956">
        <f t="shared" si="504"/>
        <v>0</v>
      </c>
      <c r="WDS68" s="956">
        <f t="shared" si="504"/>
        <v>0</v>
      </c>
      <c r="WDT68" s="956">
        <f t="shared" si="504"/>
        <v>0</v>
      </c>
      <c r="WDU68" s="956">
        <f t="shared" si="504"/>
        <v>0</v>
      </c>
      <c r="WDV68" s="956">
        <f t="shared" si="504"/>
        <v>0</v>
      </c>
      <c r="WDW68" s="956">
        <f t="shared" si="504"/>
        <v>0</v>
      </c>
      <c r="WDX68" s="956">
        <f t="shared" si="504"/>
        <v>0</v>
      </c>
      <c r="WDY68" s="956">
        <f t="shared" si="504"/>
        <v>0</v>
      </c>
      <c r="WDZ68" s="956">
        <f t="shared" si="504"/>
        <v>0</v>
      </c>
      <c r="WEA68" s="956">
        <f t="shared" si="504"/>
        <v>0</v>
      </c>
      <c r="WEB68" s="956">
        <f t="shared" si="504"/>
        <v>0</v>
      </c>
      <c r="WEC68" s="956">
        <f t="shared" si="504"/>
        <v>0</v>
      </c>
      <c r="WED68" s="956">
        <f t="shared" si="504"/>
        <v>0</v>
      </c>
      <c r="WEE68" s="956">
        <f t="shared" si="504"/>
        <v>0</v>
      </c>
      <c r="WEF68" s="956">
        <f t="shared" si="504"/>
        <v>0</v>
      </c>
      <c r="WEG68" s="956">
        <f t="shared" si="504"/>
        <v>0</v>
      </c>
      <c r="WEH68" s="956">
        <f t="shared" si="504"/>
        <v>0</v>
      </c>
      <c r="WEI68" s="956">
        <f t="shared" si="504"/>
        <v>0</v>
      </c>
      <c r="WEJ68" s="956">
        <f t="shared" si="504"/>
        <v>0</v>
      </c>
      <c r="WEK68" s="956">
        <f t="shared" si="504"/>
        <v>0</v>
      </c>
      <c r="WEL68" s="956">
        <f t="shared" si="504"/>
        <v>0</v>
      </c>
      <c r="WEM68" s="956">
        <f t="shared" si="504"/>
        <v>0</v>
      </c>
      <c r="WEN68" s="956">
        <f t="shared" ref="WEN68:WGY68" si="505">WEN60*$C$68</f>
        <v>0</v>
      </c>
      <c r="WEO68" s="956">
        <f t="shared" si="505"/>
        <v>0</v>
      </c>
      <c r="WEP68" s="956">
        <f t="shared" si="505"/>
        <v>0</v>
      </c>
      <c r="WEQ68" s="956">
        <f t="shared" si="505"/>
        <v>0</v>
      </c>
      <c r="WER68" s="956">
        <f t="shared" si="505"/>
        <v>0</v>
      </c>
      <c r="WES68" s="956">
        <f t="shared" si="505"/>
        <v>0</v>
      </c>
      <c r="WET68" s="956">
        <f t="shared" si="505"/>
        <v>0</v>
      </c>
      <c r="WEU68" s="956">
        <f t="shared" si="505"/>
        <v>0</v>
      </c>
      <c r="WEV68" s="956">
        <f t="shared" si="505"/>
        <v>0</v>
      </c>
      <c r="WEW68" s="956">
        <f t="shared" si="505"/>
        <v>0</v>
      </c>
      <c r="WEX68" s="956">
        <f t="shared" si="505"/>
        <v>0</v>
      </c>
      <c r="WEY68" s="956">
        <f t="shared" si="505"/>
        <v>0</v>
      </c>
      <c r="WEZ68" s="956">
        <f t="shared" si="505"/>
        <v>0</v>
      </c>
      <c r="WFA68" s="956">
        <f t="shared" si="505"/>
        <v>0</v>
      </c>
      <c r="WFB68" s="956">
        <f t="shared" si="505"/>
        <v>0</v>
      </c>
      <c r="WFC68" s="956">
        <f t="shared" si="505"/>
        <v>0</v>
      </c>
      <c r="WFD68" s="956">
        <f t="shared" si="505"/>
        <v>0</v>
      </c>
      <c r="WFE68" s="956">
        <f t="shared" si="505"/>
        <v>0</v>
      </c>
      <c r="WFF68" s="956">
        <f t="shared" si="505"/>
        <v>0</v>
      </c>
      <c r="WFG68" s="956">
        <f t="shared" si="505"/>
        <v>0</v>
      </c>
      <c r="WFH68" s="956">
        <f t="shared" si="505"/>
        <v>0</v>
      </c>
      <c r="WFI68" s="956">
        <f t="shared" si="505"/>
        <v>0</v>
      </c>
      <c r="WFJ68" s="956">
        <f t="shared" si="505"/>
        <v>0</v>
      </c>
      <c r="WFK68" s="956">
        <f t="shared" si="505"/>
        <v>0</v>
      </c>
      <c r="WFL68" s="956">
        <f t="shared" si="505"/>
        <v>0</v>
      </c>
      <c r="WFM68" s="956">
        <f t="shared" si="505"/>
        <v>0</v>
      </c>
      <c r="WFN68" s="956">
        <f t="shared" si="505"/>
        <v>0</v>
      </c>
      <c r="WFO68" s="956">
        <f t="shared" si="505"/>
        <v>0</v>
      </c>
      <c r="WFP68" s="956">
        <f t="shared" si="505"/>
        <v>0</v>
      </c>
      <c r="WFQ68" s="956">
        <f t="shared" si="505"/>
        <v>0</v>
      </c>
      <c r="WFR68" s="956">
        <f t="shared" si="505"/>
        <v>0</v>
      </c>
      <c r="WFS68" s="956">
        <f t="shared" si="505"/>
        <v>0</v>
      </c>
      <c r="WFT68" s="956">
        <f t="shared" si="505"/>
        <v>0</v>
      </c>
      <c r="WFU68" s="956">
        <f t="shared" si="505"/>
        <v>0</v>
      </c>
      <c r="WFV68" s="956">
        <f t="shared" si="505"/>
        <v>0</v>
      </c>
      <c r="WFW68" s="956">
        <f t="shared" si="505"/>
        <v>0</v>
      </c>
      <c r="WFX68" s="956">
        <f t="shared" si="505"/>
        <v>0</v>
      </c>
      <c r="WFY68" s="956">
        <f t="shared" si="505"/>
        <v>0</v>
      </c>
      <c r="WFZ68" s="956">
        <f t="shared" si="505"/>
        <v>0</v>
      </c>
      <c r="WGA68" s="956">
        <f t="shared" si="505"/>
        <v>0</v>
      </c>
      <c r="WGB68" s="956">
        <f t="shared" si="505"/>
        <v>0</v>
      </c>
      <c r="WGC68" s="956">
        <f t="shared" si="505"/>
        <v>0</v>
      </c>
      <c r="WGD68" s="956">
        <f t="shared" si="505"/>
        <v>0</v>
      </c>
      <c r="WGE68" s="956">
        <f t="shared" si="505"/>
        <v>0</v>
      </c>
      <c r="WGF68" s="956">
        <f t="shared" si="505"/>
        <v>0</v>
      </c>
      <c r="WGG68" s="956">
        <f t="shared" si="505"/>
        <v>0</v>
      </c>
      <c r="WGH68" s="956">
        <f t="shared" si="505"/>
        <v>0</v>
      </c>
      <c r="WGI68" s="956">
        <f t="shared" si="505"/>
        <v>0</v>
      </c>
      <c r="WGJ68" s="956">
        <f t="shared" si="505"/>
        <v>0</v>
      </c>
      <c r="WGK68" s="956">
        <f t="shared" si="505"/>
        <v>0</v>
      </c>
      <c r="WGL68" s="956">
        <f t="shared" si="505"/>
        <v>0</v>
      </c>
      <c r="WGM68" s="956">
        <f t="shared" si="505"/>
        <v>0</v>
      </c>
      <c r="WGN68" s="956">
        <f t="shared" si="505"/>
        <v>0</v>
      </c>
      <c r="WGO68" s="956">
        <f t="shared" si="505"/>
        <v>0</v>
      </c>
      <c r="WGP68" s="956">
        <f t="shared" si="505"/>
        <v>0</v>
      </c>
      <c r="WGQ68" s="956">
        <f t="shared" si="505"/>
        <v>0</v>
      </c>
      <c r="WGR68" s="956">
        <f t="shared" si="505"/>
        <v>0</v>
      </c>
      <c r="WGS68" s="956">
        <f t="shared" si="505"/>
        <v>0</v>
      </c>
      <c r="WGT68" s="956">
        <f t="shared" si="505"/>
        <v>0</v>
      </c>
      <c r="WGU68" s="956">
        <f t="shared" si="505"/>
        <v>0</v>
      </c>
      <c r="WGV68" s="956">
        <f t="shared" si="505"/>
        <v>0</v>
      </c>
      <c r="WGW68" s="956">
        <f t="shared" si="505"/>
        <v>0</v>
      </c>
      <c r="WGX68" s="956">
        <f t="shared" si="505"/>
        <v>0</v>
      </c>
      <c r="WGY68" s="956">
        <f t="shared" si="505"/>
        <v>0</v>
      </c>
      <c r="WGZ68" s="956">
        <f t="shared" ref="WGZ68:WJK68" si="506">WGZ60*$C$68</f>
        <v>0</v>
      </c>
      <c r="WHA68" s="956">
        <f t="shared" si="506"/>
        <v>0</v>
      </c>
      <c r="WHB68" s="956">
        <f t="shared" si="506"/>
        <v>0</v>
      </c>
      <c r="WHC68" s="956">
        <f t="shared" si="506"/>
        <v>0</v>
      </c>
      <c r="WHD68" s="956">
        <f t="shared" si="506"/>
        <v>0</v>
      </c>
      <c r="WHE68" s="956">
        <f t="shared" si="506"/>
        <v>0</v>
      </c>
      <c r="WHF68" s="956">
        <f t="shared" si="506"/>
        <v>0</v>
      </c>
      <c r="WHG68" s="956">
        <f t="shared" si="506"/>
        <v>0</v>
      </c>
      <c r="WHH68" s="956">
        <f t="shared" si="506"/>
        <v>0</v>
      </c>
      <c r="WHI68" s="956">
        <f t="shared" si="506"/>
        <v>0</v>
      </c>
      <c r="WHJ68" s="956">
        <f t="shared" si="506"/>
        <v>0</v>
      </c>
      <c r="WHK68" s="956">
        <f t="shared" si="506"/>
        <v>0</v>
      </c>
      <c r="WHL68" s="956">
        <f t="shared" si="506"/>
        <v>0</v>
      </c>
      <c r="WHM68" s="956">
        <f t="shared" si="506"/>
        <v>0</v>
      </c>
      <c r="WHN68" s="956">
        <f t="shared" si="506"/>
        <v>0</v>
      </c>
      <c r="WHO68" s="956">
        <f t="shared" si="506"/>
        <v>0</v>
      </c>
      <c r="WHP68" s="956">
        <f t="shared" si="506"/>
        <v>0</v>
      </c>
      <c r="WHQ68" s="956">
        <f t="shared" si="506"/>
        <v>0</v>
      </c>
      <c r="WHR68" s="956">
        <f t="shared" si="506"/>
        <v>0</v>
      </c>
      <c r="WHS68" s="956">
        <f t="shared" si="506"/>
        <v>0</v>
      </c>
      <c r="WHT68" s="956">
        <f t="shared" si="506"/>
        <v>0</v>
      </c>
      <c r="WHU68" s="956">
        <f t="shared" si="506"/>
        <v>0</v>
      </c>
      <c r="WHV68" s="956">
        <f t="shared" si="506"/>
        <v>0</v>
      </c>
      <c r="WHW68" s="956">
        <f t="shared" si="506"/>
        <v>0</v>
      </c>
      <c r="WHX68" s="956">
        <f t="shared" si="506"/>
        <v>0</v>
      </c>
      <c r="WHY68" s="956">
        <f t="shared" si="506"/>
        <v>0</v>
      </c>
      <c r="WHZ68" s="956">
        <f t="shared" si="506"/>
        <v>0</v>
      </c>
      <c r="WIA68" s="956">
        <f t="shared" si="506"/>
        <v>0</v>
      </c>
      <c r="WIB68" s="956">
        <f t="shared" si="506"/>
        <v>0</v>
      </c>
      <c r="WIC68" s="956">
        <f t="shared" si="506"/>
        <v>0</v>
      </c>
      <c r="WID68" s="956">
        <f t="shared" si="506"/>
        <v>0</v>
      </c>
      <c r="WIE68" s="956">
        <f t="shared" si="506"/>
        <v>0</v>
      </c>
      <c r="WIF68" s="956">
        <f t="shared" si="506"/>
        <v>0</v>
      </c>
      <c r="WIG68" s="956">
        <f t="shared" si="506"/>
        <v>0</v>
      </c>
      <c r="WIH68" s="956">
        <f t="shared" si="506"/>
        <v>0</v>
      </c>
      <c r="WII68" s="956">
        <f t="shared" si="506"/>
        <v>0</v>
      </c>
      <c r="WIJ68" s="956">
        <f t="shared" si="506"/>
        <v>0</v>
      </c>
      <c r="WIK68" s="956">
        <f t="shared" si="506"/>
        <v>0</v>
      </c>
      <c r="WIL68" s="956">
        <f t="shared" si="506"/>
        <v>0</v>
      </c>
      <c r="WIM68" s="956">
        <f t="shared" si="506"/>
        <v>0</v>
      </c>
      <c r="WIN68" s="956">
        <f t="shared" si="506"/>
        <v>0</v>
      </c>
      <c r="WIO68" s="956">
        <f t="shared" si="506"/>
        <v>0</v>
      </c>
      <c r="WIP68" s="956">
        <f t="shared" si="506"/>
        <v>0</v>
      </c>
      <c r="WIQ68" s="956">
        <f t="shared" si="506"/>
        <v>0</v>
      </c>
      <c r="WIR68" s="956">
        <f t="shared" si="506"/>
        <v>0</v>
      </c>
      <c r="WIS68" s="956">
        <f t="shared" si="506"/>
        <v>0</v>
      </c>
      <c r="WIT68" s="956">
        <f t="shared" si="506"/>
        <v>0</v>
      </c>
      <c r="WIU68" s="956">
        <f t="shared" si="506"/>
        <v>0</v>
      </c>
      <c r="WIV68" s="956">
        <f t="shared" si="506"/>
        <v>0</v>
      </c>
      <c r="WIW68" s="956">
        <f t="shared" si="506"/>
        <v>0</v>
      </c>
      <c r="WIX68" s="956">
        <f t="shared" si="506"/>
        <v>0</v>
      </c>
      <c r="WIY68" s="956">
        <f t="shared" si="506"/>
        <v>0</v>
      </c>
      <c r="WIZ68" s="956">
        <f t="shared" si="506"/>
        <v>0</v>
      </c>
      <c r="WJA68" s="956">
        <f t="shared" si="506"/>
        <v>0</v>
      </c>
      <c r="WJB68" s="956">
        <f t="shared" si="506"/>
        <v>0</v>
      </c>
      <c r="WJC68" s="956">
        <f t="shared" si="506"/>
        <v>0</v>
      </c>
      <c r="WJD68" s="956">
        <f t="shared" si="506"/>
        <v>0</v>
      </c>
      <c r="WJE68" s="956">
        <f t="shared" si="506"/>
        <v>0</v>
      </c>
      <c r="WJF68" s="956">
        <f t="shared" si="506"/>
        <v>0</v>
      </c>
      <c r="WJG68" s="956">
        <f t="shared" si="506"/>
        <v>0</v>
      </c>
      <c r="WJH68" s="956">
        <f t="shared" si="506"/>
        <v>0</v>
      </c>
      <c r="WJI68" s="956">
        <f t="shared" si="506"/>
        <v>0</v>
      </c>
      <c r="WJJ68" s="956">
        <f t="shared" si="506"/>
        <v>0</v>
      </c>
      <c r="WJK68" s="956">
        <f t="shared" si="506"/>
        <v>0</v>
      </c>
      <c r="WJL68" s="956">
        <f t="shared" ref="WJL68:WLW68" si="507">WJL60*$C$68</f>
        <v>0</v>
      </c>
      <c r="WJM68" s="956">
        <f t="shared" si="507"/>
        <v>0</v>
      </c>
      <c r="WJN68" s="956">
        <f t="shared" si="507"/>
        <v>0</v>
      </c>
      <c r="WJO68" s="956">
        <f t="shared" si="507"/>
        <v>0</v>
      </c>
      <c r="WJP68" s="956">
        <f t="shared" si="507"/>
        <v>0</v>
      </c>
      <c r="WJQ68" s="956">
        <f t="shared" si="507"/>
        <v>0</v>
      </c>
      <c r="WJR68" s="956">
        <f t="shared" si="507"/>
        <v>0</v>
      </c>
      <c r="WJS68" s="956">
        <f t="shared" si="507"/>
        <v>0</v>
      </c>
      <c r="WJT68" s="956">
        <f t="shared" si="507"/>
        <v>0</v>
      </c>
      <c r="WJU68" s="956">
        <f t="shared" si="507"/>
        <v>0</v>
      </c>
      <c r="WJV68" s="956">
        <f t="shared" si="507"/>
        <v>0</v>
      </c>
      <c r="WJW68" s="956">
        <f t="shared" si="507"/>
        <v>0</v>
      </c>
      <c r="WJX68" s="956">
        <f t="shared" si="507"/>
        <v>0</v>
      </c>
      <c r="WJY68" s="956">
        <f t="shared" si="507"/>
        <v>0</v>
      </c>
      <c r="WJZ68" s="956">
        <f t="shared" si="507"/>
        <v>0</v>
      </c>
      <c r="WKA68" s="956">
        <f t="shared" si="507"/>
        <v>0</v>
      </c>
      <c r="WKB68" s="956">
        <f t="shared" si="507"/>
        <v>0</v>
      </c>
      <c r="WKC68" s="956">
        <f t="shared" si="507"/>
        <v>0</v>
      </c>
      <c r="WKD68" s="956">
        <f t="shared" si="507"/>
        <v>0</v>
      </c>
      <c r="WKE68" s="956">
        <f t="shared" si="507"/>
        <v>0</v>
      </c>
      <c r="WKF68" s="956">
        <f t="shared" si="507"/>
        <v>0</v>
      </c>
      <c r="WKG68" s="956">
        <f t="shared" si="507"/>
        <v>0</v>
      </c>
      <c r="WKH68" s="956">
        <f t="shared" si="507"/>
        <v>0</v>
      </c>
      <c r="WKI68" s="956">
        <f t="shared" si="507"/>
        <v>0</v>
      </c>
      <c r="WKJ68" s="956">
        <f t="shared" si="507"/>
        <v>0</v>
      </c>
      <c r="WKK68" s="956">
        <f t="shared" si="507"/>
        <v>0</v>
      </c>
      <c r="WKL68" s="956">
        <f t="shared" si="507"/>
        <v>0</v>
      </c>
      <c r="WKM68" s="956">
        <f t="shared" si="507"/>
        <v>0</v>
      </c>
      <c r="WKN68" s="956">
        <f t="shared" si="507"/>
        <v>0</v>
      </c>
      <c r="WKO68" s="956">
        <f t="shared" si="507"/>
        <v>0</v>
      </c>
      <c r="WKP68" s="956">
        <f t="shared" si="507"/>
        <v>0</v>
      </c>
      <c r="WKQ68" s="956">
        <f t="shared" si="507"/>
        <v>0</v>
      </c>
      <c r="WKR68" s="956">
        <f t="shared" si="507"/>
        <v>0</v>
      </c>
      <c r="WKS68" s="956">
        <f t="shared" si="507"/>
        <v>0</v>
      </c>
      <c r="WKT68" s="956">
        <f t="shared" si="507"/>
        <v>0</v>
      </c>
      <c r="WKU68" s="956">
        <f t="shared" si="507"/>
        <v>0</v>
      </c>
      <c r="WKV68" s="956">
        <f t="shared" si="507"/>
        <v>0</v>
      </c>
      <c r="WKW68" s="956">
        <f t="shared" si="507"/>
        <v>0</v>
      </c>
      <c r="WKX68" s="956">
        <f t="shared" si="507"/>
        <v>0</v>
      </c>
      <c r="WKY68" s="956">
        <f t="shared" si="507"/>
        <v>0</v>
      </c>
      <c r="WKZ68" s="956">
        <f t="shared" si="507"/>
        <v>0</v>
      </c>
      <c r="WLA68" s="956">
        <f t="shared" si="507"/>
        <v>0</v>
      </c>
      <c r="WLB68" s="956">
        <f t="shared" si="507"/>
        <v>0</v>
      </c>
      <c r="WLC68" s="956">
        <f t="shared" si="507"/>
        <v>0</v>
      </c>
      <c r="WLD68" s="956">
        <f t="shared" si="507"/>
        <v>0</v>
      </c>
      <c r="WLE68" s="956">
        <f t="shared" si="507"/>
        <v>0</v>
      </c>
      <c r="WLF68" s="956">
        <f t="shared" si="507"/>
        <v>0</v>
      </c>
      <c r="WLG68" s="956">
        <f t="shared" si="507"/>
        <v>0</v>
      </c>
      <c r="WLH68" s="956">
        <f t="shared" si="507"/>
        <v>0</v>
      </c>
      <c r="WLI68" s="956">
        <f t="shared" si="507"/>
        <v>0</v>
      </c>
      <c r="WLJ68" s="956">
        <f t="shared" si="507"/>
        <v>0</v>
      </c>
      <c r="WLK68" s="956">
        <f t="shared" si="507"/>
        <v>0</v>
      </c>
      <c r="WLL68" s="956">
        <f t="shared" si="507"/>
        <v>0</v>
      </c>
      <c r="WLM68" s="956">
        <f t="shared" si="507"/>
        <v>0</v>
      </c>
      <c r="WLN68" s="956">
        <f t="shared" si="507"/>
        <v>0</v>
      </c>
      <c r="WLO68" s="956">
        <f t="shared" si="507"/>
        <v>0</v>
      </c>
      <c r="WLP68" s="956">
        <f t="shared" si="507"/>
        <v>0</v>
      </c>
      <c r="WLQ68" s="956">
        <f t="shared" si="507"/>
        <v>0</v>
      </c>
      <c r="WLR68" s="956">
        <f t="shared" si="507"/>
        <v>0</v>
      </c>
      <c r="WLS68" s="956">
        <f t="shared" si="507"/>
        <v>0</v>
      </c>
      <c r="WLT68" s="956">
        <f t="shared" si="507"/>
        <v>0</v>
      </c>
      <c r="WLU68" s="956">
        <f t="shared" si="507"/>
        <v>0</v>
      </c>
      <c r="WLV68" s="956">
        <f t="shared" si="507"/>
        <v>0</v>
      </c>
      <c r="WLW68" s="956">
        <f t="shared" si="507"/>
        <v>0</v>
      </c>
      <c r="WLX68" s="956">
        <f t="shared" ref="WLX68:WOI68" si="508">WLX60*$C$68</f>
        <v>0</v>
      </c>
      <c r="WLY68" s="956">
        <f t="shared" si="508"/>
        <v>0</v>
      </c>
      <c r="WLZ68" s="956">
        <f t="shared" si="508"/>
        <v>0</v>
      </c>
      <c r="WMA68" s="956">
        <f t="shared" si="508"/>
        <v>0</v>
      </c>
      <c r="WMB68" s="956">
        <f t="shared" si="508"/>
        <v>0</v>
      </c>
      <c r="WMC68" s="956">
        <f t="shared" si="508"/>
        <v>0</v>
      </c>
      <c r="WMD68" s="956">
        <f t="shared" si="508"/>
        <v>0</v>
      </c>
      <c r="WME68" s="956">
        <f t="shared" si="508"/>
        <v>0</v>
      </c>
      <c r="WMF68" s="956">
        <f t="shared" si="508"/>
        <v>0</v>
      </c>
      <c r="WMG68" s="956">
        <f t="shared" si="508"/>
        <v>0</v>
      </c>
      <c r="WMH68" s="956">
        <f t="shared" si="508"/>
        <v>0</v>
      </c>
      <c r="WMI68" s="956">
        <f t="shared" si="508"/>
        <v>0</v>
      </c>
      <c r="WMJ68" s="956">
        <f t="shared" si="508"/>
        <v>0</v>
      </c>
      <c r="WMK68" s="956">
        <f t="shared" si="508"/>
        <v>0</v>
      </c>
      <c r="WML68" s="956">
        <f t="shared" si="508"/>
        <v>0</v>
      </c>
      <c r="WMM68" s="956">
        <f t="shared" si="508"/>
        <v>0</v>
      </c>
      <c r="WMN68" s="956">
        <f t="shared" si="508"/>
        <v>0</v>
      </c>
      <c r="WMO68" s="956">
        <f t="shared" si="508"/>
        <v>0</v>
      </c>
      <c r="WMP68" s="956">
        <f t="shared" si="508"/>
        <v>0</v>
      </c>
      <c r="WMQ68" s="956">
        <f t="shared" si="508"/>
        <v>0</v>
      </c>
      <c r="WMR68" s="956">
        <f t="shared" si="508"/>
        <v>0</v>
      </c>
      <c r="WMS68" s="956">
        <f t="shared" si="508"/>
        <v>0</v>
      </c>
      <c r="WMT68" s="956">
        <f t="shared" si="508"/>
        <v>0</v>
      </c>
      <c r="WMU68" s="956">
        <f t="shared" si="508"/>
        <v>0</v>
      </c>
      <c r="WMV68" s="956">
        <f t="shared" si="508"/>
        <v>0</v>
      </c>
      <c r="WMW68" s="956">
        <f t="shared" si="508"/>
        <v>0</v>
      </c>
      <c r="WMX68" s="956">
        <f t="shared" si="508"/>
        <v>0</v>
      </c>
      <c r="WMY68" s="956">
        <f t="shared" si="508"/>
        <v>0</v>
      </c>
      <c r="WMZ68" s="956">
        <f t="shared" si="508"/>
        <v>0</v>
      </c>
      <c r="WNA68" s="956">
        <f t="shared" si="508"/>
        <v>0</v>
      </c>
      <c r="WNB68" s="956">
        <f t="shared" si="508"/>
        <v>0</v>
      </c>
      <c r="WNC68" s="956">
        <f t="shared" si="508"/>
        <v>0</v>
      </c>
      <c r="WND68" s="956">
        <f t="shared" si="508"/>
        <v>0</v>
      </c>
      <c r="WNE68" s="956">
        <f t="shared" si="508"/>
        <v>0</v>
      </c>
      <c r="WNF68" s="956">
        <f t="shared" si="508"/>
        <v>0</v>
      </c>
      <c r="WNG68" s="956">
        <f t="shared" si="508"/>
        <v>0</v>
      </c>
      <c r="WNH68" s="956">
        <f t="shared" si="508"/>
        <v>0</v>
      </c>
      <c r="WNI68" s="956">
        <f t="shared" si="508"/>
        <v>0</v>
      </c>
      <c r="WNJ68" s="956">
        <f t="shared" si="508"/>
        <v>0</v>
      </c>
      <c r="WNK68" s="956">
        <f t="shared" si="508"/>
        <v>0</v>
      </c>
      <c r="WNL68" s="956">
        <f t="shared" si="508"/>
        <v>0</v>
      </c>
      <c r="WNM68" s="956">
        <f t="shared" si="508"/>
        <v>0</v>
      </c>
      <c r="WNN68" s="956">
        <f t="shared" si="508"/>
        <v>0</v>
      </c>
      <c r="WNO68" s="956">
        <f t="shared" si="508"/>
        <v>0</v>
      </c>
      <c r="WNP68" s="956">
        <f t="shared" si="508"/>
        <v>0</v>
      </c>
      <c r="WNQ68" s="956">
        <f t="shared" si="508"/>
        <v>0</v>
      </c>
      <c r="WNR68" s="956">
        <f t="shared" si="508"/>
        <v>0</v>
      </c>
      <c r="WNS68" s="956">
        <f t="shared" si="508"/>
        <v>0</v>
      </c>
      <c r="WNT68" s="956">
        <f t="shared" si="508"/>
        <v>0</v>
      </c>
      <c r="WNU68" s="956">
        <f t="shared" si="508"/>
        <v>0</v>
      </c>
      <c r="WNV68" s="956">
        <f t="shared" si="508"/>
        <v>0</v>
      </c>
      <c r="WNW68" s="956">
        <f t="shared" si="508"/>
        <v>0</v>
      </c>
      <c r="WNX68" s="956">
        <f t="shared" si="508"/>
        <v>0</v>
      </c>
      <c r="WNY68" s="956">
        <f t="shared" si="508"/>
        <v>0</v>
      </c>
      <c r="WNZ68" s="956">
        <f t="shared" si="508"/>
        <v>0</v>
      </c>
      <c r="WOA68" s="956">
        <f t="shared" si="508"/>
        <v>0</v>
      </c>
      <c r="WOB68" s="956">
        <f t="shared" si="508"/>
        <v>0</v>
      </c>
      <c r="WOC68" s="956">
        <f t="shared" si="508"/>
        <v>0</v>
      </c>
      <c r="WOD68" s="956">
        <f t="shared" si="508"/>
        <v>0</v>
      </c>
      <c r="WOE68" s="956">
        <f t="shared" si="508"/>
        <v>0</v>
      </c>
      <c r="WOF68" s="956">
        <f t="shared" si="508"/>
        <v>0</v>
      </c>
      <c r="WOG68" s="956">
        <f t="shared" si="508"/>
        <v>0</v>
      </c>
      <c r="WOH68" s="956">
        <f t="shared" si="508"/>
        <v>0</v>
      </c>
      <c r="WOI68" s="956">
        <f t="shared" si="508"/>
        <v>0</v>
      </c>
      <c r="WOJ68" s="956">
        <f t="shared" ref="WOJ68:WQU68" si="509">WOJ60*$C$68</f>
        <v>0</v>
      </c>
      <c r="WOK68" s="956">
        <f t="shared" si="509"/>
        <v>0</v>
      </c>
      <c r="WOL68" s="956">
        <f t="shared" si="509"/>
        <v>0</v>
      </c>
      <c r="WOM68" s="956">
        <f t="shared" si="509"/>
        <v>0</v>
      </c>
      <c r="WON68" s="956">
        <f t="shared" si="509"/>
        <v>0</v>
      </c>
      <c r="WOO68" s="956">
        <f t="shared" si="509"/>
        <v>0</v>
      </c>
      <c r="WOP68" s="956">
        <f t="shared" si="509"/>
        <v>0</v>
      </c>
      <c r="WOQ68" s="956">
        <f t="shared" si="509"/>
        <v>0</v>
      </c>
      <c r="WOR68" s="956">
        <f t="shared" si="509"/>
        <v>0</v>
      </c>
      <c r="WOS68" s="956">
        <f t="shared" si="509"/>
        <v>0</v>
      </c>
      <c r="WOT68" s="956">
        <f t="shared" si="509"/>
        <v>0</v>
      </c>
      <c r="WOU68" s="956">
        <f t="shared" si="509"/>
        <v>0</v>
      </c>
      <c r="WOV68" s="956">
        <f t="shared" si="509"/>
        <v>0</v>
      </c>
      <c r="WOW68" s="956">
        <f t="shared" si="509"/>
        <v>0</v>
      </c>
      <c r="WOX68" s="956">
        <f t="shared" si="509"/>
        <v>0</v>
      </c>
      <c r="WOY68" s="956">
        <f t="shared" si="509"/>
        <v>0</v>
      </c>
      <c r="WOZ68" s="956">
        <f t="shared" si="509"/>
        <v>0</v>
      </c>
      <c r="WPA68" s="956">
        <f t="shared" si="509"/>
        <v>0</v>
      </c>
      <c r="WPB68" s="956">
        <f t="shared" si="509"/>
        <v>0</v>
      </c>
      <c r="WPC68" s="956">
        <f t="shared" si="509"/>
        <v>0</v>
      </c>
      <c r="WPD68" s="956">
        <f t="shared" si="509"/>
        <v>0</v>
      </c>
      <c r="WPE68" s="956">
        <f t="shared" si="509"/>
        <v>0</v>
      </c>
      <c r="WPF68" s="956">
        <f t="shared" si="509"/>
        <v>0</v>
      </c>
      <c r="WPG68" s="956">
        <f t="shared" si="509"/>
        <v>0</v>
      </c>
      <c r="WPH68" s="956">
        <f t="shared" si="509"/>
        <v>0</v>
      </c>
      <c r="WPI68" s="956">
        <f t="shared" si="509"/>
        <v>0</v>
      </c>
      <c r="WPJ68" s="956">
        <f t="shared" si="509"/>
        <v>0</v>
      </c>
      <c r="WPK68" s="956">
        <f t="shared" si="509"/>
        <v>0</v>
      </c>
      <c r="WPL68" s="956">
        <f t="shared" si="509"/>
        <v>0</v>
      </c>
      <c r="WPM68" s="956">
        <f t="shared" si="509"/>
        <v>0</v>
      </c>
      <c r="WPN68" s="956">
        <f t="shared" si="509"/>
        <v>0</v>
      </c>
      <c r="WPO68" s="956">
        <f t="shared" si="509"/>
        <v>0</v>
      </c>
      <c r="WPP68" s="956">
        <f t="shared" si="509"/>
        <v>0</v>
      </c>
      <c r="WPQ68" s="956">
        <f t="shared" si="509"/>
        <v>0</v>
      </c>
      <c r="WPR68" s="956">
        <f t="shared" si="509"/>
        <v>0</v>
      </c>
      <c r="WPS68" s="956">
        <f t="shared" si="509"/>
        <v>0</v>
      </c>
      <c r="WPT68" s="956">
        <f t="shared" si="509"/>
        <v>0</v>
      </c>
      <c r="WPU68" s="956">
        <f t="shared" si="509"/>
        <v>0</v>
      </c>
      <c r="WPV68" s="956">
        <f t="shared" si="509"/>
        <v>0</v>
      </c>
      <c r="WPW68" s="956">
        <f t="shared" si="509"/>
        <v>0</v>
      </c>
      <c r="WPX68" s="956">
        <f t="shared" si="509"/>
        <v>0</v>
      </c>
      <c r="WPY68" s="956">
        <f t="shared" si="509"/>
        <v>0</v>
      </c>
      <c r="WPZ68" s="956">
        <f t="shared" si="509"/>
        <v>0</v>
      </c>
      <c r="WQA68" s="956">
        <f t="shared" si="509"/>
        <v>0</v>
      </c>
      <c r="WQB68" s="956">
        <f t="shared" si="509"/>
        <v>0</v>
      </c>
      <c r="WQC68" s="956">
        <f t="shared" si="509"/>
        <v>0</v>
      </c>
      <c r="WQD68" s="956">
        <f t="shared" si="509"/>
        <v>0</v>
      </c>
      <c r="WQE68" s="956">
        <f t="shared" si="509"/>
        <v>0</v>
      </c>
      <c r="WQF68" s="956">
        <f t="shared" si="509"/>
        <v>0</v>
      </c>
      <c r="WQG68" s="956">
        <f t="shared" si="509"/>
        <v>0</v>
      </c>
      <c r="WQH68" s="956">
        <f t="shared" si="509"/>
        <v>0</v>
      </c>
      <c r="WQI68" s="956">
        <f t="shared" si="509"/>
        <v>0</v>
      </c>
      <c r="WQJ68" s="956">
        <f t="shared" si="509"/>
        <v>0</v>
      </c>
      <c r="WQK68" s="956">
        <f t="shared" si="509"/>
        <v>0</v>
      </c>
      <c r="WQL68" s="956">
        <f t="shared" si="509"/>
        <v>0</v>
      </c>
      <c r="WQM68" s="956">
        <f t="shared" si="509"/>
        <v>0</v>
      </c>
      <c r="WQN68" s="956">
        <f t="shared" si="509"/>
        <v>0</v>
      </c>
      <c r="WQO68" s="956">
        <f t="shared" si="509"/>
        <v>0</v>
      </c>
      <c r="WQP68" s="956">
        <f t="shared" si="509"/>
        <v>0</v>
      </c>
      <c r="WQQ68" s="956">
        <f t="shared" si="509"/>
        <v>0</v>
      </c>
      <c r="WQR68" s="956">
        <f t="shared" si="509"/>
        <v>0</v>
      </c>
      <c r="WQS68" s="956">
        <f t="shared" si="509"/>
        <v>0</v>
      </c>
      <c r="WQT68" s="956">
        <f t="shared" si="509"/>
        <v>0</v>
      </c>
      <c r="WQU68" s="956">
        <f t="shared" si="509"/>
        <v>0</v>
      </c>
      <c r="WQV68" s="956">
        <f t="shared" ref="WQV68:WTG68" si="510">WQV60*$C$68</f>
        <v>0</v>
      </c>
      <c r="WQW68" s="956">
        <f t="shared" si="510"/>
        <v>0</v>
      </c>
      <c r="WQX68" s="956">
        <f t="shared" si="510"/>
        <v>0</v>
      </c>
      <c r="WQY68" s="956">
        <f t="shared" si="510"/>
        <v>0</v>
      </c>
      <c r="WQZ68" s="956">
        <f t="shared" si="510"/>
        <v>0</v>
      </c>
      <c r="WRA68" s="956">
        <f t="shared" si="510"/>
        <v>0</v>
      </c>
      <c r="WRB68" s="956">
        <f t="shared" si="510"/>
        <v>0</v>
      </c>
      <c r="WRC68" s="956">
        <f t="shared" si="510"/>
        <v>0</v>
      </c>
      <c r="WRD68" s="956">
        <f t="shared" si="510"/>
        <v>0</v>
      </c>
      <c r="WRE68" s="956">
        <f t="shared" si="510"/>
        <v>0</v>
      </c>
      <c r="WRF68" s="956">
        <f t="shared" si="510"/>
        <v>0</v>
      </c>
      <c r="WRG68" s="956">
        <f t="shared" si="510"/>
        <v>0</v>
      </c>
      <c r="WRH68" s="956">
        <f t="shared" si="510"/>
        <v>0</v>
      </c>
      <c r="WRI68" s="956">
        <f t="shared" si="510"/>
        <v>0</v>
      </c>
      <c r="WRJ68" s="956">
        <f t="shared" si="510"/>
        <v>0</v>
      </c>
      <c r="WRK68" s="956">
        <f t="shared" si="510"/>
        <v>0</v>
      </c>
      <c r="WRL68" s="956">
        <f t="shared" si="510"/>
        <v>0</v>
      </c>
      <c r="WRM68" s="956">
        <f t="shared" si="510"/>
        <v>0</v>
      </c>
      <c r="WRN68" s="956">
        <f t="shared" si="510"/>
        <v>0</v>
      </c>
      <c r="WRO68" s="956">
        <f t="shared" si="510"/>
        <v>0</v>
      </c>
      <c r="WRP68" s="956">
        <f t="shared" si="510"/>
        <v>0</v>
      </c>
      <c r="WRQ68" s="956">
        <f t="shared" si="510"/>
        <v>0</v>
      </c>
      <c r="WRR68" s="956">
        <f t="shared" si="510"/>
        <v>0</v>
      </c>
      <c r="WRS68" s="956">
        <f t="shared" si="510"/>
        <v>0</v>
      </c>
      <c r="WRT68" s="956">
        <f t="shared" si="510"/>
        <v>0</v>
      </c>
      <c r="WRU68" s="956">
        <f t="shared" si="510"/>
        <v>0</v>
      </c>
      <c r="WRV68" s="956">
        <f t="shared" si="510"/>
        <v>0</v>
      </c>
      <c r="WRW68" s="956">
        <f t="shared" si="510"/>
        <v>0</v>
      </c>
      <c r="WRX68" s="956">
        <f t="shared" si="510"/>
        <v>0</v>
      </c>
      <c r="WRY68" s="956">
        <f t="shared" si="510"/>
        <v>0</v>
      </c>
      <c r="WRZ68" s="956">
        <f t="shared" si="510"/>
        <v>0</v>
      </c>
      <c r="WSA68" s="956">
        <f t="shared" si="510"/>
        <v>0</v>
      </c>
      <c r="WSB68" s="956">
        <f t="shared" si="510"/>
        <v>0</v>
      </c>
      <c r="WSC68" s="956">
        <f t="shared" si="510"/>
        <v>0</v>
      </c>
      <c r="WSD68" s="956">
        <f t="shared" si="510"/>
        <v>0</v>
      </c>
      <c r="WSE68" s="956">
        <f t="shared" si="510"/>
        <v>0</v>
      </c>
      <c r="WSF68" s="956">
        <f t="shared" si="510"/>
        <v>0</v>
      </c>
      <c r="WSG68" s="956">
        <f t="shared" si="510"/>
        <v>0</v>
      </c>
      <c r="WSH68" s="956">
        <f t="shared" si="510"/>
        <v>0</v>
      </c>
      <c r="WSI68" s="956">
        <f t="shared" si="510"/>
        <v>0</v>
      </c>
      <c r="WSJ68" s="956">
        <f t="shared" si="510"/>
        <v>0</v>
      </c>
      <c r="WSK68" s="956">
        <f t="shared" si="510"/>
        <v>0</v>
      </c>
      <c r="WSL68" s="956">
        <f t="shared" si="510"/>
        <v>0</v>
      </c>
      <c r="WSM68" s="956">
        <f t="shared" si="510"/>
        <v>0</v>
      </c>
      <c r="WSN68" s="956">
        <f t="shared" si="510"/>
        <v>0</v>
      </c>
      <c r="WSO68" s="956">
        <f t="shared" si="510"/>
        <v>0</v>
      </c>
      <c r="WSP68" s="956">
        <f t="shared" si="510"/>
        <v>0</v>
      </c>
      <c r="WSQ68" s="956">
        <f t="shared" si="510"/>
        <v>0</v>
      </c>
      <c r="WSR68" s="956">
        <f t="shared" si="510"/>
        <v>0</v>
      </c>
      <c r="WSS68" s="956">
        <f t="shared" si="510"/>
        <v>0</v>
      </c>
      <c r="WST68" s="956">
        <f t="shared" si="510"/>
        <v>0</v>
      </c>
      <c r="WSU68" s="956">
        <f t="shared" si="510"/>
        <v>0</v>
      </c>
      <c r="WSV68" s="956">
        <f t="shared" si="510"/>
        <v>0</v>
      </c>
      <c r="WSW68" s="956">
        <f t="shared" si="510"/>
        <v>0</v>
      </c>
      <c r="WSX68" s="956">
        <f t="shared" si="510"/>
        <v>0</v>
      </c>
      <c r="WSY68" s="956">
        <f t="shared" si="510"/>
        <v>0</v>
      </c>
      <c r="WSZ68" s="956">
        <f t="shared" si="510"/>
        <v>0</v>
      </c>
      <c r="WTA68" s="956">
        <f t="shared" si="510"/>
        <v>0</v>
      </c>
      <c r="WTB68" s="956">
        <f t="shared" si="510"/>
        <v>0</v>
      </c>
      <c r="WTC68" s="956">
        <f t="shared" si="510"/>
        <v>0</v>
      </c>
      <c r="WTD68" s="956">
        <f t="shared" si="510"/>
        <v>0</v>
      </c>
      <c r="WTE68" s="956">
        <f t="shared" si="510"/>
        <v>0</v>
      </c>
      <c r="WTF68" s="956">
        <f t="shared" si="510"/>
        <v>0</v>
      </c>
      <c r="WTG68" s="956">
        <f t="shared" si="510"/>
        <v>0</v>
      </c>
      <c r="WTH68" s="956">
        <f t="shared" ref="WTH68:WVS68" si="511">WTH60*$C$68</f>
        <v>0</v>
      </c>
      <c r="WTI68" s="956">
        <f t="shared" si="511"/>
        <v>0</v>
      </c>
      <c r="WTJ68" s="956">
        <f t="shared" si="511"/>
        <v>0</v>
      </c>
      <c r="WTK68" s="956">
        <f t="shared" si="511"/>
        <v>0</v>
      </c>
      <c r="WTL68" s="956">
        <f t="shared" si="511"/>
        <v>0</v>
      </c>
      <c r="WTM68" s="956">
        <f t="shared" si="511"/>
        <v>0</v>
      </c>
      <c r="WTN68" s="956">
        <f t="shared" si="511"/>
        <v>0</v>
      </c>
      <c r="WTO68" s="956">
        <f t="shared" si="511"/>
        <v>0</v>
      </c>
      <c r="WTP68" s="956">
        <f t="shared" si="511"/>
        <v>0</v>
      </c>
      <c r="WTQ68" s="956">
        <f t="shared" si="511"/>
        <v>0</v>
      </c>
      <c r="WTR68" s="956">
        <f t="shared" si="511"/>
        <v>0</v>
      </c>
      <c r="WTS68" s="956">
        <f t="shared" si="511"/>
        <v>0</v>
      </c>
      <c r="WTT68" s="956">
        <f t="shared" si="511"/>
        <v>0</v>
      </c>
      <c r="WTU68" s="956">
        <f t="shared" si="511"/>
        <v>0</v>
      </c>
      <c r="WTV68" s="956">
        <f t="shared" si="511"/>
        <v>0</v>
      </c>
      <c r="WTW68" s="956">
        <f t="shared" si="511"/>
        <v>0</v>
      </c>
      <c r="WTX68" s="956">
        <f t="shared" si="511"/>
        <v>0</v>
      </c>
      <c r="WTY68" s="956">
        <f t="shared" si="511"/>
        <v>0</v>
      </c>
      <c r="WTZ68" s="956">
        <f t="shared" si="511"/>
        <v>0</v>
      </c>
      <c r="WUA68" s="956">
        <f t="shared" si="511"/>
        <v>0</v>
      </c>
      <c r="WUB68" s="956">
        <f t="shared" si="511"/>
        <v>0</v>
      </c>
      <c r="WUC68" s="956">
        <f t="shared" si="511"/>
        <v>0</v>
      </c>
      <c r="WUD68" s="956">
        <f t="shared" si="511"/>
        <v>0</v>
      </c>
      <c r="WUE68" s="956">
        <f t="shared" si="511"/>
        <v>0</v>
      </c>
      <c r="WUF68" s="956">
        <f t="shared" si="511"/>
        <v>0</v>
      </c>
      <c r="WUG68" s="956">
        <f t="shared" si="511"/>
        <v>0</v>
      </c>
      <c r="WUH68" s="956">
        <f t="shared" si="511"/>
        <v>0</v>
      </c>
      <c r="WUI68" s="956">
        <f t="shared" si="511"/>
        <v>0</v>
      </c>
      <c r="WUJ68" s="956">
        <f t="shared" si="511"/>
        <v>0</v>
      </c>
      <c r="WUK68" s="956">
        <f t="shared" si="511"/>
        <v>0</v>
      </c>
      <c r="WUL68" s="956">
        <f t="shared" si="511"/>
        <v>0</v>
      </c>
      <c r="WUM68" s="956">
        <f t="shared" si="511"/>
        <v>0</v>
      </c>
      <c r="WUN68" s="956">
        <f t="shared" si="511"/>
        <v>0</v>
      </c>
      <c r="WUO68" s="956">
        <f t="shared" si="511"/>
        <v>0</v>
      </c>
      <c r="WUP68" s="956">
        <f t="shared" si="511"/>
        <v>0</v>
      </c>
      <c r="WUQ68" s="956">
        <f t="shared" si="511"/>
        <v>0</v>
      </c>
      <c r="WUR68" s="956">
        <f t="shared" si="511"/>
        <v>0</v>
      </c>
      <c r="WUS68" s="956">
        <f t="shared" si="511"/>
        <v>0</v>
      </c>
      <c r="WUT68" s="956">
        <f t="shared" si="511"/>
        <v>0</v>
      </c>
      <c r="WUU68" s="956">
        <f t="shared" si="511"/>
        <v>0</v>
      </c>
      <c r="WUV68" s="956">
        <f t="shared" si="511"/>
        <v>0</v>
      </c>
      <c r="WUW68" s="956">
        <f t="shared" si="511"/>
        <v>0</v>
      </c>
      <c r="WUX68" s="956">
        <f t="shared" si="511"/>
        <v>0</v>
      </c>
      <c r="WUY68" s="956">
        <f t="shared" si="511"/>
        <v>0</v>
      </c>
      <c r="WUZ68" s="956">
        <f t="shared" si="511"/>
        <v>0</v>
      </c>
      <c r="WVA68" s="956">
        <f t="shared" si="511"/>
        <v>0</v>
      </c>
      <c r="WVB68" s="956">
        <f t="shared" si="511"/>
        <v>0</v>
      </c>
      <c r="WVC68" s="956">
        <f t="shared" si="511"/>
        <v>0</v>
      </c>
      <c r="WVD68" s="956">
        <f t="shared" si="511"/>
        <v>0</v>
      </c>
      <c r="WVE68" s="956">
        <f t="shared" si="511"/>
        <v>0</v>
      </c>
      <c r="WVF68" s="956">
        <f t="shared" si="511"/>
        <v>0</v>
      </c>
      <c r="WVG68" s="956">
        <f t="shared" si="511"/>
        <v>0</v>
      </c>
      <c r="WVH68" s="956">
        <f t="shared" si="511"/>
        <v>0</v>
      </c>
      <c r="WVI68" s="956">
        <f t="shared" si="511"/>
        <v>0</v>
      </c>
      <c r="WVJ68" s="956">
        <f t="shared" si="511"/>
        <v>0</v>
      </c>
      <c r="WVK68" s="956">
        <f t="shared" si="511"/>
        <v>0</v>
      </c>
      <c r="WVL68" s="956">
        <f t="shared" si="511"/>
        <v>0</v>
      </c>
      <c r="WVM68" s="956">
        <f t="shared" si="511"/>
        <v>0</v>
      </c>
      <c r="WVN68" s="956">
        <f t="shared" si="511"/>
        <v>0</v>
      </c>
      <c r="WVO68" s="956">
        <f t="shared" si="511"/>
        <v>0</v>
      </c>
      <c r="WVP68" s="956">
        <f t="shared" si="511"/>
        <v>0</v>
      </c>
      <c r="WVQ68" s="956">
        <f t="shared" si="511"/>
        <v>0</v>
      </c>
      <c r="WVR68" s="956">
        <f t="shared" si="511"/>
        <v>0</v>
      </c>
      <c r="WVS68" s="956">
        <f t="shared" si="511"/>
        <v>0</v>
      </c>
      <c r="WVT68" s="956">
        <f t="shared" ref="WVT68:WYE68" si="512">WVT60*$C$68</f>
        <v>0</v>
      </c>
      <c r="WVU68" s="956">
        <f t="shared" si="512"/>
        <v>0</v>
      </c>
      <c r="WVV68" s="956">
        <f t="shared" si="512"/>
        <v>0</v>
      </c>
      <c r="WVW68" s="956">
        <f t="shared" si="512"/>
        <v>0</v>
      </c>
      <c r="WVX68" s="956">
        <f t="shared" si="512"/>
        <v>0</v>
      </c>
      <c r="WVY68" s="956">
        <f t="shared" si="512"/>
        <v>0</v>
      </c>
      <c r="WVZ68" s="956">
        <f t="shared" si="512"/>
        <v>0</v>
      </c>
      <c r="WWA68" s="956">
        <f t="shared" si="512"/>
        <v>0</v>
      </c>
      <c r="WWB68" s="956">
        <f t="shared" si="512"/>
        <v>0</v>
      </c>
      <c r="WWC68" s="956">
        <f t="shared" si="512"/>
        <v>0</v>
      </c>
      <c r="WWD68" s="956">
        <f t="shared" si="512"/>
        <v>0</v>
      </c>
      <c r="WWE68" s="956">
        <f t="shared" si="512"/>
        <v>0</v>
      </c>
      <c r="WWF68" s="956">
        <f t="shared" si="512"/>
        <v>0</v>
      </c>
      <c r="WWG68" s="956">
        <f t="shared" si="512"/>
        <v>0</v>
      </c>
      <c r="WWH68" s="956">
        <f t="shared" si="512"/>
        <v>0</v>
      </c>
      <c r="WWI68" s="956">
        <f t="shared" si="512"/>
        <v>0</v>
      </c>
      <c r="WWJ68" s="956">
        <f t="shared" si="512"/>
        <v>0</v>
      </c>
      <c r="WWK68" s="956">
        <f t="shared" si="512"/>
        <v>0</v>
      </c>
      <c r="WWL68" s="956">
        <f t="shared" si="512"/>
        <v>0</v>
      </c>
      <c r="WWM68" s="956">
        <f t="shared" si="512"/>
        <v>0</v>
      </c>
      <c r="WWN68" s="956">
        <f t="shared" si="512"/>
        <v>0</v>
      </c>
      <c r="WWO68" s="956">
        <f t="shared" si="512"/>
        <v>0</v>
      </c>
      <c r="WWP68" s="956">
        <f t="shared" si="512"/>
        <v>0</v>
      </c>
      <c r="WWQ68" s="956">
        <f t="shared" si="512"/>
        <v>0</v>
      </c>
      <c r="WWR68" s="956">
        <f t="shared" si="512"/>
        <v>0</v>
      </c>
      <c r="WWS68" s="956">
        <f t="shared" si="512"/>
        <v>0</v>
      </c>
      <c r="WWT68" s="956">
        <f t="shared" si="512"/>
        <v>0</v>
      </c>
      <c r="WWU68" s="956">
        <f t="shared" si="512"/>
        <v>0</v>
      </c>
      <c r="WWV68" s="956">
        <f t="shared" si="512"/>
        <v>0</v>
      </c>
      <c r="WWW68" s="956">
        <f t="shared" si="512"/>
        <v>0</v>
      </c>
      <c r="WWX68" s="956">
        <f t="shared" si="512"/>
        <v>0</v>
      </c>
      <c r="WWY68" s="956">
        <f t="shared" si="512"/>
        <v>0</v>
      </c>
      <c r="WWZ68" s="956">
        <f t="shared" si="512"/>
        <v>0</v>
      </c>
      <c r="WXA68" s="956">
        <f t="shared" si="512"/>
        <v>0</v>
      </c>
      <c r="WXB68" s="956">
        <f t="shared" si="512"/>
        <v>0</v>
      </c>
      <c r="WXC68" s="956">
        <f t="shared" si="512"/>
        <v>0</v>
      </c>
      <c r="WXD68" s="956">
        <f t="shared" si="512"/>
        <v>0</v>
      </c>
      <c r="WXE68" s="956">
        <f t="shared" si="512"/>
        <v>0</v>
      </c>
      <c r="WXF68" s="956">
        <f t="shared" si="512"/>
        <v>0</v>
      </c>
      <c r="WXG68" s="956">
        <f t="shared" si="512"/>
        <v>0</v>
      </c>
      <c r="WXH68" s="956">
        <f t="shared" si="512"/>
        <v>0</v>
      </c>
      <c r="WXI68" s="956">
        <f t="shared" si="512"/>
        <v>0</v>
      </c>
      <c r="WXJ68" s="956">
        <f t="shared" si="512"/>
        <v>0</v>
      </c>
      <c r="WXK68" s="956">
        <f t="shared" si="512"/>
        <v>0</v>
      </c>
      <c r="WXL68" s="956">
        <f t="shared" si="512"/>
        <v>0</v>
      </c>
      <c r="WXM68" s="956">
        <f t="shared" si="512"/>
        <v>0</v>
      </c>
      <c r="WXN68" s="956">
        <f t="shared" si="512"/>
        <v>0</v>
      </c>
      <c r="WXO68" s="956">
        <f t="shared" si="512"/>
        <v>0</v>
      </c>
      <c r="WXP68" s="956">
        <f t="shared" si="512"/>
        <v>0</v>
      </c>
      <c r="WXQ68" s="956">
        <f t="shared" si="512"/>
        <v>0</v>
      </c>
      <c r="WXR68" s="956">
        <f t="shared" si="512"/>
        <v>0</v>
      </c>
      <c r="WXS68" s="956">
        <f t="shared" si="512"/>
        <v>0</v>
      </c>
      <c r="WXT68" s="956">
        <f t="shared" si="512"/>
        <v>0</v>
      </c>
      <c r="WXU68" s="956">
        <f t="shared" si="512"/>
        <v>0</v>
      </c>
      <c r="WXV68" s="956">
        <f t="shared" si="512"/>
        <v>0</v>
      </c>
      <c r="WXW68" s="956">
        <f t="shared" si="512"/>
        <v>0</v>
      </c>
      <c r="WXX68" s="956">
        <f t="shared" si="512"/>
        <v>0</v>
      </c>
      <c r="WXY68" s="956">
        <f t="shared" si="512"/>
        <v>0</v>
      </c>
      <c r="WXZ68" s="956">
        <f t="shared" si="512"/>
        <v>0</v>
      </c>
      <c r="WYA68" s="956">
        <f t="shared" si="512"/>
        <v>0</v>
      </c>
      <c r="WYB68" s="956">
        <f t="shared" si="512"/>
        <v>0</v>
      </c>
      <c r="WYC68" s="956">
        <f t="shared" si="512"/>
        <v>0</v>
      </c>
      <c r="WYD68" s="956">
        <f t="shared" si="512"/>
        <v>0</v>
      </c>
      <c r="WYE68" s="956">
        <f t="shared" si="512"/>
        <v>0</v>
      </c>
      <c r="WYF68" s="956">
        <f t="shared" ref="WYF68:XAQ68" si="513">WYF60*$C$68</f>
        <v>0</v>
      </c>
      <c r="WYG68" s="956">
        <f t="shared" si="513"/>
        <v>0</v>
      </c>
      <c r="WYH68" s="956">
        <f t="shared" si="513"/>
        <v>0</v>
      </c>
      <c r="WYI68" s="956">
        <f t="shared" si="513"/>
        <v>0</v>
      </c>
      <c r="WYJ68" s="956">
        <f t="shared" si="513"/>
        <v>0</v>
      </c>
      <c r="WYK68" s="956">
        <f t="shared" si="513"/>
        <v>0</v>
      </c>
      <c r="WYL68" s="956">
        <f t="shared" si="513"/>
        <v>0</v>
      </c>
      <c r="WYM68" s="956">
        <f t="shared" si="513"/>
        <v>0</v>
      </c>
      <c r="WYN68" s="956">
        <f t="shared" si="513"/>
        <v>0</v>
      </c>
      <c r="WYO68" s="956">
        <f t="shared" si="513"/>
        <v>0</v>
      </c>
      <c r="WYP68" s="956">
        <f t="shared" si="513"/>
        <v>0</v>
      </c>
      <c r="WYQ68" s="956">
        <f t="shared" si="513"/>
        <v>0</v>
      </c>
      <c r="WYR68" s="956">
        <f t="shared" si="513"/>
        <v>0</v>
      </c>
      <c r="WYS68" s="956">
        <f t="shared" si="513"/>
        <v>0</v>
      </c>
      <c r="WYT68" s="956">
        <f t="shared" si="513"/>
        <v>0</v>
      </c>
      <c r="WYU68" s="956">
        <f t="shared" si="513"/>
        <v>0</v>
      </c>
      <c r="WYV68" s="956">
        <f t="shared" si="513"/>
        <v>0</v>
      </c>
      <c r="WYW68" s="956">
        <f t="shared" si="513"/>
        <v>0</v>
      </c>
      <c r="WYX68" s="956">
        <f t="shared" si="513"/>
        <v>0</v>
      </c>
      <c r="WYY68" s="956">
        <f t="shared" si="513"/>
        <v>0</v>
      </c>
      <c r="WYZ68" s="956">
        <f t="shared" si="513"/>
        <v>0</v>
      </c>
      <c r="WZA68" s="956">
        <f t="shared" si="513"/>
        <v>0</v>
      </c>
      <c r="WZB68" s="956">
        <f t="shared" si="513"/>
        <v>0</v>
      </c>
      <c r="WZC68" s="956">
        <f t="shared" si="513"/>
        <v>0</v>
      </c>
      <c r="WZD68" s="956">
        <f t="shared" si="513"/>
        <v>0</v>
      </c>
      <c r="WZE68" s="956">
        <f t="shared" si="513"/>
        <v>0</v>
      </c>
      <c r="WZF68" s="956">
        <f t="shared" si="513"/>
        <v>0</v>
      </c>
      <c r="WZG68" s="956">
        <f t="shared" si="513"/>
        <v>0</v>
      </c>
      <c r="WZH68" s="956">
        <f t="shared" si="513"/>
        <v>0</v>
      </c>
      <c r="WZI68" s="956">
        <f t="shared" si="513"/>
        <v>0</v>
      </c>
      <c r="WZJ68" s="956">
        <f t="shared" si="513"/>
        <v>0</v>
      </c>
      <c r="WZK68" s="956">
        <f t="shared" si="513"/>
        <v>0</v>
      </c>
      <c r="WZL68" s="956">
        <f t="shared" si="513"/>
        <v>0</v>
      </c>
      <c r="WZM68" s="956">
        <f t="shared" si="513"/>
        <v>0</v>
      </c>
      <c r="WZN68" s="956">
        <f t="shared" si="513"/>
        <v>0</v>
      </c>
      <c r="WZO68" s="956">
        <f t="shared" si="513"/>
        <v>0</v>
      </c>
      <c r="WZP68" s="956">
        <f t="shared" si="513"/>
        <v>0</v>
      </c>
      <c r="WZQ68" s="956">
        <f t="shared" si="513"/>
        <v>0</v>
      </c>
      <c r="WZR68" s="956">
        <f t="shared" si="513"/>
        <v>0</v>
      </c>
      <c r="WZS68" s="956">
        <f t="shared" si="513"/>
        <v>0</v>
      </c>
      <c r="WZT68" s="956">
        <f t="shared" si="513"/>
        <v>0</v>
      </c>
      <c r="WZU68" s="956">
        <f t="shared" si="513"/>
        <v>0</v>
      </c>
      <c r="WZV68" s="956">
        <f t="shared" si="513"/>
        <v>0</v>
      </c>
      <c r="WZW68" s="956">
        <f t="shared" si="513"/>
        <v>0</v>
      </c>
      <c r="WZX68" s="956">
        <f t="shared" si="513"/>
        <v>0</v>
      </c>
      <c r="WZY68" s="956">
        <f t="shared" si="513"/>
        <v>0</v>
      </c>
      <c r="WZZ68" s="956">
        <f t="shared" si="513"/>
        <v>0</v>
      </c>
      <c r="XAA68" s="956">
        <f t="shared" si="513"/>
        <v>0</v>
      </c>
      <c r="XAB68" s="956">
        <f t="shared" si="513"/>
        <v>0</v>
      </c>
      <c r="XAC68" s="956">
        <f t="shared" si="513"/>
        <v>0</v>
      </c>
      <c r="XAD68" s="956">
        <f t="shared" si="513"/>
        <v>0</v>
      </c>
      <c r="XAE68" s="956">
        <f t="shared" si="513"/>
        <v>0</v>
      </c>
      <c r="XAF68" s="956">
        <f t="shared" si="513"/>
        <v>0</v>
      </c>
      <c r="XAG68" s="956">
        <f t="shared" si="513"/>
        <v>0</v>
      </c>
      <c r="XAH68" s="956">
        <f t="shared" si="513"/>
        <v>0</v>
      </c>
      <c r="XAI68" s="956">
        <f t="shared" si="513"/>
        <v>0</v>
      </c>
      <c r="XAJ68" s="956">
        <f t="shared" si="513"/>
        <v>0</v>
      </c>
      <c r="XAK68" s="956">
        <f t="shared" si="513"/>
        <v>0</v>
      </c>
      <c r="XAL68" s="956">
        <f t="shared" si="513"/>
        <v>0</v>
      </c>
      <c r="XAM68" s="956">
        <f t="shared" si="513"/>
        <v>0</v>
      </c>
      <c r="XAN68" s="956">
        <f t="shared" si="513"/>
        <v>0</v>
      </c>
      <c r="XAO68" s="956">
        <f t="shared" si="513"/>
        <v>0</v>
      </c>
      <c r="XAP68" s="956">
        <f t="shared" si="513"/>
        <v>0</v>
      </c>
      <c r="XAQ68" s="956">
        <f t="shared" si="513"/>
        <v>0</v>
      </c>
      <c r="XAR68" s="956">
        <f t="shared" ref="XAR68:XDC68" si="514">XAR60*$C$68</f>
        <v>0</v>
      </c>
      <c r="XAS68" s="956">
        <f t="shared" si="514"/>
        <v>0</v>
      </c>
      <c r="XAT68" s="956">
        <f t="shared" si="514"/>
        <v>0</v>
      </c>
      <c r="XAU68" s="956">
        <f t="shared" si="514"/>
        <v>0</v>
      </c>
      <c r="XAV68" s="956">
        <f t="shared" si="514"/>
        <v>0</v>
      </c>
      <c r="XAW68" s="956">
        <f t="shared" si="514"/>
        <v>0</v>
      </c>
      <c r="XAX68" s="956">
        <f t="shared" si="514"/>
        <v>0</v>
      </c>
      <c r="XAY68" s="956">
        <f t="shared" si="514"/>
        <v>0</v>
      </c>
      <c r="XAZ68" s="956">
        <f t="shared" si="514"/>
        <v>0</v>
      </c>
      <c r="XBA68" s="956">
        <f t="shared" si="514"/>
        <v>0</v>
      </c>
      <c r="XBB68" s="956">
        <f t="shared" si="514"/>
        <v>0</v>
      </c>
      <c r="XBC68" s="956">
        <f t="shared" si="514"/>
        <v>0</v>
      </c>
      <c r="XBD68" s="956">
        <f t="shared" si="514"/>
        <v>0</v>
      </c>
      <c r="XBE68" s="956">
        <f t="shared" si="514"/>
        <v>0</v>
      </c>
      <c r="XBF68" s="956">
        <f t="shared" si="514"/>
        <v>0</v>
      </c>
      <c r="XBG68" s="956">
        <f t="shared" si="514"/>
        <v>0</v>
      </c>
      <c r="XBH68" s="956">
        <f t="shared" si="514"/>
        <v>0</v>
      </c>
      <c r="XBI68" s="956">
        <f t="shared" si="514"/>
        <v>0</v>
      </c>
      <c r="XBJ68" s="956">
        <f t="shared" si="514"/>
        <v>0</v>
      </c>
      <c r="XBK68" s="956">
        <f t="shared" si="514"/>
        <v>0</v>
      </c>
      <c r="XBL68" s="956">
        <f t="shared" si="514"/>
        <v>0</v>
      </c>
      <c r="XBM68" s="956">
        <f t="shared" si="514"/>
        <v>0</v>
      </c>
      <c r="XBN68" s="956">
        <f t="shared" si="514"/>
        <v>0</v>
      </c>
      <c r="XBO68" s="956">
        <f t="shared" si="514"/>
        <v>0</v>
      </c>
      <c r="XBP68" s="956">
        <f t="shared" si="514"/>
        <v>0</v>
      </c>
      <c r="XBQ68" s="956">
        <f t="shared" si="514"/>
        <v>0</v>
      </c>
      <c r="XBR68" s="956">
        <f t="shared" si="514"/>
        <v>0</v>
      </c>
      <c r="XBS68" s="956">
        <f t="shared" si="514"/>
        <v>0</v>
      </c>
      <c r="XBT68" s="956">
        <f t="shared" si="514"/>
        <v>0</v>
      </c>
      <c r="XBU68" s="956">
        <f t="shared" si="514"/>
        <v>0</v>
      </c>
      <c r="XBV68" s="956">
        <f t="shared" si="514"/>
        <v>0</v>
      </c>
      <c r="XBW68" s="956">
        <f t="shared" si="514"/>
        <v>0</v>
      </c>
      <c r="XBX68" s="956">
        <f t="shared" si="514"/>
        <v>0</v>
      </c>
      <c r="XBY68" s="956">
        <f t="shared" si="514"/>
        <v>0</v>
      </c>
      <c r="XBZ68" s="956">
        <f t="shared" si="514"/>
        <v>0</v>
      </c>
      <c r="XCA68" s="956">
        <f t="shared" si="514"/>
        <v>0</v>
      </c>
      <c r="XCB68" s="956">
        <f t="shared" si="514"/>
        <v>0</v>
      </c>
      <c r="XCC68" s="956">
        <f t="shared" si="514"/>
        <v>0</v>
      </c>
      <c r="XCD68" s="956">
        <f t="shared" si="514"/>
        <v>0</v>
      </c>
      <c r="XCE68" s="956">
        <f t="shared" si="514"/>
        <v>0</v>
      </c>
      <c r="XCF68" s="956">
        <f t="shared" si="514"/>
        <v>0</v>
      </c>
      <c r="XCG68" s="956">
        <f t="shared" si="514"/>
        <v>0</v>
      </c>
      <c r="XCH68" s="956">
        <f t="shared" si="514"/>
        <v>0</v>
      </c>
      <c r="XCI68" s="956">
        <f t="shared" si="514"/>
        <v>0</v>
      </c>
      <c r="XCJ68" s="956">
        <f t="shared" si="514"/>
        <v>0</v>
      </c>
      <c r="XCK68" s="956">
        <f t="shared" si="514"/>
        <v>0</v>
      </c>
      <c r="XCL68" s="956">
        <f t="shared" si="514"/>
        <v>0</v>
      </c>
      <c r="XCM68" s="956">
        <f t="shared" si="514"/>
        <v>0</v>
      </c>
      <c r="XCN68" s="956">
        <f t="shared" si="514"/>
        <v>0</v>
      </c>
      <c r="XCO68" s="956">
        <f t="shared" si="514"/>
        <v>0</v>
      </c>
      <c r="XCP68" s="956">
        <f t="shared" si="514"/>
        <v>0</v>
      </c>
      <c r="XCQ68" s="956">
        <f t="shared" si="514"/>
        <v>0</v>
      </c>
      <c r="XCR68" s="956">
        <f t="shared" si="514"/>
        <v>0</v>
      </c>
      <c r="XCS68" s="956">
        <f t="shared" si="514"/>
        <v>0</v>
      </c>
      <c r="XCT68" s="956">
        <f t="shared" si="514"/>
        <v>0</v>
      </c>
      <c r="XCU68" s="956">
        <f t="shared" si="514"/>
        <v>0</v>
      </c>
      <c r="XCV68" s="956">
        <f t="shared" si="514"/>
        <v>0</v>
      </c>
      <c r="XCW68" s="956">
        <f t="shared" si="514"/>
        <v>0</v>
      </c>
      <c r="XCX68" s="956">
        <f t="shared" si="514"/>
        <v>0</v>
      </c>
      <c r="XCY68" s="956">
        <f t="shared" si="514"/>
        <v>0</v>
      </c>
      <c r="XCZ68" s="956">
        <f t="shared" si="514"/>
        <v>0</v>
      </c>
      <c r="XDA68" s="956">
        <f t="shared" si="514"/>
        <v>0</v>
      </c>
      <c r="XDB68" s="956">
        <f t="shared" si="514"/>
        <v>0</v>
      </c>
      <c r="XDC68" s="956">
        <f t="shared" si="514"/>
        <v>0</v>
      </c>
      <c r="XDD68" s="956">
        <f t="shared" ref="XDD68:XFD68" si="515">XDD60*$C$68</f>
        <v>0</v>
      </c>
      <c r="XDE68" s="956">
        <f t="shared" si="515"/>
        <v>0</v>
      </c>
      <c r="XDF68" s="956">
        <f t="shared" si="515"/>
        <v>0</v>
      </c>
      <c r="XDG68" s="956">
        <f t="shared" si="515"/>
        <v>0</v>
      </c>
      <c r="XDH68" s="956">
        <f t="shared" si="515"/>
        <v>0</v>
      </c>
      <c r="XDI68" s="956">
        <f t="shared" si="515"/>
        <v>0</v>
      </c>
      <c r="XDJ68" s="956">
        <f t="shared" si="515"/>
        <v>0</v>
      </c>
      <c r="XDK68" s="956">
        <f t="shared" si="515"/>
        <v>0</v>
      </c>
      <c r="XDL68" s="956">
        <f t="shared" si="515"/>
        <v>0</v>
      </c>
      <c r="XDM68" s="956">
        <f t="shared" si="515"/>
        <v>0</v>
      </c>
      <c r="XDN68" s="956">
        <f t="shared" si="515"/>
        <v>0</v>
      </c>
      <c r="XDO68" s="956">
        <f t="shared" si="515"/>
        <v>0</v>
      </c>
      <c r="XDP68" s="956">
        <f t="shared" si="515"/>
        <v>0</v>
      </c>
      <c r="XDQ68" s="956">
        <f t="shared" si="515"/>
        <v>0</v>
      </c>
      <c r="XDR68" s="956">
        <f t="shared" si="515"/>
        <v>0</v>
      </c>
      <c r="XDS68" s="956">
        <f t="shared" si="515"/>
        <v>0</v>
      </c>
      <c r="XDT68" s="956">
        <f t="shared" si="515"/>
        <v>0</v>
      </c>
      <c r="XDU68" s="956">
        <f t="shared" si="515"/>
        <v>0</v>
      </c>
      <c r="XDV68" s="956">
        <f t="shared" si="515"/>
        <v>0</v>
      </c>
      <c r="XDW68" s="956">
        <f t="shared" si="515"/>
        <v>0</v>
      </c>
      <c r="XDX68" s="956">
        <f t="shared" si="515"/>
        <v>0</v>
      </c>
      <c r="XDY68" s="956">
        <f t="shared" si="515"/>
        <v>0</v>
      </c>
      <c r="XDZ68" s="956">
        <f t="shared" si="515"/>
        <v>0</v>
      </c>
      <c r="XEA68" s="956">
        <f t="shared" si="515"/>
        <v>0</v>
      </c>
      <c r="XEB68" s="956">
        <f t="shared" si="515"/>
        <v>0</v>
      </c>
      <c r="XEC68" s="956">
        <f t="shared" si="515"/>
        <v>0</v>
      </c>
      <c r="XED68" s="956">
        <f t="shared" si="515"/>
        <v>0</v>
      </c>
      <c r="XEE68" s="956">
        <f t="shared" si="515"/>
        <v>0</v>
      </c>
      <c r="XEF68" s="956">
        <f t="shared" si="515"/>
        <v>0</v>
      </c>
      <c r="XEG68" s="956">
        <f t="shared" si="515"/>
        <v>0</v>
      </c>
      <c r="XEH68" s="956">
        <f t="shared" si="515"/>
        <v>0</v>
      </c>
      <c r="XEI68" s="956">
        <f t="shared" si="515"/>
        <v>0</v>
      </c>
      <c r="XEJ68" s="956">
        <f t="shared" si="515"/>
        <v>0</v>
      </c>
      <c r="XEK68" s="956">
        <f t="shared" si="515"/>
        <v>0</v>
      </c>
      <c r="XEL68" s="956">
        <f t="shared" si="515"/>
        <v>0</v>
      </c>
      <c r="XEM68" s="956">
        <f t="shared" si="515"/>
        <v>0</v>
      </c>
      <c r="XEN68" s="956">
        <f t="shared" si="515"/>
        <v>0</v>
      </c>
      <c r="XEO68" s="956">
        <f t="shared" si="515"/>
        <v>0</v>
      </c>
      <c r="XEP68" s="956">
        <f t="shared" si="515"/>
        <v>0</v>
      </c>
      <c r="XEQ68" s="956">
        <f t="shared" si="515"/>
        <v>0</v>
      </c>
      <c r="XER68" s="956">
        <f t="shared" si="515"/>
        <v>0</v>
      </c>
      <c r="XES68" s="956">
        <f t="shared" si="515"/>
        <v>0</v>
      </c>
      <c r="XET68" s="956">
        <f t="shared" si="515"/>
        <v>0</v>
      </c>
      <c r="XEU68" s="956">
        <f t="shared" si="515"/>
        <v>0</v>
      </c>
      <c r="XEV68" s="956">
        <f t="shared" si="515"/>
        <v>0</v>
      </c>
      <c r="XEW68" s="956">
        <f t="shared" si="515"/>
        <v>0</v>
      </c>
      <c r="XEX68" s="956">
        <f t="shared" si="515"/>
        <v>0</v>
      </c>
      <c r="XEY68" s="956">
        <f t="shared" si="515"/>
        <v>0</v>
      </c>
      <c r="XEZ68" s="956">
        <f t="shared" si="515"/>
        <v>0</v>
      </c>
      <c r="XFA68" s="956">
        <f t="shared" si="515"/>
        <v>0</v>
      </c>
      <c r="XFB68" s="956">
        <f t="shared" si="515"/>
        <v>0</v>
      </c>
      <c r="XFC68" s="956">
        <f t="shared" si="515"/>
        <v>0</v>
      </c>
      <c r="XFD68" s="956">
        <f t="shared" si="515"/>
        <v>0</v>
      </c>
    </row>
    <row r="69" spans="1:16384" s="956" customFormat="1">
      <c r="A69" s="961"/>
      <c r="B69" s="961"/>
      <c r="C69" s="966"/>
      <c r="E69" s="963"/>
      <c r="G69" s="964">
        <f t="shared" si="259"/>
        <v>0</v>
      </c>
      <c r="I69" s="964">
        <f t="shared" si="259"/>
        <v>0</v>
      </c>
      <c r="K69" s="964">
        <f t="shared" si="259"/>
        <v>0</v>
      </c>
      <c r="M69" s="964">
        <f t="shared" si="259"/>
        <v>0</v>
      </c>
      <c r="O69" s="964">
        <f t="shared" si="259"/>
        <v>0</v>
      </c>
      <c r="Q69" s="964">
        <f t="shared" si="259"/>
        <v>0</v>
      </c>
      <c r="S69" s="964">
        <f t="shared" si="259"/>
        <v>0</v>
      </c>
      <c r="U69" s="964">
        <f t="shared" si="259"/>
        <v>0</v>
      </c>
      <c r="W69" s="964">
        <f t="shared" si="259"/>
        <v>0</v>
      </c>
      <c r="Y69" s="964">
        <f t="shared" si="259"/>
        <v>0</v>
      </c>
      <c r="AA69" s="964">
        <f t="shared" si="259"/>
        <v>0</v>
      </c>
      <c r="AC69" s="964">
        <f t="shared" si="259"/>
        <v>0</v>
      </c>
      <c r="AE69" s="964">
        <f t="shared" si="259"/>
        <v>0</v>
      </c>
      <c r="AG69" s="964">
        <f t="shared" si="259"/>
        <v>0</v>
      </c>
    </row>
    <row r="70" spans="1:16384" s="956" customFormat="1">
      <c r="A70" s="958" t="s">
        <v>851</v>
      </c>
      <c r="C70" s="966"/>
      <c r="E70" s="956">
        <f>SUM(E66:E69)</f>
        <v>0</v>
      </c>
      <c r="G70" s="956">
        <f>SUM(G66:G69)</f>
        <v>0</v>
      </c>
      <c r="I70" s="956">
        <f>SUM(I66:I69)</f>
        <v>2198.5653750000056</v>
      </c>
      <c r="K70" s="956">
        <f>SUM(K66:K69)</f>
        <v>216359.30159187497</v>
      </c>
      <c r="M70" s="956">
        <f>SUM(M66:M69)</f>
        <v>239498.88679580865</v>
      </c>
      <c r="O70" s="956">
        <f>SUM(O66:O69)</f>
        <v>262735.25531669863</v>
      </c>
      <c r="Q70" s="956">
        <f>SUM(Q66:Q69)</f>
        <v>286053.38944087783</v>
      </c>
      <c r="S70" s="956">
        <f>SUM(S66:S69)</f>
        <v>309437.27438032225</v>
      </c>
      <c r="U70" s="956">
        <f>SUM(U66:U69)</f>
        <v>332869.85136892169</v>
      </c>
      <c r="W70" s="956">
        <f>SUM(W66:W69)</f>
        <v>356332.96881278302</v>
      </c>
      <c r="Y70" s="956">
        <f>SUM(Y66:Y69)</f>
        <v>379807.33141876204</v>
      </c>
      <c r="AA70" s="956">
        <f>SUM(AA66:AA69)</f>
        <v>403272.44722257485</v>
      </c>
      <c r="AC70" s="956">
        <f>SUM(AC66:AC69)</f>
        <v>426706.57243491057</v>
      </c>
      <c r="AE70" s="956">
        <f>SUM(AE66:AE69)</f>
        <v>450086.65402088285</v>
      </c>
      <c r="AG70" s="956">
        <f>SUM(AG66:AG69)</f>
        <v>473388.26992500236</v>
      </c>
    </row>
    <row r="71" spans="1:16384" s="956" customFormat="1">
      <c r="A71" s="958"/>
      <c r="C71" s="966"/>
    </row>
    <row r="72" spans="1:16384" s="956" customFormat="1">
      <c r="A72" s="958" t="s">
        <v>1709</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16384" s="956" customFormat="1" ht="13">
      <c r="A73" s="529"/>
      <c r="C73" s="966"/>
    </row>
    <row r="74" spans="1:16384" s="217" customFormat="1" ht="13">
      <c r="A74" s="529"/>
      <c r="C74" s="183"/>
    </row>
    <row r="75" spans="1:16384" s="217" customFormat="1">
      <c r="A75" s="956" t="s">
        <v>1708</v>
      </c>
      <c r="C75" s="183"/>
    </row>
    <row r="76" spans="1:16384" s="217" customFormat="1">
      <c r="C76" s="183"/>
    </row>
    <row r="77" spans="1:16384" s="234" customFormat="1" ht="30" customHeight="1">
      <c r="A77" s="2685" t="s">
        <v>1707</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968</v>
      </c>
    </row>
    <row r="2" spans="1:1" ht="15.5">
      <c r="A2" s="314"/>
    </row>
    <row r="3" spans="1:1" ht="15.5">
      <c r="A3" s="315" t="s">
        <v>963</v>
      </c>
    </row>
    <row r="4" spans="1:1" ht="15.5">
      <c r="A4" s="315" t="s">
        <v>964</v>
      </c>
    </row>
    <row r="5" spans="1:1" ht="15.5">
      <c r="A5" s="315" t="s">
        <v>965</v>
      </c>
    </row>
    <row r="6" spans="1:1" ht="15.5">
      <c r="A6" s="315" t="s">
        <v>967</v>
      </c>
    </row>
    <row r="7" spans="1:1" ht="15.5">
      <c r="A7" s="315" t="s">
        <v>966</v>
      </c>
    </row>
    <row r="8" spans="1:1" ht="15.5">
      <c r="A8" s="346" t="s">
        <v>1021</v>
      </c>
    </row>
    <row r="9" spans="1:1" ht="15.5">
      <c r="A9" s="315" t="s">
        <v>1022</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K28" sqref="K28"/>
    </sheetView>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1214</v>
      </c>
      <c r="D1" s="280"/>
    </row>
    <row r="2" spans="1:6" s="275" customFormat="1" ht="13">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ht="13">
      <c r="A4" s="264" t="s">
        <v>26</v>
      </c>
      <c r="B4" s="264"/>
      <c r="C4" s="264"/>
      <c r="D4" s="264"/>
      <c r="E4" s="282"/>
      <c r="F4" s="264"/>
    </row>
    <row r="5" spans="1:6" s="352" customFormat="1">
      <c r="A5" s="364" t="s">
        <v>27</v>
      </c>
      <c r="B5" s="266">
        <f>'Sources and Uses Budget'!$C4</f>
        <v>1079000</v>
      </c>
      <c r="C5" s="266">
        <f>'Sources and Uses Budget'!$C4</f>
        <v>1079000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SUM(B5:B8)</f>
        <v>1079000</v>
      </c>
      <c r="C9" s="270">
        <f>SUM(C5:C8)</f>
        <v>1079000</v>
      </c>
      <c r="D9" s="270">
        <f t="shared" si="0"/>
        <v>0</v>
      </c>
      <c r="E9" s="268"/>
      <c r="F9" s="267"/>
    </row>
    <row r="10" spans="1:6" s="352" customFormat="1">
      <c r="A10" s="364" t="s">
        <v>592</v>
      </c>
      <c r="B10" s="266">
        <f>'Sources and Uses Budget'!$C9</f>
        <v>42921000</v>
      </c>
      <c r="C10" s="266">
        <f>'Sources and Uses Budget'!$C9</f>
        <v>42921000</v>
      </c>
      <c r="D10" s="270">
        <f t="shared" si="0"/>
        <v>0</v>
      </c>
      <c r="E10" s="268"/>
      <c r="F10" s="267"/>
    </row>
    <row r="11" spans="1:6" s="352" customFormat="1">
      <c r="A11" s="364" t="s">
        <v>593</v>
      </c>
      <c r="B11" s="266">
        <f>'Sources and Uses Budget'!$C10</f>
        <v>0</v>
      </c>
      <c r="C11" s="266">
        <f>'Sources and Uses Budget'!$C10</f>
        <v>0</v>
      </c>
      <c r="D11" s="270">
        <f t="shared" si="0"/>
        <v>0</v>
      </c>
      <c r="E11" s="268"/>
      <c r="F11" s="267"/>
    </row>
    <row r="12" spans="1:6" s="352" customFormat="1">
      <c r="A12" s="365" t="s">
        <v>594</v>
      </c>
      <c r="B12" s="270">
        <f>SUM(B10:B11)</f>
        <v>42921000</v>
      </c>
      <c r="C12" s="270">
        <f>SUM(C10:C11)</f>
        <v>42921000</v>
      </c>
      <c r="D12" s="270">
        <f t="shared" si="0"/>
        <v>0</v>
      </c>
      <c r="E12" s="268"/>
      <c r="F12" s="267"/>
    </row>
    <row r="13" spans="1:6" s="352" customFormat="1">
      <c r="A13" s="365" t="s">
        <v>84</v>
      </c>
      <c r="B13" s="270">
        <f>SUM(B9+B12)</f>
        <v>44000000</v>
      </c>
      <c r="C13" s="270">
        <f>SUM(C9+C12)</f>
        <v>44000000</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3">
      <c r="A15" s="364" t="s">
        <v>901</v>
      </c>
      <c r="B15" s="266">
        <f>'Sources and Uses Budget'!$C14</f>
        <v>0</v>
      </c>
      <c r="C15" s="266">
        <f>'Sources and Uses Budget'!$C14</f>
        <v>0</v>
      </c>
      <c r="D15" s="270">
        <f t="shared" si="0"/>
        <v>0</v>
      </c>
      <c r="E15" s="268"/>
      <c r="F15" s="267"/>
    </row>
    <row r="16" spans="1:6" s="352" customFormat="1">
      <c r="A16" s="364" t="s">
        <v>1158</v>
      </c>
      <c r="B16" s="266">
        <f>'Sources and Uses Budget'!$C15</f>
        <v>0</v>
      </c>
      <c r="C16" s="266">
        <f>'Sources and Uses Budget'!$C15</f>
        <v>0</v>
      </c>
      <c r="D16" s="270">
        <f t="shared" si="0"/>
        <v>0</v>
      </c>
      <c r="E16" s="268"/>
      <c r="F16" s="267"/>
    </row>
    <row r="17" spans="1:6" s="352" customFormat="1" ht="13">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19200000</v>
      </c>
      <c r="C19" s="266">
        <f>'Sources and Uses Budget'!$C18</f>
        <v>19200000</v>
      </c>
      <c r="D19" s="270">
        <f t="shared" si="0"/>
        <v>0</v>
      </c>
      <c r="E19" s="268"/>
      <c r="F19" s="267"/>
    </row>
    <row r="20" spans="1:6" s="352" customFormat="1">
      <c r="A20" s="145" t="s">
        <v>598</v>
      </c>
      <c r="B20" s="266">
        <f>'Sources and Uses Budget'!$C19</f>
        <v>1152000</v>
      </c>
      <c r="C20" s="266">
        <f>'Sources and Uses Budget'!$C19</f>
        <v>1152000</v>
      </c>
      <c r="D20" s="270">
        <f t="shared" si="0"/>
        <v>0</v>
      </c>
      <c r="E20" s="268"/>
      <c r="F20" s="267"/>
    </row>
    <row r="21" spans="1:6" s="352" customFormat="1">
      <c r="A21" s="145" t="s">
        <v>137</v>
      </c>
      <c r="B21" s="266">
        <f>'Sources and Uses Budget'!$C20</f>
        <v>768000</v>
      </c>
      <c r="C21" s="266">
        <f>'Sources and Uses Budget'!$C20</f>
        <v>768000</v>
      </c>
      <c r="D21" s="270">
        <f t="shared" si="0"/>
        <v>0</v>
      </c>
      <c r="E21" s="268"/>
      <c r="F21" s="267"/>
    </row>
    <row r="22" spans="1:6" s="352" customFormat="1">
      <c r="A22" s="145" t="s">
        <v>138</v>
      </c>
      <c r="B22" s="266">
        <f>'Sources and Uses Budget'!$C21</f>
        <v>768000</v>
      </c>
      <c r="C22" s="266">
        <f>'Sources and Uses Budget'!$C21</f>
        <v>768000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489600</v>
      </c>
      <c r="C24" s="266">
        <f>'Sources and Uses Budget'!$C23</f>
        <v>489600</v>
      </c>
      <c r="D24" s="270">
        <f t="shared" si="0"/>
        <v>0</v>
      </c>
      <c r="E24" s="268"/>
      <c r="F24" s="267"/>
    </row>
    <row r="25" spans="1:6" s="352" customFormat="1">
      <c r="A25" s="508" t="s">
        <v>1626</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22377600</v>
      </c>
      <c r="C27" s="270">
        <f>SUM(C18:C26)</f>
        <v>22377600</v>
      </c>
      <c r="D27" s="270">
        <f>SUM(D18:D26)</f>
        <v>0</v>
      </c>
      <c r="E27" s="268"/>
      <c r="F27" s="267"/>
    </row>
    <row r="28" spans="1:6" s="352" customFormat="1" ht="13">
      <c r="A28" s="271" t="s">
        <v>141</v>
      </c>
      <c r="B28" s="266">
        <f>'Sources and Uses Budget'!$C$27</f>
        <v>1461000</v>
      </c>
      <c r="C28" s="266">
        <f>'Sources and Uses Budget'!$C$27</f>
        <v>1461000</v>
      </c>
      <c r="D28" s="270">
        <f t="shared" si="0"/>
        <v>0</v>
      </c>
      <c r="E28" s="268"/>
      <c r="F28" s="267"/>
    </row>
    <row r="29" spans="1:6" s="352" customFormat="1" ht="13">
      <c r="A29" s="264" t="s">
        <v>142</v>
      </c>
      <c r="B29" s="264"/>
      <c r="C29" s="264"/>
      <c r="D29" s="264"/>
      <c r="E29" s="282"/>
      <c r="F29" s="264"/>
    </row>
    <row r="30" spans="1:6" s="352" customFormat="1">
      <c r="A30" s="145" t="s">
        <v>596</v>
      </c>
      <c r="B30" s="266">
        <f>'Sources and Uses Budget'!$C29</f>
        <v>0</v>
      </c>
      <c r="C30" s="266">
        <f>'Sources and Uses Budget'!$C29</f>
        <v>0</v>
      </c>
      <c r="D30" s="270">
        <f t="shared" si="0"/>
        <v>0</v>
      </c>
      <c r="E30" s="268"/>
      <c r="F30" s="267"/>
    </row>
    <row r="31" spans="1:6" s="352" customFormat="1">
      <c r="A31" s="145" t="s">
        <v>597</v>
      </c>
      <c r="B31" s="266">
        <f>'Sources and Uses Budget'!$C30</f>
        <v>0</v>
      </c>
      <c r="C31" s="266">
        <f>'Sources and Uses Budget'!$C30</f>
        <v>0</v>
      </c>
      <c r="D31" s="270">
        <f t="shared" si="0"/>
        <v>0</v>
      </c>
      <c r="E31" s="268"/>
      <c r="F31" s="267"/>
    </row>
    <row r="32" spans="1:6" s="352" customFormat="1">
      <c r="A32" s="145" t="s">
        <v>598</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1626</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0</v>
      </c>
      <c r="C39" s="270">
        <f>SUM(C30:C38)</f>
        <v>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350000</v>
      </c>
      <c r="C41" s="266">
        <f>'Sources and Uses Budget'!$C40</f>
        <v>350000</v>
      </c>
      <c r="D41" s="270">
        <f t="shared" si="0"/>
        <v>0</v>
      </c>
      <c r="E41" s="268"/>
      <c r="F41" s="267"/>
    </row>
    <row r="42" spans="1:6" s="352" customFormat="1">
      <c r="A42" s="269" t="s">
        <v>146</v>
      </c>
      <c r="B42" s="266">
        <f>'Sources and Uses Budget'!$C41</f>
        <v>90000</v>
      </c>
      <c r="C42" s="266">
        <f>'Sources and Uses Budget'!$C41</f>
        <v>90000</v>
      </c>
      <c r="D42" s="270">
        <f t="shared" si="0"/>
        <v>0</v>
      </c>
      <c r="E42" s="268"/>
      <c r="F42" s="267"/>
    </row>
    <row r="43" spans="1:6" s="352" customFormat="1" ht="13">
      <c r="A43" s="271" t="s">
        <v>147</v>
      </c>
      <c r="B43" s="270">
        <f>SUM(B41:B42)</f>
        <v>440000</v>
      </c>
      <c r="C43" s="270">
        <f>SUM(C41:C42)</f>
        <v>440000</v>
      </c>
      <c r="D43" s="270">
        <f t="shared" si="0"/>
        <v>0</v>
      </c>
      <c r="E43" s="268"/>
      <c r="F43" s="267"/>
    </row>
    <row r="44" spans="1:6" s="352" customFormat="1" ht="13">
      <c r="A44" s="271" t="s">
        <v>148</v>
      </c>
      <c r="B44" s="266">
        <f>'Sources and Uses Budget'!$C43</f>
        <v>300000</v>
      </c>
      <c r="C44" s="266">
        <f>'Sources and Uses Budget'!$C43</f>
        <v>300000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3392682</v>
      </c>
      <c r="C46" s="266">
        <f>'Sources and Uses Budget'!$C45</f>
        <v>3392682</v>
      </c>
      <c r="D46" s="270">
        <f t="shared" si="0"/>
        <v>0</v>
      </c>
      <c r="E46" s="268"/>
      <c r="F46" s="267"/>
    </row>
    <row r="47" spans="1:6" s="352" customFormat="1">
      <c r="A47" s="145" t="s">
        <v>151</v>
      </c>
      <c r="B47" s="266">
        <f>'Sources and Uses Budget'!$C46</f>
        <v>537500</v>
      </c>
      <c r="C47" s="266">
        <f>'Sources and Uses Budget'!$C46</f>
        <v>537500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450000</v>
      </c>
      <c r="C50" s="266">
        <f>'Sources and Uses Budget'!$C49</f>
        <v>450000</v>
      </c>
      <c r="D50" s="270">
        <f t="shared" si="0"/>
        <v>0</v>
      </c>
      <c r="E50" s="268"/>
      <c r="F50" s="267"/>
    </row>
    <row r="51" spans="1:6" s="352" customFormat="1">
      <c r="A51" s="145" t="s">
        <v>156</v>
      </c>
      <c r="B51" s="266">
        <f>'Sources and Uses Budget'!$C50</f>
        <v>69500</v>
      </c>
      <c r="C51" s="266">
        <f>'Sources and Uses Budget'!$C50</f>
        <v>69500</v>
      </c>
      <c r="D51" s="270">
        <f t="shared" si="0"/>
        <v>0</v>
      </c>
      <c r="E51" s="268"/>
      <c r="F51" s="267"/>
    </row>
    <row r="52" spans="1:6" s="352" customFormat="1">
      <c r="A52" s="283" t="s">
        <v>154</v>
      </c>
      <c r="B52" s="266">
        <f>'Sources and Uses Budget'!$C51</f>
        <v>210000</v>
      </c>
      <c r="C52" s="266">
        <f>'Sources and Uses Budget'!$C51</f>
        <v>210000</v>
      </c>
      <c r="D52" s="270">
        <f t="shared" si="0"/>
        <v>0</v>
      </c>
      <c r="E52" s="268"/>
      <c r="F52" s="267"/>
    </row>
    <row r="53" spans="1:6" s="352" customFormat="1">
      <c r="A53" s="145" t="s">
        <v>155</v>
      </c>
      <c r="B53" s="266">
        <f>'Sources and Uses Budget'!$C52</f>
        <v>161575</v>
      </c>
      <c r="C53" s="266">
        <f>'Sources and Uses Budget'!$C52</f>
        <v>161575</v>
      </c>
      <c r="D53" s="270">
        <f t="shared" si="0"/>
        <v>0</v>
      </c>
      <c r="E53" s="268"/>
      <c r="F53" s="267"/>
    </row>
    <row r="54" spans="1:6" s="352" customFormat="1">
      <c r="A54" s="155" t="str">
        <f>'Sources and Uses Budget'!A53</f>
        <v>Other: (Bank Inspections)</v>
      </c>
      <c r="B54" s="266">
        <f>'Sources and Uses Budget'!$C53</f>
        <v>15200</v>
      </c>
      <c r="C54" s="266">
        <f>'Sources and Uses Budget'!$C53</f>
        <v>15200</v>
      </c>
      <c r="D54" s="270">
        <f t="shared" si="0"/>
        <v>0</v>
      </c>
      <c r="E54" s="268"/>
      <c r="F54" s="267"/>
    </row>
    <row r="55" spans="1:6" s="353" customFormat="1" ht="13">
      <c r="A55" s="271" t="s">
        <v>157</v>
      </c>
      <c r="B55" s="273">
        <f>SUM(B46:B54)</f>
        <v>4836457</v>
      </c>
      <c r="C55" s="273">
        <f>SUM(C46:C54)</f>
        <v>4836457</v>
      </c>
      <c r="D55" s="270">
        <f t="shared" si="0"/>
        <v>0</v>
      </c>
      <c r="E55" s="268"/>
      <c r="F55" s="267"/>
    </row>
    <row r="56" spans="1:6" s="352" customFormat="1" ht="13">
      <c r="A56" s="264" t="s">
        <v>416</v>
      </c>
      <c r="B56" s="264"/>
      <c r="C56" s="264"/>
      <c r="D56" s="264"/>
      <c r="E56" s="282"/>
      <c r="F56" s="264"/>
    </row>
    <row r="57" spans="1:6" s="352" customFormat="1">
      <c r="A57" s="269" t="s">
        <v>158</v>
      </c>
      <c r="B57" s="266">
        <f>'Sources and Uses Budget'!$C56</f>
        <v>161214</v>
      </c>
      <c r="C57" s="266">
        <f>'Sources and Uses Budget'!$C56</f>
        <v>161214</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79707</v>
      </c>
      <c r="C59" s="266">
        <f>'Sources and Uses Budget'!$C58</f>
        <v>79707</v>
      </c>
      <c r="D59" s="270">
        <f t="shared" si="0"/>
        <v>0</v>
      </c>
      <c r="E59" s="268"/>
      <c r="F59" s="267"/>
    </row>
    <row r="60" spans="1:6" s="352" customFormat="1">
      <c r="A60" s="269" t="s">
        <v>154</v>
      </c>
      <c r="B60" s="266">
        <f>'Sources and Uses Budget'!$C59</f>
        <v>400000</v>
      </c>
      <c r="C60" s="266">
        <f>'Sources and Uses Budget'!$C59</f>
        <v>400000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640921</v>
      </c>
      <c r="C63" s="270">
        <f>SUM(C57:C62)</f>
        <v>640921</v>
      </c>
      <c r="D63" s="270">
        <f t="shared" si="0"/>
        <v>0</v>
      </c>
      <c r="E63" s="268"/>
      <c r="F63" s="267"/>
    </row>
    <row r="64" spans="1:6" s="352" customFormat="1" ht="13">
      <c r="A64" s="274" t="s">
        <v>301</v>
      </c>
      <c r="B64" s="270">
        <f>SUM(B9+B12+B14+B15+B17+B26+B28+B39+B43+B44+B55+B63)</f>
        <v>51678378</v>
      </c>
      <c r="C64" s="270">
        <f>SUM(C9+C12+C14+C15+C17+C26+C28+C39+C43+C44+C55+C63)</f>
        <v>51678378</v>
      </c>
      <c r="D64" s="270">
        <f t="shared" si="0"/>
        <v>0</v>
      </c>
      <c r="E64" s="268"/>
      <c r="F64" s="267"/>
    </row>
    <row r="65" spans="1:6" s="352" customFormat="1" ht="24">
      <c r="A65" s="141" t="s">
        <v>1630</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3">
      <c r="A67" s="283" t="s">
        <v>1627</v>
      </c>
      <c r="B67" s="266">
        <f>'Sources and Uses Budget'!$C66</f>
        <v>0</v>
      </c>
      <c r="C67" s="266">
        <f>'Sources and Uses Budget'!$C66</f>
        <v>0</v>
      </c>
      <c r="D67" s="270"/>
      <c r="E67" s="268"/>
      <c r="F67" s="267"/>
    </row>
    <row r="68" spans="1:6" s="352" customFormat="1" ht="23">
      <c r="A68" s="283" t="s">
        <v>1628</v>
      </c>
      <c r="B68" s="266">
        <f>'Sources and Uses Budget'!$C67</f>
        <v>0</v>
      </c>
      <c r="C68" s="266">
        <f>'Sources and Uses Budget'!$C67</f>
        <v>0</v>
      </c>
      <c r="D68" s="270"/>
      <c r="E68" s="268"/>
      <c r="F68" s="267"/>
    </row>
    <row r="69" spans="1:6" s="352" customFormat="1">
      <c r="A69" s="283" t="s">
        <v>1634</v>
      </c>
      <c r="B69" s="266">
        <f>'Sources and Uses Budget'!$C68</f>
        <v>0</v>
      </c>
      <c r="C69" s="266">
        <f>'Sources and Uses Budget'!$C68</f>
        <v>0</v>
      </c>
      <c r="D69" s="270"/>
      <c r="E69" s="268"/>
      <c r="F69" s="267"/>
    </row>
    <row r="70" spans="1:6" s="352" customFormat="1">
      <c r="A70" s="155" t="str">
        <f>'Sources and Uses Budget'!A69</f>
        <v>Other: (Legal Fees)</v>
      </c>
      <c r="B70" s="266">
        <f>'Sources and Uses Budget'!$C69</f>
        <v>225000</v>
      </c>
      <c r="C70" s="266">
        <f>'Sources and Uses Budget'!$C69</f>
        <v>225000</v>
      </c>
      <c r="D70" s="270">
        <f t="shared" si="0"/>
        <v>0</v>
      </c>
      <c r="E70" s="268"/>
      <c r="F70" s="267"/>
    </row>
    <row r="71" spans="1:6" s="352" customFormat="1">
      <c r="A71" s="149" t="s">
        <v>1631</v>
      </c>
      <c r="B71" s="270">
        <f>SUM(B66:B70)</f>
        <v>300000</v>
      </c>
      <c r="C71" s="270">
        <f>SUM(C66:C70)</f>
        <v>300000</v>
      </c>
      <c r="D71" s="270">
        <f t="shared" si="0"/>
        <v>0</v>
      </c>
      <c r="E71" s="268"/>
      <c r="F71" s="267"/>
    </row>
    <row r="72" spans="1:6" s="352" customFormat="1" ht="13">
      <c r="A72" s="264" t="s">
        <v>600</v>
      </c>
      <c r="B72" s="264"/>
      <c r="C72" s="264"/>
      <c r="D72" s="264"/>
      <c r="E72" s="282"/>
      <c r="F72" s="264"/>
    </row>
    <row r="73" spans="1:6" s="352" customFormat="1">
      <c r="A73" s="269" t="s">
        <v>601</v>
      </c>
      <c r="B73" s="266">
        <f>'Sources and Uses Budget'!$C72</f>
        <v>0</v>
      </c>
      <c r="C73" s="266">
        <f>'Sources and Uses Budget'!$C72</f>
        <v>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983</v>
      </c>
      <c r="B75" s="266">
        <f>'Sources and Uses Budget'!$C74</f>
        <v>0</v>
      </c>
      <c r="C75" s="266">
        <f>'Sources and Uses Budget'!$C74</f>
        <v>0</v>
      </c>
      <c r="D75" s="270">
        <f t="shared" si="0"/>
        <v>0</v>
      </c>
      <c r="E75" s="268"/>
      <c r="F75" s="267"/>
    </row>
    <row r="76" spans="1:6" s="352" customFormat="1">
      <c r="A76" s="269" t="s">
        <v>603</v>
      </c>
      <c r="B76" s="266">
        <f>'Sources and Uses Budget'!$C75</f>
        <v>734036</v>
      </c>
      <c r="C76" s="266">
        <f>'Sources and Uses Budget'!$C75</f>
        <v>734036</v>
      </c>
      <c r="D76" s="270">
        <f t="shared" si="0"/>
        <v>0</v>
      </c>
      <c r="E76" s="268"/>
      <c r="F76" s="267"/>
    </row>
    <row r="77" spans="1:6" s="352" customFormat="1">
      <c r="A77" s="272" t="s">
        <v>34</v>
      </c>
      <c r="B77" s="266">
        <f>'Sources and Uses Budget'!$C76</f>
        <v>734035</v>
      </c>
      <c r="C77" s="266">
        <f>'Sources and Uses Budget'!$C76</f>
        <v>734035</v>
      </c>
      <c r="D77" s="270">
        <f t="shared" si="0"/>
        <v>0</v>
      </c>
      <c r="E77" s="268"/>
      <c r="F77" s="267"/>
    </row>
    <row r="78" spans="1:6" s="352" customFormat="1" ht="13">
      <c r="A78" s="271" t="s">
        <v>604</v>
      </c>
      <c r="B78" s="270">
        <f>SUM(B73:B77)</f>
        <v>1468071</v>
      </c>
      <c r="C78" s="270">
        <f>SUM(C73:C77)</f>
        <v>1468071</v>
      </c>
      <c r="D78" s="270">
        <f t="shared" ref="D78:D106" si="1">C78-B78</f>
        <v>0</v>
      </c>
      <c r="E78" s="268"/>
      <c r="F78" s="267"/>
    </row>
    <row r="79" spans="1:6" s="352" customFormat="1" ht="13">
      <c r="A79" s="264" t="s">
        <v>1207</v>
      </c>
      <c r="B79" s="264"/>
      <c r="C79" s="264"/>
      <c r="D79" s="264"/>
      <c r="E79" s="282"/>
      <c r="F79" s="264"/>
    </row>
    <row r="80" spans="1:6" s="352" customFormat="1">
      <c r="A80" s="510" t="s">
        <v>1209</v>
      </c>
      <c r="B80" s="266">
        <f>'Sources and Uses Budget'!$C79</f>
        <v>2188800</v>
      </c>
      <c r="C80" s="266">
        <f>'Sources and Uses Budget'!$C79</f>
        <v>2188800</v>
      </c>
      <c r="D80" s="270">
        <f t="shared" si="1"/>
        <v>0</v>
      </c>
      <c r="E80" s="268"/>
      <c r="F80" s="267"/>
    </row>
    <row r="81" spans="1:6" s="352" customFormat="1">
      <c r="A81" s="510" t="s">
        <v>58</v>
      </c>
      <c r="B81" s="266">
        <f>'Sources and Uses Budget'!$C80</f>
        <v>860078</v>
      </c>
      <c r="C81" s="266">
        <f>'Sources and Uses Budget'!$C80</f>
        <v>860078</v>
      </c>
      <c r="D81" s="270">
        <f>C81-B81</f>
        <v>0</v>
      </c>
      <c r="E81" s="268"/>
      <c r="F81" s="267"/>
    </row>
    <row r="82" spans="1:6" s="352" customFormat="1" ht="13">
      <c r="A82" s="271" t="s">
        <v>1206</v>
      </c>
      <c r="B82" s="270">
        <f>SUM(B80:B81)</f>
        <v>3048878</v>
      </c>
      <c r="C82" s="270">
        <f>SUM(C80:C81)</f>
        <v>3048878</v>
      </c>
      <c r="D82" s="270">
        <f t="shared" si="1"/>
        <v>0</v>
      </c>
      <c r="E82" s="268"/>
      <c r="F82" s="267"/>
    </row>
    <row r="83" spans="1:6" s="352" customFormat="1" ht="13">
      <c r="A83" s="264" t="s">
        <v>763</v>
      </c>
      <c r="B83" s="264"/>
      <c r="C83" s="264"/>
      <c r="D83" s="264"/>
      <c r="E83" s="282"/>
      <c r="F83" s="264"/>
    </row>
    <row r="84" spans="1:6" s="352" customFormat="1" ht="13.75" customHeight="1">
      <c r="A84" s="269" t="s">
        <v>764</v>
      </c>
      <c r="B84" s="266">
        <f>'Sources and Uses Budget'!$C83</f>
        <v>233420</v>
      </c>
      <c r="C84" s="266">
        <f>'Sources and Uses Budget'!$C83</f>
        <v>233420</v>
      </c>
      <c r="D84" s="270">
        <f t="shared" si="1"/>
        <v>0</v>
      </c>
      <c r="E84" s="268"/>
      <c r="F84" s="267"/>
    </row>
    <row r="85" spans="1:6" s="352" customFormat="1">
      <c r="A85" s="269" t="s">
        <v>765</v>
      </c>
      <c r="B85" s="266">
        <f>'Sources and Uses Budget'!$C84</f>
        <v>31800</v>
      </c>
      <c r="C85" s="266">
        <f>'Sources and Uses Budget'!$C84</f>
        <v>31800</v>
      </c>
      <c r="D85" s="270">
        <f t="shared" si="1"/>
        <v>0</v>
      </c>
      <c r="E85" s="268"/>
      <c r="F85" s="267"/>
    </row>
    <row r="86" spans="1:6" s="352" customFormat="1">
      <c r="A86" s="269" t="s">
        <v>766</v>
      </c>
      <c r="B86" s="266">
        <f>'Sources and Uses Budget'!$C85</f>
        <v>0</v>
      </c>
      <c r="C86" s="266">
        <f>'Sources and Uses Budget'!$C85</f>
        <v>0</v>
      </c>
      <c r="D86" s="270">
        <f t="shared" si="1"/>
        <v>0</v>
      </c>
      <c r="E86" s="268"/>
      <c r="F86" s="267"/>
    </row>
    <row r="87" spans="1:6" s="352" customFormat="1">
      <c r="A87" s="269" t="s">
        <v>767</v>
      </c>
      <c r="B87" s="266">
        <f>'Sources and Uses Budget'!$C86</f>
        <v>133566</v>
      </c>
      <c r="C87" s="266">
        <f>'Sources and Uses Budget'!$C86</f>
        <v>133566</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50000</v>
      </c>
      <c r="C89" s="266">
        <f>'Sources and Uses Budget'!$C88</f>
        <v>50000</v>
      </c>
      <c r="D89" s="270">
        <f t="shared" si="1"/>
        <v>0</v>
      </c>
      <c r="E89" s="268"/>
      <c r="F89" s="267"/>
    </row>
    <row r="90" spans="1:6" s="352" customFormat="1">
      <c r="A90" s="269" t="s">
        <v>770</v>
      </c>
      <c r="B90" s="266">
        <f>'Sources and Uses Budget'!$C89</f>
        <v>100000</v>
      </c>
      <c r="C90" s="266">
        <f>'Sources and Uses Budget'!$C89</f>
        <v>100000</v>
      </c>
      <c r="D90" s="270">
        <f t="shared" si="1"/>
        <v>0</v>
      </c>
      <c r="E90" s="268"/>
      <c r="F90" s="267"/>
    </row>
    <row r="91" spans="1:6" s="352" customFormat="1">
      <c r="A91" s="269" t="s">
        <v>771</v>
      </c>
      <c r="B91" s="266">
        <f>'Sources and Uses Budget'!$C90</f>
        <v>15000</v>
      </c>
      <c r="C91" s="266">
        <f>'Sources and Uses Budget'!$C90</f>
        <v>15000</v>
      </c>
      <c r="D91" s="270">
        <f t="shared" si="1"/>
        <v>0</v>
      </c>
      <c r="E91" s="268"/>
      <c r="F91" s="267"/>
    </row>
    <row r="92" spans="1:6" s="352" customFormat="1">
      <c r="A92" s="269" t="s">
        <v>370</v>
      </c>
      <c r="B92" s="266">
        <f>'Sources and Uses Budget'!$C91</f>
        <v>40000</v>
      </c>
      <c r="C92" s="266">
        <f>'Sources and Uses Budget'!$C91</f>
        <v>40000</v>
      </c>
      <c r="D92" s="270">
        <f t="shared" si="1"/>
        <v>0</v>
      </c>
      <c r="E92" s="268"/>
      <c r="F92" s="267"/>
    </row>
    <row r="93" spans="1:6" s="352" customFormat="1">
      <c r="A93" s="510" t="s">
        <v>1208</v>
      </c>
      <c r="B93" s="266">
        <f>'Sources and Uses Budget'!$C92</f>
        <v>15000</v>
      </c>
      <c r="C93" s="266">
        <f>'Sources and Uses Budget'!$C92</f>
        <v>15000</v>
      </c>
      <c r="D93" s="270">
        <f t="shared" si="1"/>
        <v>0</v>
      </c>
      <c r="E93" s="268"/>
      <c r="F93" s="267"/>
    </row>
    <row r="94" spans="1:6" s="352" customFormat="1">
      <c r="A94" s="272" t="s">
        <v>34</v>
      </c>
      <c r="B94" s="266">
        <f>'Sources and Uses Budget'!$C93</f>
        <v>300000</v>
      </c>
      <c r="C94" s="266">
        <f>'Sources and Uses Budget'!$C93</f>
        <v>300000</v>
      </c>
      <c r="D94" s="270">
        <f t="shared" si="1"/>
        <v>0</v>
      </c>
      <c r="E94" s="268"/>
      <c r="F94" s="267"/>
    </row>
    <row r="95" spans="1:6" s="352" customFormat="1">
      <c r="A95" s="272" t="s">
        <v>34</v>
      </c>
      <c r="B95" s="266">
        <f>'Sources and Uses Budget'!$C94</f>
        <v>61000</v>
      </c>
      <c r="C95" s="266">
        <f>'Sources and Uses Budget'!$C94</f>
        <v>61000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772</v>
      </c>
      <c r="B97" s="270">
        <f>SUM(B84:B96)</f>
        <v>979786</v>
      </c>
      <c r="C97" s="270">
        <f>SUM(C84:C96)</f>
        <v>979786</v>
      </c>
      <c r="D97" s="270">
        <f t="shared" si="1"/>
        <v>0</v>
      </c>
      <c r="E97" s="268"/>
      <c r="F97" s="267"/>
    </row>
    <row r="98" spans="1:6" s="352" customFormat="1" ht="13">
      <c r="A98" s="271" t="s">
        <v>773</v>
      </c>
      <c r="B98" s="270">
        <f>SUM(B64+B71+B78+B82+B97)</f>
        <v>57475113</v>
      </c>
      <c r="C98" s="270">
        <f>SUM(C64+C71+C78+C82+C97)</f>
        <v>57475113</v>
      </c>
      <c r="D98" s="270">
        <f t="shared" si="1"/>
        <v>0</v>
      </c>
      <c r="E98" s="268"/>
      <c r="F98" s="267"/>
    </row>
    <row r="99" spans="1:6" s="352" customFormat="1" ht="13">
      <c r="A99" s="264" t="s">
        <v>774</v>
      </c>
      <c r="B99" s="264"/>
      <c r="C99" s="264"/>
      <c r="D99" s="264"/>
      <c r="E99" s="282"/>
      <c r="F99" s="264"/>
    </row>
    <row r="100" spans="1:6" s="352" customFormat="1">
      <c r="A100" s="145" t="s">
        <v>775</v>
      </c>
      <c r="B100" s="266">
        <f>'Sources and Uses Budget'!$C99</f>
        <v>4000000</v>
      </c>
      <c r="C100" s="266">
        <f>'Sources and Uses Budget'!$C99</f>
        <v>4000000</v>
      </c>
      <c r="D100" s="270">
        <f t="shared" si="1"/>
        <v>0</v>
      </c>
      <c r="E100" s="268"/>
      <c r="F100" s="267"/>
    </row>
    <row r="101" spans="1:6" s="352" customFormat="1">
      <c r="A101" s="283" t="s">
        <v>1632</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1633</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777</v>
      </c>
      <c r="B105" s="270">
        <f>SUM(B100:B104)</f>
        <v>4000000</v>
      </c>
      <c r="C105" s="270">
        <f>SUM(C100:C104)</f>
        <v>4000000</v>
      </c>
      <c r="D105" s="270">
        <f t="shared" si="1"/>
        <v>0</v>
      </c>
      <c r="E105" s="268"/>
      <c r="F105" s="267"/>
    </row>
    <row r="106" spans="1:6" s="352" customFormat="1" ht="13">
      <c r="A106" s="271" t="s">
        <v>778</v>
      </c>
      <c r="B106" s="273">
        <f>SUM(B98+B105)</f>
        <v>61475113</v>
      </c>
      <c r="C106" s="273">
        <f>SUM(C98+C105)</f>
        <v>61475113</v>
      </c>
      <c r="D106" s="270">
        <f t="shared" si="1"/>
        <v>0</v>
      </c>
      <c r="E106" s="268"/>
      <c r="F106" s="267"/>
    </row>
    <row r="107" spans="1:6" s="352" customFormat="1" ht="13">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265625" style="402" customWidth="1"/>
    <col min="11" max="16384" width="8.81640625" style="402" hidden="1"/>
  </cols>
  <sheetData>
    <row r="1" spans="1:10" ht="15.5">
      <c r="A1" s="1282" t="s">
        <v>1840</v>
      </c>
      <c r="B1" s="1283"/>
      <c r="C1" s="1283"/>
      <c r="D1" s="1283"/>
      <c r="E1" s="1283"/>
      <c r="F1" s="1283"/>
      <c r="G1" s="1283"/>
      <c r="H1" s="1283"/>
      <c r="I1" s="1283"/>
      <c r="J1" s="1283"/>
    </row>
    <row r="2" spans="1:10" ht="15.5">
      <c r="A2" s="1286" t="s">
        <v>1265</v>
      </c>
      <c r="B2" s="1287"/>
      <c r="C2" s="1287"/>
      <c r="D2" s="1287"/>
      <c r="E2" s="1287"/>
      <c r="F2" s="1287"/>
      <c r="G2" s="1287"/>
      <c r="H2" s="1287"/>
      <c r="I2" s="1287"/>
      <c r="J2" s="1287"/>
    </row>
    <row r="3" spans="1:10" ht="12.5"/>
    <row r="4" spans="1:10" ht="12.75" customHeight="1">
      <c r="A4" s="1284" t="s">
        <v>2003</v>
      </c>
      <c r="B4" s="1284"/>
      <c r="C4" s="1284"/>
      <c r="D4" s="1284"/>
      <c r="E4" s="1284"/>
      <c r="F4" s="1284"/>
      <c r="G4" s="1284"/>
      <c r="H4" s="1284"/>
      <c r="I4" s="1284"/>
      <c r="J4" s="1284"/>
    </row>
    <row r="5" spans="1:10" ht="12.5">
      <c r="A5" s="1284"/>
      <c r="B5" s="1284"/>
      <c r="C5" s="1284"/>
      <c r="D5" s="1284"/>
      <c r="E5" s="1284"/>
      <c r="F5" s="1284"/>
      <c r="G5" s="1284"/>
      <c r="H5" s="1284"/>
      <c r="I5" s="1284"/>
      <c r="J5" s="1284"/>
    </row>
    <row r="6" spans="1:10" ht="30" customHeight="1">
      <c r="A6" s="1284"/>
      <c r="B6" s="1284"/>
      <c r="C6" s="1284"/>
      <c r="D6" s="1284"/>
      <c r="E6" s="1284"/>
      <c r="F6" s="1284"/>
      <c r="G6" s="1284"/>
      <c r="H6" s="1284"/>
      <c r="I6" s="1284"/>
      <c r="J6" s="1284"/>
    </row>
    <row r="7" spans="1:10" ht="12.5">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5"/>
    <row r="10" spans="1:10" ht="12.75" customHeight="1">
      <c r="A10" s="1288" t="s">
        <v>1845</v>
      </c>
      <c r="B10" s="1288"/>
      <c r="C10" s="1288"/>
      <c r="D10" s="1288"/>
      <c r="E10" s="1288"/>
      <c r="F10" s="1288"/>
      <c r="G10" s="1288"/>
      <c r="H10" s="1288"/>
      <c r="I10" s="1288"/>
      <c r="J10" s="1288"/>
    </row>
    <row r="11" spans="1:10" ht="12.5">
      <c r="A11" s="1288"/>
      <c r="B11" s="1288"/>
      <c r="C11" s="1288"/>
      <c r="D11" s="1288"/>
      <c r="E11" s="1288"/>
      <c r="F11" s="1288"/>
      <c r="G11" s="1288"/>
      <c r="H11" s="1288"/>
      <c r="I11" s="1288"/>
      <c r="J11" s="1288"/>
    </row>
    <row r="12" spans="1:10" ht="12.5">
      <c r="A12" s="1288"/>
      <c r="B12" s="1288"/>
      <c r="C12" s="1288"/>
      <c r="D12" s="1288"/>
      <c r="E12" s="1288"/>
      <c r="F12" s="1288"/>
      <c r="G12" s="1288"/>
      <c r="H12" s="1288"/>
      <c r="I12" s="1288"/>
      <c r="J12" s="1288"/>
    </row>
    <row r="13" spans="1:10" ht="12.5">
      <c r="A13" s="1288"/>
      <c r="B13" s="1288"/>
      <c r="C13" s="1288"/>
      <c r="D13" s="1288"/>
      <c r="E13" s="1288"/>
      <c r="F13" s="1288"/>
      <c r="G13" s="1288"/>
      <c r="H13" s="1288"/>
      <c r="I13" s="1288"/>
      <c r="J13" s="1288"/>
    </row>
    <row r="14" spans="1:10" ht="12.5">
      <c r="A14" s="1288"/>
      <c r="B14" s="1288"/>
      <c r="C14" s="1288"/>
      <c r="D14" s="1288"/>
      <c r="E14" s="1288"/>
      <c r="F14" s="1288"/>
      <c r="G14" s="1288"/>
      <c r="H14" s="1288"/>
      <c r="I14" s="1288"/>
      <c r="J14" s="1288"/>
    </row>
    <row r="15" spans="1:10" ht="12.5">
      <c r="A15" s="1288"/>
      <c r="B15" s="1288"/>
      <c r="C15" s="1288"/>
      <c r="D15" s="1288"/>
      <c r="E15" s="1288"/>
      <c r="F15" s="1288"/>
      <c r="G15" s="1288"/>
      <c r="H15" s="1288"/>
      <c r="I15" s="1288"/>
      <c r="J15" s="1288"/>
    </row>
    <row r="16" spans="1:10" ht="12.5">
      <c r="A16" s="524"/>
      <c r="B16" s="524"/>
      <c r="C16" s="524"/>
      <c r="D16" s="524"/>
      <c r="E16" s="524"/>
      <c r="F16" s="524"/>
      <c r="G16" s="524"/>
      <c r="H16" s="524"/>
      <c r="I16" s="524"/>
      <c r="J16" s="524"/>
    </row>
    <row r="17" spans="1:10" ht="12.5">
      <c r="A17" s="476" t="s">
        <v>1844</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287" t="s">
        <v>1186</v>
      </c>
      <c r="B19" s="1287"/>
      <c r="C19" s="1287"/>
      <c r="D19" s="1287"/>
      <c r="E19" s="1287"/>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84" t="s">
        <v>1187</v>
      </c>
      <c r="B76" s="1284"/>
      <c r="C76" s="1284"/>
      <c r="D76" s="1284"/>
      <c r="E76" s="1284"/>
      <c r="F76" s="1284"/>
      <c r="G76" s="1284"/>
      <c r="H76" s="1284"/>
      <c r="I76" s="1284"/>
      <c r="J76" s="1284"/>
    </row>
    <row r="77" spans="1:10" ht="12.5">
      <c r="A77" s="1284"/>
      <c r="B77" s="1284"/>
      <c r="C77" s="1284"/>
      <c r="D77" s="1284"/>
      <c r="E77" s="1284"/>
      <c r="F77" s="1284"/>
      <c r="G77" s="1284"/>
      <c r="H77" s="1284"/>
      <c r="I77" s="1284"/>
      <c r="J77" s="1284"/>
    </row>
    <row r="78" spans="1:10" ht="12.5">
      <c r="A78" s="1284"/>
      <c r="B78" s="1284"/>
      <c r="C78" s="1284"/>
      <c r="D78" s="1284"/>
      <c r="E78" s="1284"/>
      <c r="F78" s="1284"/>
      <c r="G78" s="1284"/>
      <c r="H78" s="1284"/>
      <c r="I78" s="1284"/>
      <c r="J78" s="1284"/>
    </row>
    <row r="79" spans="1:10" ht="12.5"/>
    <row r="80" spans="1:10" ht="12.5">
      <c r="A80" s="402" t="s">
        <v>1186</v>
      </c>
    </row>
    <row r="81" spans="1:9" ht="12.5"/>
    <row r="82" spans="1:9" ht="12.5"/>
    <row r="83" spans="1:9" ht="12.5"/>
    <row r="84" spans="1:9" ht="12.5"/>
    <row r="85" spans="1:9" ht="12.5"/>
    <row r="86" spans="1:9" ht="12.5"/>
    <row r="87" spans="1:9" ht="12.5"/>
    <row r="88" spans="1:9" ht="12.5"/>
    <row r="89" spans="1:9" ht="13">
      <c r="A89" s="1285" t="s">
        <v>1841</v>
      </c>
      <c r="B89" s="1285"/>
      <c r="C89" s="1285"/>
      <c r="D89" s="1285"/>
      <c r="E89" s="1285"/>
      <c r="F89" s="1285"/>
      <c r="G89" s="1285"/>
      <c r="H89" s="1285"/>
      <c r="I89" s="1285"/>
    </row>
    <row r="90" spans="1:9" ht="12.5">
      <c r="A90" s="1277" t="s">
        <v>2001</v>
      </c>
      <c r="B90" s="1277"/>
      <c r="C90" s="1277"/>
      <c r="D90" s="1277"/>
      <c r="E90" s="1277"/>
    </row>
    <row r="91" spans="1:9" ht="12.5">
      <c r="A91" s="1277" t="s">
        <v>2002</v>
      </c>
      <c r="B91" s="1277"/>
      <c r="C91" s="1277"/>
      <c r="D91" s="1277"/>
      <c r="E91" s="1277"/>
    </row>
    <row r="92" spans="1:9" ht="12.5">
      <c r="A92" s="1277" t="s">
        <v>1842</v>
      </c>
      <c r="B92" s="1277"/>
      <c r="C92" s="1277"/>
      <c r="D92" s="1277"/>
      <c r="E92" s="1277"/>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19" workbookViewId="0">
      <selection activeCell="B883" sqref="B883"/>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340" t="s">
        <v>2602</v>
      </c>
      <c r="B2" s="1340"/>
      <c r="C2" s="1340"/>
      <c r="D2" s="1340"/>
      <c r="E2" s="1340"/>
      <c r="F2" s="1340"/>
      <c r="G2" s="1340"/>
      <c r="H2" s="1340"/>
      <c r="I2" s="1340"/>
    </row>
    <row r="3" spans="1:13">
      <c r="A3" s="1330" t="s">
        <v>2170</v>
      </c>
      <c r="B3" s="1330"/>
      <c r="C3" s="1330"/>
      <c r="D3" s="1330"/>
      <c r="E3" s="1330"/>
      <c r="F3" s="1330"/>
      <c r="G3" s="1330"/>
      <c r="H3" s="1330"/>
      <c r="I3" s="1330"/>
    </row>
    <row r="4" spans="1:13">
      <c r="A4" s="1330"/>
      <c r="B4" s="1330"/>
      <c r="C4" s="1287"/>
      <c r="D4" s="1287"/>
      <c r="E4" s="1287"/>
      <c r="F4" s="1287"/>
      <c r="G4" s="1287"/>
    </row>
    <row r="5" spans="1:13">
      <c r="A5" s="1330"/>
      <c r="B5" s="1330"/>
      <c r="C5" s="1287"/>
      <c r="D5" s="1287"/>
      <c r="E5" s="1287"/>
      <c r="F5" s="1287"/>
      <c r="G5" s="1287"/>
    </row>
    <row r="6" spans="1:13" ht="12.75" customHeight="1">
      <c r="A6" s="1333" t="s">
        <v>2169</v>
      </c>
      <c r="B6" s="1333"/>
      <c r="C6" s="1333"/>
      <c r="D6" s="1333"/>
      <c r="E6" s="1333"/>
      <c r="F6" s="1333"/>
      <c r="G6" s="1333"/>
      <c r="I6" s="490"/>
    </row>
    <row r="7" spans="1:13">
      <c r="A7" s="1333"/>
      <c r="B7" s="1333"/>
      <c r="C7" s="1333"/>
      <c r="D7" s="1333"/>
      <c r="E7" s="1333"/>
      <c r="F7" s="1333"/>
      <c r="G7" s="1333"/>
      <c r="I7" s="490"/>
    </row>
    <row r="8" spans="1:13">
      <c r="A8" s="481"/>
      <c r="B8" s="481"/>
      <c r="C8" s="482"/>
      <c r="D8" s="482"/>
      <c r="E8" s="482"/>
      <c r="F8" s="482"/>
    </row>
    <row r="9" spans="1:13">
      <c r="A9" s="1309" t="s">
        <v>1098</v>
      </c>
      <c r="B9" s="1309"/>
      <c r="C9" s="1309"/>
      <c r="D9" s="1309"/>
      <c r="E9" s="1309"/>
      <c r="F9" s="1309"/>
      <c r="G9" s="1309"/>
      <c r="H9" s="1023"/>
      <c r="I9" s="1024"/>
    </row>
    <row r="10" spans="1:13">
      <c r="A10" s="482"/>
      <c r="B10" s="482"/>
      <c r="E10" s="404"/>
    </row>
    <row r="11" spans="1:13" ht="13.75" customHeight="1">
      <c r="C11" s="482"/>
      <c r="D11" s="1332" t="s">
        <v>1097</v>
      </c>
      <c r="E11" s="1332"/>
      <c r="F11" s="1332"/>
    </row>
    <row r="12" spans="1:13">
      <c r="C12" s="482"/>
      <c r="D12" s="1332"/>
      <c r="E12" s="1332"/>
      <c r="F12" s="1332"/>
    </row>
    <row r="13" spans="1:13">
      <c r="A13" s="483"/>
      <c r="B13" s="483"/>
      <c r="C13" s="483"/>
      <c r="D13" s="1310" t="s">
        <v>1087</v>
      </c>
      <c r="E13" s="1310"/>
      <c r="F13" s="1310"/>
      <c r="M13" s="96"/>
    </row>
    <row r="14" spans="1:13">
      <c r="A14" s="483"/>
      <c r="B14" s="483"/>
      <c r="C14" s="483"/>
      <c r="D14" s="476"/>
      <c r="L14" s="312"/>
    </row>
    <row r="15" spans="1:13">
      <c r="A15" s="484"/>
      <c r="B15" s="485" t="s">
        <v>2779</v>
      </c>
      <c r="C15" s="483"/>
      <c r="D15" s="1308" t="s">
        <v>1892</v>
      </c>
      <c r="E15" s="1308"/>
      <c r="F15" s="1308"/>
      <c r="I15" s="490"/>
    </row>
    <row r="16" spans="1:13">
      <c r="A16" s="483"/>
      <c r="B16" s="483"/>
      <c r="C16" s="483"/>
      <c r="D16" s="1308"/>
      <c r="E16" s="1308"/>
      <c r="F16" s="1308"/>
      <c r="I16" s="490"/>
    </row>
    <row r="17" spans="1:9">
      <c r="A17" s="483"/>
      <c r="B17" s="483"/>
      <c r="C17" s="483"/>
      <c r="D17" s="1308"/>
      <c r="E17" s="1308"/>
      <c r="F17" s="1308"/>
      <c r="I17" s="490"/>
    </row>
    <row r="18" spans="1:9">
      <c r="A18" s="483"/>
      <c r="B18" s="483"/>
      <c r="C18" s="483"/>
      <c r="D18" s="445"/>
      <c r="E18" s="312" t="s">
        <v>1890</v>
      </c>
      <c r="F18" s="445"/>
      <c r="I18" s="490"/>
    </row>
    <row r="19" spans="1:9">
      <c r="A19" s="483"/>
      <c r="B19" s="483"/>
      <c r="C19" s="483"/>
      <c r="I19" s="490"/>
    </row>
    <row r="20" spans="1:9">
      <c r="A20" s="484"/>
      <c r="B20" s="485" t="s">
        <v>2779</v>
      </c>
      <c r="D20" s="1308" t="s">
        <v>1893</v>
      </c>
      <c r="E20" s="1308"/>
      <c r="F20" s="1308"/>
      <c r="I20" s="490"/>
    </row>
    <row r="21" spans="1:9">
      <c r="A21" s="484"/>
      <c r="D21" s="1308"/>
      <c r="E21" s="1308"/>
      <c r="F21" s="1308"/>
      <c r="I21" s="490"/>
    </row>
    <row r="22" spans="1:9">
      <c r="A22" s="484"/>
      <c r="D22" s="392"/>
      <c r="E22" s="96" t="s">
        <v>1889</v>
      </c>
      <c r="F22" s="392"/>
      <c r="I22" s="490"/>
    </row>
    <row r="23" spans="1:9">
      <c r="A23" s="484"/>
      <c r="B23" s="484"/>
      <c r="D23" s="446"/>
      <c r="I23" s="490"/>
    </row>
    <row r="24" spans="1:9">
      <c r="A24" s="484"/>
      <c r="B24" s="485" t="s">
        <v>2780</v>
      </c>
      <c r="D24" s="1308" t="s">
        <v>1088</v>
      </c>
      <c r="E24" s="1308"/>
      <c r="F24" s="1308"/>
      <c r="I24" s="490"/>
    </row>
    <row r="25" spans="1:9">
      <c r="A25" s="484"/>
      <c r="B25" s="484"/>
      <c r="D25" s="1308"/>
      <c r="E25" s="1308"/>
      <c r="F25" s="1308"/>
      <c r="I25" s="490"/>
    </row>
    <row r="26" spans="1:9">
      <c r="I26" s="490"/>
    </row>
    <row r="27" spans="1:9">
      <c r="A27" s="484"/>
      <c r="B27" s="485" t="s">
        <v>2779</v>
      </c>
      <c r="D27" s="1308" t="s">
        <v>2004</v>
      </c>
      <c r="E27" s="1308"/>
      <c r="F27" s="1308"/>
      <c r="I27" s="490"/>
    </row>
    <row r="28" spans="1:9">
      <c r="D28" s="1308"/>
      <c r="E28" s="1308"/>
      <c r="F28" s="1308"/>
      <c r="I28" s="490"/>
    </row>
    <row r="29" spans="1:9">
      <c r="D29" s="1308"/>
      <c r="E29" s="1308"/>
      <c r="F29" s="1308"/>
      <c r="I29" s="490"/>
    </row>
    <row r="30" spans="1:9">
      <c r="D30" s="1308"/>
      <c r="E30" s="1308"/>
      <c r="F30" s="1308"/>
      <c r="I30" s="490"/>
    </row>
    <row r="31" spans="1:9">
      <c r="D31" s="1308"/>
      <c r="E31" s="1308"/>
      <c r="F31" s="1308"/>
      <c r="I31" s="490"/>
    </row>
    <row r="32" spans="1:9">
      <c r="D32" s="447"/>
      <c r="I32" s="490"/>
    </row>
    <row r="33" spans="1:9">
      <c r="B33" s="485" t="s">
        <v>2779</v>
      </c>
      <c r="D33" s="1308" t="s">
        <v>2005</v>
      </c>
      <c r="E33" s="1308"/>
      <c r="F33" s="1308"/>
      <c r="I33" s="490"/>
    </row>
    <row r="34" spans="1:9">
      <c r="D34" s="1308"/>
      <c r="E34" s="1308"/>
      <c r="F34" s="1308"/>
      <c r="I34" s="490"/>
    </row>
    <row r="35" spans="1:9">
      <c r="A35" s="484"/>
      <c r="B35" s="484"/>
      <c r="D35" s="447"/>
      <c r="I35" s="490"/>
    </row>
    <row r="36" spans="1:9" ht="14.5" customHeight="1">
      <c r="A36" s="484"/>
      <c r="B36" s="485" t="s">
        <v>2779</v>
      </c>
      <c r="D36" s="1308" t="s">
        <v>1211</v>
      </c>
      <c r="E36" s="1308"/>
      <c r="F36" s="1308"/>
      <c r="I36" s="490"/>
    </row>
    <row r="37" spans="1:9">
      <c r="A37" s="484"/>
      <c r="B37" s="484"/>
      <c r="D37" s="1308"/>
      <c r="E37" s="1308"/>
      <c r="F37" s="1308"/>
      <c r="I37" s="490"/>
    </row>
    <row r="38" spans="1:9">
      <c r="A38" s="484"/>
      <c r="B38" s="484"/>
      <c r="D38" s="1308"/>
      <c r="E38" s="1308"/>
      <c r="F38" s="1308"/>
      <c r="I38" s="490"/>
    </row>
    <row r="39" spans="1:9">
      <c r="A39" s="484"/>
      <c r="B39" s="484"/>
      <c r="D39" s="1308"/>
      <c r="E39" s="1308"/>
      <c r="F39" s="1308"/>
      <c r="I39" s="490"/>
    </row>
    <row r="40" spans="1:9">
      <c r="A40" s="484"/>
      <c r="B40" s="484"/>
      <c r="I40" s="490"/>
    </row>
    <row r="41" spans="1:9">
      <c r="A41" s="484"/>
      <c r="B41" s="485" t="s">
        <v>2780</v>
      </c>
      <c r="D41" s="1308" t="s">
        <v>1089</v>
      </c>
      <c r="E41" s="1308"/>
      <c r="F41" s="1308"/>
      <c r="I41" s="490"/>
    </row>
    <row r="42" spans="1:9">
      <c r="A42" s="484"/>
      <c r="B42" s="484"/>
      <c r="D42" s="1308"/>
      <c r="E42" s="1308"/>
      <c r="F42" s="1308"/>
      <c r="I42" s="490"/>
    </row>
    <row r="43" spans="1:9">
      <c r="A43" s="484"/>
      <c r="B43" s="484"/>
      <c r="D43" s="1308"/>
      <c r="E43" s="1308"/>
      <c r="F43" s="1308"/>
      <c r="I43" s="490"/>
    </row>
    <row r="44" spans="1:9">
      <c r="A44" s="484"/>
      <c r="B44" s="484"/>
      <c r="D44" s="1308"/>
      <c r="E44" s="1308"/>
      <c r="F44" s="1308"/>
      <c r="I44" s="490"/>
    </row>
    <row r="45" spans="1:9">
      <c r="A45" s="484"/>
      <c r="B45" s="484"/>
      <c r="D45" s="1308"/>
      <c r="E45" s="1308"/>
      <c r="F45" s="1308"/>
      <c r="I45" s="490"/>
    </row>
    <row r="46" spans="1:9">
      <c r="A46" s="484"/>
      <c r="B46" s="484"/>
      <c r="D46" s="445"/>
      <c r="E46" s="445"/>
      <c r="F46" s="445"/>
      <c r="I46" s="490"/>
    </row>
    <row r="47" spans="1:9">
      <c r="A47" s="484"/>
      <c r="B47" s="485" t="s">
        <v>2780</v>
      </c>
      <c r="D47" s="1308" t="s">
        <v>1090</v>
      </c>
      <c r="E47" s="1308"/>
      <c r="F47" s="1308"/>
      <c r="I47" s="490"/>
    </row>
    <row r="48" spans="1:9">
      <c r="A48" s="484"/>
      <c r="B48" s="484"/>
      <c r="D48" s="1308"/>
      <c r="E48" s="1308"/>
      <c r="F48" s="1308"/>
      <c r="I48" s="490"/>
    </row>
    <row r="49" spans="1:9">
      <c r="A49" s="484"/>
      <c r="B49" s="484"/>
      <c r="D49" s="1308"/>
      <c r="E49" s="1308"/>
      <c r="F49" s="1308"/>
      <c r="I49" s="490"/>
    </row>
    <row r="50" spans="1:9" ht="23.25" customHeight="1">
      <c r="A50" s="484"/>
      <c r="B50" s="484"/>
      <c r="D50" s="1308"/>
      <c r="E50" s="1308"/>
      <c r="F50" s="1308"/>
      <c r="I50" s="490"/>
    </row>
    <row r="51" spans="1:9">
      <c r="A51" s="484"/>
      <c r="B51" s="484"/>
      <c r="D51" s="446"/>
      <c r="I51" s="490"/>
    </row>
    <row r="52" spans="1:9" ht="14.5" customHeight="1">
      <c r="A52" s="484"/>
      <c r="B52" s="485" t="s">
        <v>2779</v>
      </c>
      <c r="D52" s="1308" t="s">
        <v>1091</v>
      </c>
      <c r="E52" s="1308"/>
      <c r="F52" s="1308"/>
      <c r="I52" s="490"/>
    </row>
    <row r="53" spans="1:9">
      <c r="A53" s="484"/>
      <c r="B53" s="484"/>
      <c r="D53" s="1308"/>
      <c r="E53" s="1308"/>
      <c r="F53" s="1308"/>
      <c r="I53" s="490"/>
    </row>
    <row r="54" spans="1:9">
      <c r="A54" s="484"/>
      <c r="B54" s="484"/>
      <c r="D54" s="1308"/>
      <c r="E54" s="1308"/>
      <c r="F54" s="1308"/>
      <c r="I54" s="490"/>
    </row>
    <row r="55" spans="1:9">
      <c r="A55" s="484"/>
      <c r="B55" s="484"/>
      <c r="I55" s="490"/>
    </row>
    <row r="56" spans="1:9">
      <c r="A56" s="484"/>
      <c r="B56" s="485" t="s">
        <v>2779</v>
      </c>
      <c r="D56" s="1335" t="s">
        <v>1092</v>
      </c>
      <c r="E56" s="1335"/>
      <c r="F56" s="1335"/>
      <c r="I56" s="490"/>
    </row>
    <row r="57" spans="1:9">
      <c r="A57" s="484"/>
      <c r="B57" s="484"/>
      <c r="D57" s="1335"/>
      <c r="E57" s="1335"/>
      <c r="F57" s="1335"/>
      <c r="I57" s="490"/>
    </row>
    <row r="58" spans="1:9">
      <c r="A58" s="484"/>
      <c r="B58" s="484"/>
      <c r="D58" s="392" t="s">
        <v>1891</v>
      </c>
      <c r="E58" s="445"/>
      <c r="F58" s="445"/>
      <c r="I58" s="490"/>
    </row>
    <row r="59" spans="1:9">
      <c r="A59" s="484"/>
      <c r="B59" s="484"/>
      <c r="D59" s="445"/>
      <c r="E59" s="312" t="s">
        <v>1890</v>
      </c>
      <c r="F59" s="445"/>
      <c r="I59" s="490"/>
    </row>
    <row r="60" spans="1:9">
      <c r="D60" s="447"/>
      <c r="I60" s="490"/>
    </row>
    <row r="61" spans="1:9">
      <c r="A61" s="484"/>
      <c r="B61" s="485" t="s">
        <v>2780</v>
      </c>
      <c r="D61" s="1308" t="s">
        <v>1093</v>
      </c>
      <c r="E61" s="1308"/>
      <c r="F61" s="1308"/>
      <c r="I61" s="490"/>
    </row>
    <row r="62" spans="1:9">
      <c r="D62" s="1308"/>
      <c r="E62" s="1308"/>
      <c r="F62" s="1308"/>
      <c r="I62" s="490"/>
    </row>
    <row r="63" spans="1:9">
      <c r="D63" s="1308"/>
      <c r="E63" s="1308"/>
      <c r="F63" s="1308"/>
      <c r="I63" s="490"/>
    </row>
    <row r="64" spans="1:9">
      <c r="I64" s="490"/>
    </row>
    <row r="65" spans="1:9">
      <c r="A65" s="484"/>
      <c r="B65" s="485" t="s">
        <v>2780</v>
      </c>
      <c r="D65" s="1308" t="s">
        <v>1094</v>
      </c>
      <c r="E65" s="1308"/>
      <c r="F65" s="1308"/>
      <c r="I65" s="490"/>
    </row>
    <row r="66" spans="1:9">
      <c r="D66" s="1308"/>
      <c r="E66" s="1308"/>
      <c r="F66" s="1308"/>
      <c r="I66" s="490"/>
    </row>
    <row r="67" spans="1:9">
      <c r="I67" s="490"/>
    </row>
    <row r="68" spans="1:9">
      <c r="A68" s="484"/>
      <c r="B68" s="485" t="s">
        <v>2779</v>
      </c>
      <c r="D68" s="1308" t="s">
        <v>1095</v>
      </c>
      <c r="E68" s="1308"/>
      <c r="F68" s="1308"/>
      <c r="I68" s="490"/>
    </row>
    <row r="69" spans="1:9">
      <c r="D69" s="1308"/>
      <c r="E69" s="1308"/>
      <c r="F69" s="1308"/>
      <c r="I69" s="490"/>
    </row>
    <row r="70" spans="1:9">
      <c r="D70" s="1308"/>
      <c r="E70" s="1308"/>
      <c r="F70" s="1308"/>
      <c r="I70" s="490"/>
    </row>
    <row r="71" spans="1:9">
      <c r="I71" s="490"/>
    </row>
    <row r="72" spans="1:9">
      <c r="A72" s="484"/>
      <c r="B72" s="485" t="s">
        <v>2779</v>
      </c>
      <c r="D72" s="1308" t="s">
        <v>1096</v>
      </c>
      <c r="E72" s="1308"/>
      <c r="F72" s="1308"/>
      <c r="I72" s="490"/>
    </row>
    <row r="73" spans="1:9">
      <c r="D73" s="1308"/>
      <c r="E73" s="1308"/>
      <c r="F73" s="1308"/>
      <c r="I73" s="490"/>
    </row>
    <row r="74" spans="1:9">
      <c r="A74" s="484"/>
      <c r="B74" s="484"/>
      <c r="D74" s="446"/>
      <c r="I74" s="490"/>
    </row>
    <row r="75" spans="1:9">
      <c r="A75" s="1309" t="s">
        <v>1041</v>
      </c>
      <c r="B75" s="1309"/>
      <c r="C75" s="1309"/>
      <c r="D75" s="1309"/>
      <c r="E75" s="1309"/>
      <c r="F75" s="1309"/>
      <c r="G75" s="1309"/>
      <c r="H75" s="1023"/>
      <c r="I75" s="1147"/>
    </row>
    <row r="76" spans="1:9">
      <c r="I76" s="490"/>
    </row>
    <row r="77" spans="1:9">
      <c r="C77" s="486"/>
      <c r="D77" s="1328" t="s">
        <v>1099</v>
      </c>
      <c r="E77" s="1328"/>
      <c r="F77" s="1328"/>
      <c r="I77" s="490"/>
    </row>
    <row r="78" spans="1:9">
      <c r="A78" s="446"/>
      <c r="B78" s="446"/>
      <c r="D78" s="1308" t="s">
        <v>1114</v>
      </c>
      <c r="E78" s="1308"/>
      <c r="F78" s="1308"/>
      <c r="I78" s="490"/>
    </row>
    <row r="79" spans="1:9">
      <c r="A79" s="446"/>
      <c r="B79" s="446"/>
      <c r="I79" s="490"/>
    </row>
    <row r="80" spans="1:9" ht="13.75" customHeight="1">
      <c r="A80" s="484"/>
      <c r="B80" s="485" t="s">
        <v>2779</v>
      </c>
      <c r="D80" s="1308" t="s">
        <v>1242</v>
      </c>
      <c r="E80" s="1308"/>
      <c r="F80" s="1308"/>
      <c r="I80" s="490"/>
    </row>
    <row r="81" spans="1:9">
      <c r="A81" s="484"/>
      <c r="B81" s="484"/>
      <c r="D81" s="1308"/>
      <c r="E81" s="1308"/>
      <c r="F81" s="1308"/>
      <c r="I81" s="490"/>
    </row>
    <row r="82" spans="1:9">
      <c r="A82" s="484"/>
      <c r="B82" s="484"/>
      <c r="D82" s="1308"/>
      <c r="E82" s="1308"/>
      <c r="F82" s="1308"/>
      <c r="I82" s="490"/>
    </row>
    <row r="83" spans="1:9">
      <c r="A83" s="484"/>
      <c r="B83" s="484"/>
      <c r="D83" s="1308"/>
      <c r="E83" s="1308"/>
      <c r="F83" s="1308"/>
      <c r="I83" s="490"/>
    </row>
    <row r="84" spans="1:9">
      <c r="A84" s="484"/>
      <c r="B84" s="484"/>
      <c r="D84" s="1308"/>
      <c r="E84" s="1308"/>
      <c r="F84" s="1308"/>
      <c r="I84" s="490"/>
    </row>
    <row r="85" spans="1:9">
      <c r="A85" s="484"/>
      <c r="B85" s="484"/>
      <c r="D85" s="1308"/>
      <c r="E85" s="1308"/>
      <c r="F85" s="1308"/>
      <c r="I85" s="490"/>
    </row>
    <row r="86" spans="1:9">
      <c r="A86" s="484"/>
      <c r="B86" s="484"/>
      <c r="D86" s="1308"/>
      <c r="E86" s="1308"/>
      <c r="F86" s="1308"/>
      <c r="I86" s="490"/>
    </row>
    <row r="87" spans="1:9">
      <c r="A87" s="484"/>
      <c r="B87" s="484"/>
      <c r="D87" s="1308"/>
      <c r="E87" s="1308"/>
      <c r="F87" s="1308"/>
      <c r="I87" s="490"/>
    </row>
    <row r="88" spans="1:9">
      <c r="A88" s="484"/>
      <c r="B88" s="484"/>
      <c r="D88" s="385"/>
      <c r="E88" s="385"/>
      <c r="F88" s="385"/>
      <c r="I88" s="490"/>
    </row>
    <row r="89" spans="1:9" ht="15" customHeight="1">
      <c r="A89" s="484"/>
      <c r="B89" s="485" t="s">
        <v>2779</v>
      </c>
      <c r="D89" s="1308" t="s">
        <v>1728</v>
      </c>
      <c r="E89" s="1308"/>
      <c r="F89" s="1308"/>
      <c r="I89" s="490"/>
    </row>
    <row r="90" spans="1:9">
      <c r="A90" s="484"/>
      <c r="B90" s="484"/>
      <c r="D90" s="1308"/>
      <c r="E90" s="1308"/>
      <c r="F90" s="1308"/>
      <c r="I90" s="490"/>
    </row>
    <row r="91" spans="1:9">
      <c r="A91" s="484"/>
      <c r="B91" s="484"/>
      <c r="D91" s="445"/>
      <c r="E91" s="445"/>
      <c r="F91" s="445"/>
      <c r="I91" s="490"/>
    </row>
    <row r="92" spans="1:9">
      <c r="A92" s="484"/>
      <c r="B92" s="485" t="s">
        <v>2779</v>
      </c>
      <c r="D92" s="1308" t="s">
        <v>1731</v>
      </c>
      <c r="E92" s="1308"/>
      <c r="F92" s="1308"/>
      <c r="I92" s="490"/>
    </row>
    <row r="93" spans="1:9">
      <c r="A93" s="484"/>
      <c r="B93" s="484"/>
      <c r="D93" s="1308"/>
      <c r="E93" s="1308"/>
      <c r="F93" s="1308"/>
      <c r="I93" s="490"/>
    </row>
    <row r="94" spans="1:9">
      <c r="A94" s="484"/>
      <c r="B94" s="484"/>
      <c r="D94" s="1308"/>
      <c r="E94" s="1308"/>
      <c r="F94" s="1308"/>
      <c r="I94" s="490"/>
    </row>
    <row r="95" spans="1:9">
      <c r="A95" s="484"/>
      <c r="B95" s="484"/>
      <c r="D95" s="445"/>
      <c r="E95" s="445"/>
      <c r="F95" s="445"/>
      <c r="I95" s="490"/>
    </row>
    <row r="96" spans="1:9">
      <c r="A96" s="484"/>
      <c r="B96" s="485" t="s">
        <v>2779</v>
      </c>
      <c r="D96" s="1308" t="s">
        <v>1730</v>
      </c>
      <c r="E96" s="1308"/>
      <c r="F96" s="1308"/>
      <c r="I96" s="490"/>
    </row>
    <row r="97" spans="1:9" s="982" customFormat="1">
      <c r="A97" s="980"/>
      <c r="B97" s="980"/>
      <c r="C97" s="981"/>
      <c r="D97" s="1308"/>
      <c r="E97" s="1308"/>
      <c r="F97" s="1308"/>
      <c r="I97" s="1148"/>
    </row>
    <row r="98" spans="1:9">
      <c r="A98" s="484"/>
      <c r="B98" s="484"/>
      <c r="D98" s="392"/>
      <c r="E98" s="312" t="s">
        <v>1894</v>
      </c>
      <c r="F98" s="445"/>
      <c r="I98" s="490"/>
    </row>
    <row r="99" spans="1:9">
      <c r="A99" s="484"/>
      <c r="B99" s="484"/>
      <c r="D99" s="385"/>
      <c r="E99" s="385"/>
      <c r="F99" s="385"/>
      <c r="I99" s="490"/>
    </row>
    <row r="100" spans="1:9">
      <c r="A100" s="484"/>
      <c r="B100" s="485" t="s">
        <v>2780</v>
      </c>
      <c r="D100" s="1308" t="s">
        <v>1729</v>
      </c>
      <c r="E100" s="1308"/>
      <c r="F100" s="1308"/>
      <c r="I100" s="490"/>
    </row>
    <row r="101" spans="1:9">
      <c r="A101" s="484"/>
      <c r="B101" s="484"/>
      <c r="D101" s="1308"/>
      <c r="E101" s="1308"/>
      <c r="F101" s="1308"/>
      <c r="I101" s="490"/>
    </row>
    <row r="102" spans="1:9">
      <c r="A102" s="484"/>
      <c r="B102" s="484"/>
      <c r="D102" s="445"/>
      <c r="E102" s="445"/>
      <c r="F102" s="445"/>
      <c r="I102" s="490"/>
    </row>
    <row r="103" spans="1:9" ht="14.5" customHeight="1">
      <c r="A103" s="484"/>
      <c r="B103" s="485" t="s">
        <v>2780</v>
      </c>
      <c r="D103" s="1308" t="s">
        <v>1191</v>
      </c>
      <c r="E103" s="1308"/>
      <c r="F103" s="1308"/>
      <c r="I103" s="490"/>
    </row>
    <row r="104" spans="1:9">
      <c r="A104" s="484"/>
      <c r="B104" s="484"/>
      <c r="D104" s="1308"/>
      <c r="E104" s="1308"/>
      <c r="F104" s="1308"/>
      <c r="I104" s="490"/>
    </row>
    <row r="105" spans="1:9">
      <c r="A105" s="484"/>
      <c r="B105" s="484"/>
      <c r="D105" s="1308"/>
      <c r="E105" s="1308"/>
      <c r="F105" s="1308"/>
      <c r="I105" s="490"/>
    </row>
    <row r="106" spans="1:9">
      <c r="A106" s="484"/>
      <c r="B106" s="484"/>
      <c r="D106" s="1308"/>
      <c r="E106" s="1308"/>
      <c r="F106" s="1308"/>
      <c r="I106" s="490"/>
    </row>
    <row r="107" spans="1:9">
      <c r="A107" s="484"/>
      <c r="B107" s="484"/>
      <c r="D107" s="1308"/>
      <c r="E107" s="1308"/>
      <c r="F107" s="1308"/>
      <c r="I107" s="490"/>
    </row>
    <row r="108" spans="1:9">
      <c r="A108" s="484"/>
      <c r="B108" s="484"/>
      <c r="D108" s="1308"/>
      <c r="E108" s="1308"/>
      <c r="F108" s="1308"/>
      <c r="I108" s="490"/>
    </row>
    <row r="109" spans="1:9">
      <c r="A109" s="484"/>
      <c r="B109" s="484"/>
      <c r="D109" s="1308"/>
      <c r="E109" s="1308"/>
      <c r="F109" s="1308"/>
      <c r="I109" s="490"/>
    </row>
    <row r="110" spans="1:9">
      <c r="A110" s="484"/>
      <c r="B110" s="484"/>
      <c r="D110" s="1308"/>
      <c r="E110" s="1308"/>
      <c r="F110" s="1308"/>
      <c r="I110" s="490"/>
    </row>
    <row r="111" spans="1:9">
      <c r="A111" s="484"/>
      <c r="B111" s="484"/>
      <c r="D111" s="1308"/>
      <c r="E111" s="1308"/>
      <c r="F111" s="1308"/>
      <c r="I111" s="490"/>
    </row>
    <row r="112" spans="1:9">
      <c r="A112" s="484"/>
      <c r="B112" s="484"/>
      <c r="D112" s="1308"/>
      <c r="E112" s="1308"/>
      <c r="F112" s="1308"/>
      <c r="I112" s="490"/>
    </row>
    <row r="113" spans="1:9">
      <c r="A113" s="484"/>
      <c r="B113" s="484"/>
      <c r="D113" s="1308"/>
      <c r="E113" s="1308"/>
      <c r="F113" s="1308"/>
      <c r="I113" s="490"/>
    </row>
    <row r="114" spans="1:9">
      <c r="A114" s="484"/>
      <c r="B114" s="484"/>
      <c r="D114" s="1308"/>
      <c r="E114" s="1308"/>
      <c r="F114" s="1308"/>
      <c r="I114" s="490"/>
    </row>
    <row r="115" spans="1:9">
      <c r="A115" s="484"/>
      <c r="B115" s="484"/>
      <c r="D115" s="1308"/>
      <c r="E115" s="1308"/>
      <c r="F115" s="1308"/>
      <c r="I115" s="490"/>
    </row>
    <row r="116" spans="1:9">
      <c r="A116" s="484"/>
      <c r="B116" s="484"/>
      <c r="D116" s="1308"/>
      <c r="E116" s="1308"/>
      <c r="F116" s="1308"/>
      <c r="I116" s="490"/>
    </row>
    <row r="117" spans="1:9">
      <c r="A117" s="484"/>
      <c r="B117" s="484"/>
      <c r="D117" s="1308"/>
      <c r="E117" s="1308"/>
      <c r="F117" s="1308"/>
      <c r="I117" s="490"/>
    </row>
    <row r="118" spans="1:9">
      <c r="A118" s="484"/>
      <c r="B118" s="484"/>
      <c r="D118" s="524"/>
      <c r="E118" s="524"/>
      <c r="F118" s="524"/>
      <c r="I118" s="490"/>
    </row>
    <row r="119" spans="1:9" ht="14.25" customHeight="1">
      <c r="A119" s="484"/>
      <c r="B119" s="485" t="s">
        <v>2780</v>
      </c>
      <c r="D119" s="1334" t="s">
        <v>1100</v>
      </c>
      <c r="E119" s="1334"/>
      <c r="F119" s="1334"/>
      <c r="I119" s="490"/>
    </row>
    <row r="120" spans="1:9">
      <c r="A120" s="484"/>
      <c r="B120" s="484"/>
      <c r="D120" s="1334"/>
      <c r="E120" s="1334"/>
      <c r="F120" s="1334"/>
      <c r="I120" s="490"/>
    </row>
    <row r="121" spans="1:9">
      <c r="A121" s="484"/>
      <c r="B121" s="484"/>
      <c r="D121" s="1334"/>
      <c r="E121" s="1334"/>
      <c r="F121" s="1334"/>
      <c r="I121" s="490"/>
    </row>
    <row r="122" spans="1:9">
      <c r="A122" s="484"/>
      <c r="B122" s="484"/>
      <c r="D122" s="1334"/>
      <c r="E122" s="1334"/>
      <c r="F122" s="1334"/>
      <c r="I122" s="490"/>
    </row>
    <row r="123" spans="1:9">
      <c r="A123" s="484"/>
      <c r="B123" s="484"/>
      <c r="D123" s="1334"/>
      <c r="E123" s="1334"/>
      <c r="F123" s="1334"/>
      <c r="I123" s="490"/>
    </row>
    <row r="124" spans="1:9">
      <c r="A124" s="484"/>
      <c r="B124" s="484"/>
      <c r="D124" s="1334"/>
      <c r="E124" s="1334"/>
      <c r="F124" s="1334"/>
      <c r="I124" s="490"/>
    </row>
    <row r="125" spans="1:9">
      <c r="A125" s="484"/>
      <c r="B125" s="484"/>
      <c r="D125" s="1334"/>
      <c r="E125" s="1334"/>
      <c r="F125" s="1334"/>
      <c r="I125" s="490"/>
    </row>
    <row r="126" spans="1:9">
      <c r="A126" s="484"/>
      <c r="B126" s="484"/>
      <c r="D126" s="1334"/>
      <c r="E126" s="1334"/>
      <c r="F126" s="1334"/>
      <c r="I126" s="490"/>
    </row>
    <row r="127" spans="1:9">
      <c r="C127" s="402"/>
      <c r="D127" s="525"/>
      <c r="E127" s="525"/>
      <c r="F127" s="525"/>
      <c r="I127" s="490"/>
    </row>
    <row r="128" spans="1:9">
      <c r="A128" s="484"/>
      <c r="B128" s="485" t="s">
        <v>2779</v>
      </c>
      <c r="C128" s="402"/>
      <c r="D128" s="1334" t="s">
        <v>2006</v>
      </c>
      <c r="E128" s="1334"/>
      <c r="F128" s="1334"/>
      <c r="I128" s="490"/>
    </row>
    <row r="129" spans="1:9">
      <c r="A129" s="484"/>
      <c r="B129" s="484"/>
      <c r="C129" s="402"/>
      <c r="D129" s="1334"/>
      <c r="E129" s="1334"/>
      <c r="F129" s="1334"/>
      <c r="I129" s="490"/>
    </row>
    <row r="130" spans="1:9">
      <c r="I130" s="490"/>
    </row>
    <row r="131" spans="1:9">
      <c r="A131" s="484"/>
      <c r="B131" s="485" t="s">
        <v>2779</v>
      </c>
      <c r="D131" s="1308" t="s">
        <v>1101</v>
      </c>
      <c r="E131" s="1308"/>
      <c r="F131" s="1308"/>
      <c r="I131" s="490"/>
    </row>
    <row r="132" spans="1:9">
      <c r="D132" s="1308"/>
      <c r="E132" s="1308"/>
      <c r="F132" s="1308"/>
      <c r="I132" s="490"/>
    </row>
    <row r="133" spans="1:9">
      <c r="D133" s="1308"/>
      <c r="E133" s="1308"/>
      <c r="F133" s="1308"/>
      <c r="I133" s="490"/>
    </row>
    <row r="134" spans="1:9">
      <c r="D134" s="1308"/>
      <c r="E134" s="1308"/>
      <c r="F134" s="1308"/>
      <c r="I134" s="490"/>
    </row>
    <row r="135" spans="1:9">
      <c r="D135" s="1308"/>
      <c r="E135" s="1308"/>
      <c r="F135" s="1308"/>
      <c r="I135" s="490"/>
    </row>
    <row r="136" spans="1:9">
      <c r="I136" s="490"/>
    </row>
    <row r="137" spans="1:9">
      <c r="A137" s="484"/>
      <c r="B137" s="485" t="s">
        <v>2779</v>
      </c>
      <c r="D137" s="1308" t="s">
        <v>1102</v>
      </c>
      <c r="E137" s="1308"/>
      <c r="F137" s="1308"/>
      <c r="I137" s="490"/>
    </row>
    <row r="138" spans="1:9" s="417" customFormat="1" ht="13.75" customHeight="1">
      <c r="A138" s="488"/>
      <c r="B138" s="488"/>
      <c r="C138" s="488"/>
      <c r="D138" s="1308"/>
      <c r="E138" s="1308"/>
      <c r="F138" s="1308"/>
      <c r="I138" s="1149"/>
    </row>
    <row r="139" spans="1:9" ht="13.75" customHeight="1">
      <c r="D139" s="1308"/>
      <c r="E139" s="1308"/>
      <c r="F139" s="1308"/>
      <c r="I139" s="490"/>
    </row>
    <row r="140" spans="1:9" ht="13.75" customHeight="1">
      <c r="D140" s="1308"/>
      <c r="E140" s="1308"/>
      <c r="F140" s="1308"/>
      <c r="I140" s="490"/>
    </row>
    <row r="141" spans="1:9" ht="13.75" customHeight="1">
      <c r="D141" s="1308"/>
      <c r="E141" s="1308"/>
      <c r="F141" s="1308"/>
      <c r="I141" s="490"/>
    </row>
    <row r="142" spans="1:9" ht="13.75" customHeight="1">
      <c r="A142" s="489"/>
      <c r="B142" s="489"/>
      <c r="D142" s="1308"/>
      <c r="E142" s="1308"/>
      <c r="F142" s="1308"/>
      <c r="I142" s="490"/>
    </row>
    <row r="143" spans="1:9" ht="13.75" customHeight="1">
      <c r="D143" s="1308"/>
      <c r="E143" s="1308"/>
      <c r="F143" s="1308"/>
      <c r="I143" s="490"/>
    </row>
    <row r="144" spans="1:9" ht="13.75" customHeight="1">
      <c r="D144" s="1308"/>
      <c r="E144" s="1308"/>
      <c r="F144" s="1308"/>
      <c r="I144" s="490"/>
    </row>
    <row r="145" spans="2:9" ht="13.75" customHeight="1">
      <c r="D145" s="1308"/>
      <c r="E145" s="1308"/>
      <c r="F145" s="1308"/>
      <c r="I145" s="490"/>
    </row>
    <row r="146" spans="2:9" ht="13.75" customHeight="1">
      <c r="D146" s="1308"/>
      <c r="E146" s="1308"/>
      <c r="F146" s="1308"/>
      <c r="I146" s="490"/>
    </row>
    <row r="147" spans="2:9" ht="13.75" customHeight="1">
      <c r="D147" s="1308"/>
      <c r="E147" s="1308"/>
      <c r="F147" s="1308"/>
      <c r="I147" s="490"/>
    </row>
    <row r="148" spans="2:9" ht="13.75" customHeight="1">
      <c r="D148" s="1308"/>
      <c r="E148" s="1308"/>
      <c r="F148" s="1308"/>
      <c r="I148" s="490"/>
    </row>
    <row r="149" spans="2:9" ht="13.75" customHeight="1">
      <c r="D149" s="1308"/>
      <c r="E149" s="1308"/>
      <c r="F149" s="1308"/>
      <c r="I149" s="490"/>
    </row>
    <row r="150" spans="2:9" ht="13.75" customHeight="1">
      <c r="D150" s="476"/>
      <c r="E150" s="446"/>
      <c r="F150" s="446"/>
      <c r="I150" s="490"/>
    </row>
    <row r="151" spans="2:9" ht="13.75" customHeight="1">
      <c r="B151" s="485" t="s">
        <v>2780</v>
      </c>
      <c r="D151" s="1308" t="s">
        <v>1174</v>
      </c>
      <c r="E151" s="1308"/>
      <c r="F151" s="1308"/>
      <c r="I151" s="490"/>
    </row>
    <row r="152" spans="2:9" ht="13.75" customHeight="1">
      <c r="D152" s="1308"/>
      <c r="E152" s="1308"/>
      <c r="F152" s="1308"/>
      <c r="I152" s="490"/>
    </row>
    <row r="153" spans="2:9" ht="13.75" customHeight="1">
      <c r="D153" s="1308"/>
      <c r="E153" s="1308"/>
      <c r="F153" s="1308"/>
      <c r="I153" s="490"/>
    </row>
    <row r="154" spans="2:9" ht="13.75" customHeight="1">
      <c r="D154" s="1308"/>
      <c r="E154" s="1308"/>
      <c r="F154" s="1308"/>
      <c r="I154" s="490"/>
    </row>
    <row r="155" spans="2:9" ht="13.75" customHeight="1">
      <c r="D155" s="1308"/>
      <c r="E155" s="1308"/>
      <c r="F155" s="1308"/>
      <c r="I155" s="490"/>
    </row>
    <row r="156" spans="2:9" ht="13.75" customHeight="1">
      <c r="D156" s="1308"/>
      <c r="E156" s="1308"/>
      <c r="F156" s="1308"/>
      <c r="I156" s="490"/>
    </row>
    <row r="157" spans="2:9" ht="13.75" customHeight="1">
      <c r="D157" s="1308"/>
      <c r="E157" s="1308"/>
      <c r="F157" s="1308"/>
      <c r="I157" s="490"/>
    </row>
    <row r="158" spans="2:9" ht="13.75" customHeight="1">
      <c r="D158" s="1308"/>
      <c r="E158" s="1308"/>
      <c r="F158" s="1308"/>
      <c r="I158" s="490"/>
    </row>
    <row r="159" spans="2:9" ht="13.75" customHeight="1">
      <c r="D159" s="1308"/>
      <c r="E159" s="1308"/>
      <c r="F159" s="1308"/>
      <c r="I159" s="490"/>
    </row>
    <row r="160" spans="2:9" ht="13.75" customHeight="1">
      <c r="D160" s="1308"/>
      <c r="E160" s="1308"/>
      <c r="F160" s="1308"/>
      <c r="I160" s="490"/>
    </row>
    <row r="161" spans="1:9" ht="13.75" customHeight="1">
      <c r="D161" s="1308"/>
      <c r="E161" s="1308"/>
      <c r="F161" s="1308"/>
      <c r="I161" s="490"/>
    </row>
    <row r="162" spans="1:9" ht="13.75" customHeight="1">
      <c r="D162" s="1308"/>
      <c r="E162" s="1308"/>
      <c r="F162" s="1308"/>
      <c r="I162" s="490"/>
    </row>
    <row r="163" spans="1:9" ht="13.75" customHeight="1">
      <c r="D163" s="1308"/>
      <c r="E163" s="1308"/>
      <c r="F163" s="1308"/>
      <c r="I163" s="490"/>
    </row>
    <row r="164" spans="1:9" ht="13.75" customHeight="1">
      <c r="D164" s="1308"/>
      <c r="E164" s="1308"/>
      <c r="F164" s="1308"/>
      <c r="I164" s="490"/>
    </row>
    <row r="165" spans="1:9" ht="13.75" customHeight="1">
      <c r="D165" s="1308"/>
      <c r="E165" s="1308"/>
      <c r="F165" s="1308"/>
      <c r="I165" s="490"/>
    </row>
    <row r="166" spans="1:9" ht="13.75" customHeight="1">
      <c r="D166" s="1308"/>
      <c r="E166" s="1308"/>
      <c r="F166" s="1308"/>
      <c r="I166" s="490"/>
    </row>
    <row r="167" spans="1:9" ht="13.75" customHeight="1">
      <c r="D167" s="1308"/>
      <c r="E167" s="1308"/>
      <c r="F167" s="1308"/>
      <c r="I167" s="490"/>
    </row>
    <row r="168" spans="1:9" ht="13.75" customHeight="1">
      <c r="D168" s="1308"/>
      <c r="E168" s="1308"/>
      <c r="F168" s="1308"/>
      <c r="I168" s="490"/>
    </row>
    <row r="169" spans="1:9" ht="13.75" customHeight="1">
      <c r="D169" s="1331" t="s">
        <v>2028</v>
      </c>
      <c r="E169" s="1331"/>
      <c r="F169" s="1331"/>
      <c r="G169" s="507"/>
      <c r="I169" s="490"/>
    </row>
    <row r="170" spans="1:9" ht="13.75" customHeight="1">
      <c r="D170" s="1318"/>
      <c r="E170" s="1318"/>
      <c r="F170" s="1318"/>
      <c r="G170" s="1318"/>
      <c r="I170" s="490"/>
    </row>
    <row r="171" spans="1:9" ht="14.5" customHeight="1">
      <c r="A171" s="489"/>
      <c r="B171" s="485" t="s">
        <v>2780</v>
      </c>
      <c r="C171" s="476"/>
      <c r="D171" s="1280" t="s">
        <v>2164</v>
      </c>
      <c r="E171" s="1280"/>
      <c r="F171" s="1280"/>
      <c r="G171" s="476"/>
      <c r="I171" s="490"/>
    </row>
    <row r="172" spans="1:9" ht="14.5" customHeight="1">
      <c r="A172" s="489"/>
      <c r="B172" s="489"/>
      <c r="C172" s="476"/>
      <c r="D172" s="1280"/>
      <c r="E172" s="1280"/>
      <c r="F172" s="1280"/>
      <c r="G172" s="476"/>
      <c r="I172" s="490"/>
    </row>
    <row r="173" spans="1:9" ht="14.5" customHeight="1">
      <c r="A173" s="489"/>
      <c r="B173" s="489"/>
      <c r="C173" s="476"/>
      <c r="D173" s="1280"/>
      <c r="E173" s="1280"/>
      <c r="F173" s="1280"/>
      <c r="G173" s="476"/>
      <c r="I173" s="490"/>
    </row>
    <row r="174" spans="1:9" ht="14.5" customHeight="1">
      <c r="A174" s="489"/>
      <c r="B174" s="489"/>
      <c r="C174" s="476"/>
      <c r="D174" s="1280"/>
      <c r="E174" s="1280"/>
      <c r="F174" s="1280"/>
      <c r="G174" s="476"/>
      <c r="I174" s="490"/>
    </row>
    <row r="175" spans="1:9" ht="13.75" customHeight="1">
      <c r="A175" s="489"/>
      <c r="B175" s="489"/>
      <c r="C175" s="476"/>
      <c r="D175" s="1280"/>
      <c r="E175" s="1280"/>
      <c r="F175" s="1280"/>
      <c r="G175" s="476"/>
      <c r="I175" s="490"/>
    </row>
    <row r="176" spans="1:9" ht="13.75" customHeight="1">
      <c r="A176" s="489"/>
      <c r="B176" s="489"/>
      <c r="C176" s="476"/>
      <c r="D176" s="476"/>
      <c r="E176" s="476"/>
      <c r="F176" s="476"/>
      <c r="G176" s="476"/>
      <c r="I176" s="490"/>
    </row>
    <row r="177" spans="1:9" ht="13.75" customHeight="1">
      <c r="A177" s="489"/>
      <c r="B177" s="485" t="s">
        <v>2779</v>
      </c>
      <c r="C177" s="476"/>
      <c r="D177" s="1280" t="s">
        <v>1103</v>
      </c>
      <c r="E177" s="1280"/>
      <c r="F177" s="1280"/>
      <c r="G177" s="476"/>
      <c r="I177" s="490"/>
    </row>
    <row r="178" spans="1:9" ht="13.75" customHeight="1">
      <c r="A178" s="489"/>
      <c r="B178" s="489"/>
      <c r="C178" s="476"/>
      <c r="D178" s="1280"/>
      <c r="E178" s="1280"/>
      <c r="F178" s="1280"/>
      <c r="G178" s="476"/>
      <c r="I178" s="490"/>
    </row>
    <row r="179" spans="1:9" ht="13.75" customHeight="1">
      <c r="A179" s="489"/>
      <c r="B179" s="489"/>
      <c r="C179" s="476"/>
      <c r="D179" s="1280"/>
      <c r="E179" s="1280"/>
      <c r="F179" s="1280"/>
      <c r="G179" s="476"/>
      <c r="I179" s="490"/>
    </row>
    <row r="180" spans="1:9" ht="13.75" customHeight="1">
      <c r="A180" s="489"/>
      <c r="B180" s="489"/>
      <c r="C180" s="476"/>
      <c r="D180" s="1280"/>
      <c r="E180" s="1280"/>
      <c r="F180" s="1280"/>
      <c r="G180" s="476"/>
      <c r="I180" s="490"/>
    </row>
    <row r="181" spans="1:9" ht="13.75" customHeight="1">
      <c r="D181" s="446"/>
      <c r="E181" s="446"/>
      <c r="F181" s="446"/>
      <c r="I181" s="490"/>
    </row>
    <row r="182" spans="1:9" ht="13.75" hidden="1" customHeight="1">
      <c r="B182" s="485" t="s">
        <v>306</v>
      </c>
      <c r="D182" s="1324" t="s">
        <v>2007</v>
      </c>
      <c r="E182" s="1324"/>
      <c r="F182" s="1324"/>
      <c r="I182" s="490"/>
    </row>
    <row r="183" spans="1:9" ht="13.75" hidden="1" customHeight="1">
      <c r="D183" s="1324"/>
      <c r="E183" s="1324"/>
      <c r="F183" s="1324"/>
      <c r="I183" s="490"/>
    </row>
    <row r="184" spans="1:9" ht="13.75" hidden="1" customHeight="1">
      <c r="D184" s="1324"/>
      <c r="E184" s="1324"/>
      <c r="F184" s="1324"/>
      <c r="I184" s="490"/>
    </row>
    <row r="185" spans="1:9" ht="13.75" customHeight="1">
      <c r="A185" s="490"/>
      <c r="B185" s="490"/>
      <c r="E185" s="446"/>
      <c r="F185" s="446"/>
      <c r="I185" s="490"/>
    </row>
    <row r="186" spans="1:9">
      <c r="A186" s="1309" t="s">
        <v>2008</v>
      </c>
      <c r="B186" s="1309"/>
      <c r="C186" s="1309"/>
      <c r="D186" s="1309"/>
      <c r="E186" s="1309"/>
      <c r="F186" s="1309"/>
      <c r="G186" s="1309"/>
      <c r="H186" s="1023"/>
      <c r="I186" s="1147"/>
    </row>
    <row r="187" spans="1:9" ht="12" customHeight="1">
      <c r="D187" s="446"/>
      <c r="E187" s="446"/>
      <c r="F187" s="446"/>
      <c r="I187" s="490"/>
    </row>
    <row r="188" spans="1:9">
      <c r="B188" s="1314" t="s">
        <v>444</v>
      </c>
      <c r="C188" s="1314"/>
      <c r="D188" s="1314"/>
      <c r="E188" s="1314"/>
      <c r="F188" s="1314"/>
      <c r="I188" s="490"/>
    </row>
    <row r="189" spans="1:9">
      <c r="B189" s="392" t="s">
        <v>1846</v>
      </c>
      <c r="C189" s="392"/>
      <c r="D189" s="392"/>
      <c r="E189" s="392"/>
      <c r="F189" s="392"/>
      <c r="I189" s="490"/>
    </row>
    <row r="190" spans="1:9" ht="12" customHeight="1">
      <c r="A190" s="482"/>
      <c r="B190" s="482"/>
      <c r="C190" s="482"/>
      <c r="I190" s="490"/>
    </row>
    <row r="191" spans="1:9">
      <c r="A191" s="1309" t="s">
        <v>1042</v>
      </c>
      <c r="B191" s="1309"/>
      <c r="C191" s="1309"/>
      <c r="D191" s="1309"/>
      <c r="E191" s="1309"/>
      <c r="F191" s="1309"/>
      <c r="G191" s="1309"/>
      <c r="H191" s="1023"/>
      <c r="I191" s="1147"/>
    </row>
    <row r="192" spans="1:9" ht="12" customHeight="1">
      <c r="A192" s="404"/>
      <c r="B192" s="404"/>
      <c r="E192" s="404"/>
      <c r="I192" s="490"/>
    </row>
    <row r="193" spans="1:9" ht="13.75" customHeight="1">
      <c r="A193" s="404"/>
      <c r="B193" s="404"/>
      <c r="D193" s="1328" t="s">
        <v>1732</v>
      </c>
      <c r="E193" s="1328"/>
      <c r="F193" s="1328"/>
      <c r="I193" s="490"/>
    </row>
    <row r="194" spans="1:9">
      <c r="A194" s="404"/>
      <c r="B194" s="404"/>
      <c r="D194" s="1328"/>
      <c r="E194" s="1328"/>
      <c r="F194" s="1328"/>
      <c r="I194" s="490"/>
    </row>
    <row r="195" spans="1:9">
      <c r="A195" s="404"/>
      <c r="B195" s="404"/>
      <c r="D195" s="1314" t="s">
        <v>1192</v>
      </c>
      <c r="E195" s="1314"/>
      <c r="F195" s="1314"/>
      <c r="I195" s="490"/>
    </row>
    <row r="196" spans="1:9">
      <c r="A196" s="404"/>
      <c r="B196" s="404"/>
      <c r="D196" s="392"/>
      <c r="E196" s="392"/>
      <c r="F196" s="392"/>
      <c r="I196" s="490"/>
    </row>
    <row r="197" spans="1:9">
      <c r="A197" s="404"/>
      <c r="B197" s="485" t="s">
        <v>2779</v>
      </c>
      <c r="D197" s="1298" t="s">
        <v>1733</v>
      </c>
      <c r="E197" s="1298"/>
      <c r="F197" s="1298"/>
      <c r="I197" s="490"/>
    </row>
    <row r="198" spans="1:9">
      <c r="A198" s="404"/>
      <c r="B198" s="404"/>
      <c r="D198" s="1289" t="s">
        <v>1872</v>
      </c>
      <c r="E198" s="1289"/>
      <c r="F198" s="1289"/>
      <c r="I198" s="490"/>
    </row>
    <row r="199" spans="1:9">
      <c r="A199" s="404"/>
      <c r="B199" s="404"/>
      <c r="D199" s="96" t="s">
        <v>1734</v>
      </c>
      <c r="E199" s="1336" t="s">
        <v>1895</v>
      </c>
      <c r="F199" s="1336"/>
      <c r="I199" s="490"/>
    </row>
    <row r="200" spans="1:9">
      <c r="A200" s="404"/>
      <c r="B200" s="404"/>
      <c r="D200" s="3"/>
      <c r="E200" s="3"/>
      <c r="F200" s="3"/>
      <c r="I200" s="490"/>
    </row>
    <row r="201" spans="1:9">
      <c r="A201" s="404"/>
      <c r="B201" s="485" t="s">
        <v>2780</v>
      </c>
      <c r="D201" s="1289" t="s">
        <v>1735</v>
      </c>
      <c r="E201" s="1289"/>
      <c r="F201" s="1289"/>
      <c r="I201" s="490"/>
    </row>
    <row r="202" spans="1:9">
      <c r="A202" s="404"/>
      <c r="B202" s="404"/>
      <c r="D202" s="1298" t="s">
        <v>1872</v>
      </c>
      <c r="E202" s="1298"/>
      <c r="F202" s="1298"/>
      <c r="I202" s="490"/>
    </row>
    <row r="203" spans="1:9">
      <c r="A203" s="404"/>
      <c r="B203" s="404"/>
      <c r="D203" s="57" t="s">
        <v>1736</v>
      </c>
      <c r="E203" s="1336" t="s">
        <v>1896</v>
      </c>
      <c r="F203" s="1336"/>
      <c r="I203" s="490"/>
    </row>
    <row r="204" spans="1:9">
      <c r="A204" s="404"/>
      <c r="B204" s="404"/>
      <c r="D204" s="3"/>
      <c r="E204" s="3"/>
      <c r="F204" s="3"/>
      <c r="I204" s="490"/>
    </row>
    <row r="205" spans="1:9">
      <c r="A205" s="404"/>
      <c r="B205" s="485" t="s">
        <v>2780</v>
      </c>
      <c r="D205" s="1289" t="s">
        <v>1737</v>
      </c>
      <c r="E205" s="1289"/>
      <c r="F205" s="1289"/>
      <c r="I205" s="490"/>
    </row>
    <row r="206" spans="1:9">
      <c r="A206" s="404"/>
      <c r="B206" s="404"/>
      <c r="D206" s="1298" t="s">
        <v>1872</v>
      </c>
      <c r="E206" s="1298"/>
      <c r="F206" s="1298"/>
      <c r="I206" s="490"/>
    </row>
    <row r="207" spans="1:9">
      <c r="A207" s="404"/>
      <c r="B207" s="404"/>
      <c r="D207" s="57" t="s">
        <v>1734</v>
      </c>
      <c r="E207" s="1336" t="s">
        <v>1897</v>
      </c>
      <c r="F207" s="1336"/>
      <c r="I207" s="490"/>
    </row>
    <row r="208" spans="1:9">
      <c r="A208" s="404"/>
      <c r="B208" s="404"/>
      <c r="D208" s="392"/>
      <c r="E208" s="392"/>
      <c r="F208" s="392"/>
      <c r="I208" s="490"/>
    </row>
    <row r="209" spans="1:9" ht="14.25" customHeight="1">
      <c r="A209" s="484"/>
      <c r="B209" s="485" t="s">
        <v>2780</v>
      </c>
      <c r="D209" s="386" t="s">
        <v>1865</v>
      </c>
      <c r="E209" s="385"/>
      <c r="F209" s="385"/>
      <c r="I209" s="490"/>
    </row>
    <row r="210" spans="1:9">
      <c r="A210" s="484"/>
      <c r="B210" s="484"/>
      <c r="D210" s="1298" t="s">
        <v>1872</v>
      </c>
      <c r="E210" s="1298"/>
      <c r="F210" s="1298"/>
      <c r="I210" s="490"/>
    </row>
    <row r="211" spans="1:9">
      <c r="D211" s="385"/>
      <c r="E211" s="1336" t="s">
        <v>1898</v>
      </c>
      <c r="F211" s="1336"/>
      <c r="I211" s="490"/>
    </row>
    <row r="212" spans="1:9">
      <c r="D212" s="447"/>
      <c r="I212" s="490"/>
    </row>
    <row r="213" spans="1:9">
      <c r="B213" s="485" t="s">
        <v>2780</v>
      </c>
      <c r="D213" s="1289" t="s">
        <v>1738</v>
      </c>
      <c r="E213" s="1289"/>
      <c r="F213" s="1289"/>
      <c r="I213" s="490"/>
    </row>
    <row r="214" spans="1:9">
      <c r="D214" s="1298" t="s">
        <v>1872</v>
      </c>
      <c r="E214" s="1298"/>
      <c r="F214" s="1298"/>
      <c r="I214" s="490"/>
    </row>
    <row r="215" spans="1:9">
      <c r="D215" s="57" t="s">
        <v>1734</v>
      </c>
      <c r="E215" s="1336" t="s">
        <v>1899</v>
      </c>
      <c r="F215" s="1336"/>
      <c r="I215" s="490"/>
    </row>
    <row r="216" spans="1:9">
      <c r="D216" s="451"/>
      <c r="E216" s="451"/>
      <c r="F216" s="451"/>
      <c r="I216" s="490"/>
    </row>
    <row r="217" spans="1:9">
      <c r="A217" s="484"/>
      <c r="B217" s="485" t="s">
        <v>2780</v>
      </c>
      <c r="D217" s="1308" t="s">
        <v>1213</v>
      </c>
      <c r="E217" s="1308"/>
      <c r="F217" s="1308"/>
      <c r="I217" s="490"/>
    </row>
    <row r="218" spans="1:9" ht="14.5" customHeight="1">
      <c r="A218" s="484"/>
      <c r="B218" s="402"/>
      <c r="D218" s="1308"/>
      <c r="E218" s="1308"/>
      <c r="F218" s="1308"/>
      <c r="I218" s="490"/>
    </row>
    <row r="219" spans="1:9">
      <c r="A219" s="484"/>
      <c r="D219" s="1308"/>
      <c r="E219" s="1308"/>
      <c r="F219" s="1308"/>
      <c r="I219" s="490"/>
    </row>
    <row r="220" spans="1:9">
      <c r="A220" s="484"/>
      <c r="D220" s="1308"/>
      <c r="E220" s="1308"/>
      <c r="F220" s="1308"/>
      <c r="I220" s="490"/>
    </row>
    <row r="221" spans="1:9">
      <c r="D221" s="451"/>
      <c r="E221" s="451"/>
      <c r="F221" s="451"/>
      <c r="I221" s="490"/>
    </row>
    <row r="222" spans="1:9">
      <c r="A222" s="1309" t="s">
        <v>1043</v>
      </c>
      <c r="B222" s="1309"/>
      <c r="C222" s="1309"/>
      <c r="D222" s="1309"/>
      <c r="E222" s="1309"/>
      <c r="F222" s="1309"/>
      <c r="G222" s="1309"/>
      <c r="H222" s="1023"/>
      <c r="I222" s="1147"/>
    </row>
    <row r="223" spans="1:9" ht="12" customHeight="1">
      <c r="D223" s="446"/>
      <c r="E223" s="446"/>
      <c r="F223" s="446"/>
      <c r="I223" s="490"/>
    </row>
    <row r="224" spans="1:9">
      <c r="C224" s="486"/>
      <c r="D224" s="1311" t="s">
        <v>207</v>
      </c>
      <c r="E224" s="1311"/>
      <c r="F224" s="1311"/>
      <c r="I224" s="490"/>
    </row>
    <row r="225" spans="1:9">
      <c r="A225" s="482"/>
      <c r="B225" s="482"/>
      <c r="C225" s="482"/>
      <c r="D225" s="1310" t="s">
        <v>1117</v>
      </c>
      <c r="E225" s="1310"/>
      <c r="F225" s="1310"/>
      <c r="I225" s="490"/>
    </row>
    <row r="226" spans="1:9" ht="12" customHeight="1">
      <c r="A226" s="490"/>
      <c r="B226" s="490"/>
      <c r="C226" s="490"/>
      <c r="I226" s="490"/>
    </row>
    <row r="227" spans="1:9" ht="13.75" customHeight="1">
      <c r="A227" s="490"/>
      <c r="C227" s="490"/>
      <c r="D227" s="1311" t="s">
        <v>544</v>
      </c>
      <c r="E227" s="1311"/>
      <c r="F227" s="1311"/>
      <c r="I227" s="490"/>
    </row>
    <row r="228" spans="1:9">
      <c r="A228" s="484"/>
      <c r="B228" s="485" t="s">
        <v>2779</v>
      </c>
      <c r="D228" s="1308" t="s">
        <v>1739</v>
      </c>
      <c r="E228" s="1308"/>
      <c r="F228" s="1308"/>
      <c r="I228" s="490"/>
    </row>
    <row r="229" spans="1:9" ht="14.25" customHeight="1">
      <c r="A229" s="484"/>
      <c r="B229" s="484"/>
      <c r="D229" s="1308"/>
      <c r="E229" s="1308"/>
      <c r="F229" s="1308"/>
      <c r="I229" s="490"/>
    </row>
    <row r="230" spans="1:9" ht="14.25" customHeight="1">
      <c r="A230" s="484"/>
      <c r="B230" s="484"/>
      <c r="D230" s="1308"/>
      <c r="E230" s="1308"/>
      <c r="F230" s="1308"/>
      <c r="I230" s="490"/>
    </row>
    <row r="231" spans="1:9">
      <c r="A231" s="484"/>
      <c r="B231" s="484"/>
      <c r="D231" s="1308"/>
      <c r="E231" s="1308"/>
      <c r="F231" s="1308"/>
      <c r="I231" s="490"/>
    </row>
    <row r="232" spans="1:9">
      <c r="A232" s="484"/>
      <c r="B232" s="484"/>
      <c r="D232" s="445"/>
      <c r="E232" s="445"/>
      <c r="F232" s="445"/>
      <c r="I232" s="490"/>
    </row>
    <row r="233" spans="1:9">
      <c r="A233" s="484"/>
      <c r="B233" s="485" t="s">
        <v>2779</v>
      </c>
      <c r="D233" s="1308" t="s">
        <v>1740</v>
      </c>
      <c r="E233" s="1308"/>
      <c r="F233" s="1308"/>
      <c r="I233" s="490"/>
    </row>
    <row r="234" spans="1:9">
      <c r="A234" s="484"/>
      <c r="B234" s="484"/>
      <c r="D234" s="1308"/>
      <c r="E234" s="1308"/>
      <c r="F234" s="1308"/>
      <c r="I234" s="490"/>
    </row>
    <row r="235" spans="1:9">
      <c r="A235" s="484"/>
      <c r="B235" s="484"/>
      <c r="D235" s="1308"/>
      <c r="E235" s="1308"/>
      <c r="F235" s="1308"/>
      <c r="I235" s="490"/>
    </row>
    <row r="236" spans="1:9">
      <c r="A236" s="484"/>
      <c r="B236" s="484"/>
      <c r="D236" s="1308"/>
      <c r="E236" s="1308"/>
      <c r="F236" s="1308"/>
      <c r="I236" s="490"/>
    </row>
    <row r="237" spans="1:9" ht="14.25" customHeight="1">
      <c r="A237" s="484"/>
      <c r="B237" s="484"/>
      <c r="D237" s="1308"/>
      <c r="E237" s="1308"/>
      <c r="F237" s="1308"/>
      <c r="I237" s="490"/>
    </row>
    <row r="238" spans="1:9" ht="14.25" customHeight="1">
      <c r="A238" s="484"/>
      <c r="B238" s="484"/>
      <c r="D238" s="445"/>
      <c r="E238" s="445"/>
      <c r="F238" s="445"/>
      <c r="I238" s="490"/>
    </row>
    <row r="239" spans="1:9">
      <c r="A239" s="484"/>
      <c r="B239" s="484"/>
      <c r="D239" s="1308" t="s">
        <v>1115</v>
      </c>
      <c r="E239" s="1308"/>
      <c r="F239" s="1308"/>
      <c r="I239" s="490"/>
    </row>
    <row r="240" spans="1:9">
      <c r="A240" s="484"/>
      <c r="B240" s="484"/>
      <c r="D240" s="1308"/>
      <c r="E240" s="1308"/>
      <c r="F240" s="1308"/>
      <c r="I240" s="490"/>
    </row>
    <row r="241" spans="1:9">
      <c r="A241" s="484"/>
      <c r="B241" s="484"/>
      <c r="D241" s="1308"/>
      <c r="E241" s="1308"/>
      <c r="F241" s="1308"/>
      <c r="I241" s="490"/>
    </row>
    <row r="242" spans="1:9">
      <c r="A242" s="484"/>
      <c r="B242" s="484"/>
      <c r="D242" s="1308"/>
      <c r="E242" s="1308"/>
      <c r="F242" s="1308"/>
      <c r="I242" s="490"/>
    </row>
    <row r="243" spans="1:9">
      <c r="A243" s="484"/>
      <c r="B243" s="484"/>
      <c r="D243" s="1308"/>
      <c r="E243" s="1308"/>
      <c r="F243" s="1308"/>
      <c r="I243" s="490"/>
    </row>
    <row r="244" spans="1:9">
      <c r="A244" s="484"/>
      <c r="B244" s="484"/>
      <c r="D244" s="446"/>
      <c r="E244" s="446"/>
      <c r="F244" s="446"/>
      <c r="I244" s="490"/>
    </row>
    <row r="245" spans="1:9">
      <c r="A245" s="484"/>
      <c r="B245" s="485" t="s">
        <v>2779</v>
      </c>
      <c r="D245" s="1308" t="s">
        <v>2009</v>
      </c>
      <c r="E245" s="1308"/>
      <c r="F245" s="1308"/>
      <c r="I245" s="490"/>
    </row>
    <row r="246" spans="1:9">
      <c r="A246" s="484"/>
      <c r="B246" s="484"/>
      <c r="D246" s="1308"/>
      <c r="E246" s="1308"/>
      <c r="F246" s="1308"/>
      <c r="I246" s="490"/>
    </row>
    <row r="247" spans="1:9">
      <c r="A247" s="484"/>
      <c r="B247" s="484"/>
      <c r="D247" s="1308"/>
      <c r="E247" s="1308"/>
      <c r="F247" s="1308"/>
      <c r="I247" s="490"/>
    </row>
    <row r="248" spans="1:9">
      <c r="A248" s="484"/>
      <c r="B248" s="484"/>
      <c r="E248" s="1031" t="s">
        <v>1866</v>
      </c>
      <c r="I248" s="490"/>
    </row>
    <row r="249" spans="1:9">
      <c r="A249" s="484"/>
      <c r="B249" s="484"/>
      <c r="D249" s="446"/>
      <c r="E249" s="446"/>
      <c r="F249" s="446"/>
      <c r="I249" s="490"/>
    </row>
    <row r="250" spans="1:9" ht="14.5" customHeight="1">
      <c r="A250" s="484"/>
      <c r="B250" s="485" t="s">
        <v>2780</v>
      </c>
      <c r="D250" s="1308" t="s">
        <v>2010</v>
      </c>
      <c r="E250" s="1308"/>
      <c r="F250" s="1308"/>
      <c r="I250" s="490"/>
    </row>
    <row r="251" spans="1:9">
      <c r="A251" s="484"/>
      <c r="B251" s="484"/>
      <c r="D251" s="1308"/>
      <c r="E251" s="1308"/>
      <c r="F251" s="1308"/>
      <c r="I251" s="490"/>
    </row>
    <row r="252" spans="1:9">
      <c r="A252" s="484"/>
      <c r="B252" s="484"/>
      <c r="D252" s="1308"/>
      <c r="E252" s="1308"/>
      <c r="F252" s="1308"/>
      <c r="I252" s="490"/>
    </row>
    <row r="253" spans="1:9">
      <c r="A253" s="484"/>
      <c r="B253" s="484"/>
      <c r="D253" s="1308"/>
      <c r="E253" s="1308"/>
      <c r="F253" s="1308"/>
      <c r="I253" s="490"/>
    </row>
    <row r="254" spans="1:9">
      <c r="A254" s="484"/>
      <c r="B254" s="484"/>
      <c r="D254" s="1308"/>
      <c r="E254" s="1308"/>
      <c r="F254" s="1308"/>
      <c r="I254" s="490"/>
    </row>
    <row r="255" spans="1:9">
      <c r="A255" s="484"/>
      <c r="B255" s="484"/>
      <c r="D255" s="445"/>
      <c r="E255" s="445"/>
      <c r="F255" s="445"/>
      <c r="I255" s="490"/>
    </row>
    <row r="256" spans="1:9">
      <c r="A256" s="484"/>
      <c r="B256" s="485" t="s">
        <v>2779</v>
      </c>
      <c r="D256" s="392" t="s">
        <v>2011</v>
      </c>
      <c r="E256" s="445"/>
      <c r="F256" s="445"/>
      <c r="I256" s="490"/>
    </row>
    <row r="257" spans="1:9">
      <c r="A257" s="484"/>
      <c r="B257" s="484"/>
      <c r="E257" s="1031" t="s">
        <v>1867</v>
      </c>
      <c r="I257" s="490"/>
    </row>
    <row r="258" spans="1:9">
      <c r="D258" s="446"/>
      <c r="E258" s="446"/>
      <c r="F258" s="446"/>
      <c r="I258" s="490"/>
    </row>
    <row r="259" spans="1:9">
      <c r="A259" s="484"/>
      <c r="B259" s="485" t="s">
        <v>2779</v>
      </c>
      <c r="D259" s="1308" t="s">
        <v>1116</v>
      </c>
      <c r="E259" s="1308"/>
      <c r="F259" s="1308"/>
      <c r="I259" s="490"/>
    </row>
    <row r="260" spans="1:9">
      <c r="A260" s="484"/>
      <c r="B260" s="484"/>
      <c r="D260" s="1308"/>
      <c r="E260" s="1308"/>
      <c r="F260" s="1308"/>
      <c r="I260" s="490"/>
    </row>
    <row r="261" spans="1:9">
      <c r="D261" s="491"/>
      <c r="I261" s="490"/>
    </row>
    <row r="262" spans="1:9">
      <c r="A262" s="1309" t="s">
        <v>1044</v>
      </c>
      <c r="B262" s="1309"/>
      <c r="C262" s="1309"/>
      <c r="D262" s="1309"/>
      <c r="E262" s="1309"/>
      <c r="F262" s="1309"/>
      <c r="G262" s="1309"/>
      <c r="H262" s="1023"/>
      <c r="I262" s="1147"/>
    </row>
    <row r="263" spans="1:9">
      <c r="D263" s="491"/>
      <c r="I263" s="490"/>
    </row>
    <row r="264" spans="1:9">
      <c r="C264" s="486"/>
      <c r="D264" s="1311" t="s">
        <v>1118</v>
      </c>
      <c r="E264" s="1311"/>
      <c r="F264" s="1311"/>
      <c r="I264" s="490"/>
    </row>
    <row r="265" spans="1:9">
      <c r="A265" s="482"/>
      <c r="B265" s="482"/>
      <c r="C265" s="482"/>
      <c r="D265" s="446"/>
      <c r="E265" s="446"/>
      <c r="F265" s="446"/>
      <c r="I265" s="490"/>
    </row>
    <row r="266" spans="1:9">
      <c r="A266" s="483"/>
      <c r="B266" s="483"/>
      <c r="C266" s="483"/>
      <c r="D266" s="1311" t="s">
        <v>268</v>
      </c>
      <c r="E266" s="1311"/>
      <c r="F266" s="1311"/>
      <c r="I266" s="490"/>
    </row>
    <row r="267" spans="1:9" ht="14.5" customHeight="1">
      <c r="A267" s="484"/>
      <c r="B267" s="485" t="s">
        <v>2779</v>
      </c>
      <c r="D267" s="1308" t="s">
        <v>1193</v>
      </c>
      <c r="E267" s="1308"/>
      <c r="F267" s="1308"/>
      <c r="I267" s="490"/>
    </row>
    <row r="268" spans="1:9">
      <c r="D268" s="1308"/>
      <c r="E268" s="1308"/>
      <c r="F268" s="1308"/>
      <c r="I268" s="490"/>
    </row>
    <row r="269" spans="1:9">
      <c r="E269" s="1031" t="s">
        <v>1868</v>
      </c>
      <c r="I269" s="490"/>
    </row>
    <row r="270" spans="1:9">
      <c r="D270" s="446"/>
      <c r="E270" s="446"/>
      <c r="F270" s="446"/>
      <c r="I270" s="490"/>
    </row>
    <row r="271" spans="1:9" ht="14.5" customHeight="1">
      <c r="A271" s="484"/>
      <c r="B271" s="485" t="s">
        <v>2780</v>
      </c>
      <c r="D271" s="1308" t="s">
        <v>2012</v>
      </c>
      <c r="E271" s="1308"/>
      <c r="F271" s="1308"/>
      <c r="I271" s="490"/>
    </row>
    <row r="272" spans="1:9">
      <c r="D272" s="1308"/>
      <c r="E272" s="1308"/>
      <c r="F272" s="1308"/>
      <c r="I272" s="490"/>
    </row>
    <row r="273" spans="1:9">
      <c r="D273" s="1308"/>
      <c r="E273" s="1308"/>
      <c r="F273" s="1308"/>
      <c r="I273" s="490"/>
    </row>
    <row r="274" spans="1:9">
      <c r="D274" s="1308"/>
      <c r="E274" s="1308"/>
      <c r="F274" s="1308"/>
      <c r="I274" s="490"/>
    </row>
    <row r="275" spans="1:9">
      <c r="D275" s="1308"/>
      <c r="E275" s="1308"/>
      <c r="F275" s="1308"/>
      <c r="I275" s="490"/>
    </row>
    <row r="276" spans="1:9">
      <c r="D276" s="1308"/>
      <c r="E276" s="1308"/>
      <c r="F276" s="1308"/>
      <c r="I276" s="490"/>
    </row>
    <row r="277" spans="1:9">
      <c r="D277" s="446"/>
      <c r="E277" s="446"/>
      <c r="F277" s="446"/>
      <c r="I277" s="490"/>
    </row>
    <row r="278" spans="1:9">
      <c r="A278" s="484"/>
      <c r="B278" s="485" t="s">
        <v>2780</v>
      </c>
      <c r="D278" s="1308" t="s">
        <v>1119</v>
      </c>
      <c r="E278" s="1308"/>
      <c r="F278" s="1308"/>
      <c r="I278" s="490"/>
    </row>
    <row r="279" spans="1:9">
      <c r="D279" s="1308"/>
      <c r="E279" s="1308"/>
      <c r="F279" s="1308"/>
      <c r="I279" s="490"/>
    </row>
    <row r="280" spans="1:9">
      <c r="D280" s="1308"/>
      <c r="E280" s="1308"/>
      <c r="F280" s="1308"/>
      <c r="I280" s="490"/>
    </row>
    <row r="281" spans="1:9">
      <c r="D281" s="492"/>
      <c r="E281" s="446"/>
      <c r="F281" s="446"/>
      <c r="I281" s="490"/>
    </row>
    <row r="282" spans="1:9">
      <c r="A282" s="1309" t="s">
        <v>1045</v>
      </c>
      <c r="B282" s="1309"/>
      <c r="C282" s="1309"/>
      <c r="D282" s="1309"/>
      <c r="E282" s="1309"/>
      <c r="F282" s="1309"/>
      <c r="G282" s="1309"/>
      <c r="H282" s="1023"/>
      <c r="I282" s="1147"/>
    </row>
    <row r="283" spans="1:9">
      <c r="D283" s="492"/>
      <c r="E283" s="446"/>
      <c r="F283" s="446"/>
      <c r="I283" s="490"/>
    </row>
    <row r="284" spans="1:9">
      <c r="C284" s="482"/>
      <c r="D284" s="1328" t="s">
        <v>1120</v>
      </c>
      <c r="E284" s="1328"/>
      <c r="F284" s="1328"/>
      <c r="I284" s="490"/>
    </row>
    <row r="285" spans="1:9">
      <c r="C285" s="482"/>
      <c r="D285" s="1328"/>
      <c r="E285" s="1328"/>
      <c r="F285" s="1328"/>
      <c r="I285" s="490"/>
    </row>
    <row r="286" spans="1:9">
      <c r="A286" s="483"/>
      <c r="B286" s="483"/>
      <c r="C286" s="483"/>
      <c r="D286" s="404"/>
      <c r="I286" s="490"/>
    </row>
    <row r="287" spans="1:9">
      <c r="C287" s="483"/>
      <c r="D287" s="1311" t="s">
        <v>208</v>
      </c>
      <c r="E287" s="1311"/>
      <c r="F287" s="1311"/>
      <c r="I287" s="490"/>
    </row>
    <row r="288" spans="1:9" ht="15.75" customHeight="1">
      <c r="A288" s="484"/>
      <c r="B288" s="484"/>
      <c r="D288" s="1337" t="s">
        <v>1121</v>
      </c>
      <c r="E288" s="1337"/>
      <c r="F288" s="1337"/>
      <c r="I288" s="490"/>
    </row>
    <row r="289" spans="1:9">
      <c r="E289" s="446"/>
      <c r="F289" s="446"/>
      <c r="I289" s="490"/>
    </row>
    <row r="290" spans="1:9">
      <c r="A290" s="484"/>
      <c r="B290" s="485" t="s">
        <v>2779</v>
      </c>
      <c r="D290" s="1308" t="s">
        <v>1122</v>
      </c>
      <c r="E290" s="1308"/>
      <c r="F290" s="1308"/>
      <c r="I290" s="490"/>
    </row>
    <row r="291" spans="1:9">
      <c r="A291" s="484"/>
      <c r="B291" s="484"/>
      <c r="D291" s="1308"/>
      <c r="E291" s="1308"/>
      <c r="F291" s="1308"/>
      <c r="I291" s="490"/>
    </row>
    <row r="292" spans="1:9">
      <c r="D292" s="446"/>
      <c r="E292" s="446"/>
      <c r="F292" s="446"/>
      <c r="I292" s="490"/>
    </row>
    <row r="293" spans="1:9">
      <c r="A293" s="484"/>
      <c r="B293" s="485" t="s">
        <v>2779</v>
      </c>
      <c r="D293" s="1308" t="s">
        <v>1123</v>
      </c>
      <c r="E293" s="1308"/>
      <c r="F293" s="1308"/>
      <c r="I293" s="490"/>
    </row>
    <row r="294" spans="1:9">
      <c r="A294" s="484"/>
      <c r="B294" s="484"/>
      <c r="D294" s="1308"/>
      <c r="E294" s="1308"/>
      <c r="F294" s="1308"/>
      <c r="I294" s="490"/>
    </row>
    <row r="295" spans="1:9">
      <c r="A295" s="484"/>
      <c r="B295" s="484"/>
      <c r="D295" s="1308"/>
      <c r="E295" s="1308"/>
      <c r="F295" s="1308"/>
      <c r="I295" s="490"/>
    </row>
    <row r="296" spans="1:9">
      <c r="D296" s="446"/>
      <c r="E296" s="446"/>
      <c r="F296" s="446"/>
      <c r="I296" s="490"/>
    </row>
    <row r="297" spans="1:9">
      <c r="A297" s="484"/>
      <c r="B297" s="485" t="s">
        <v>2780</v>
      </c>
      <c r="D297" s="1308" t="s">
        <v>1124</v>
      </c>
      <c r="E297" s="1308"/>
      <c r="F297" s="1308"/>
      <c r="I297" s="490"/>
    </row>
    <row r="298" spans="1:9">
      <c r="A298" s="484"/>
      <c r="B298" s="484"/>
      <c r="D298" s="1308"/>
      <c r="E298" s="1308"/>
      <c r="F298" s="1308"/>
      <c r="I298" s="490"/>
    </row>
    <row r="299" spans="1:9">
      <c r="A299" s="490"/>
      <c r="B299" s="490"/>
      <c r="E299" s="446"/>
      <c r="F299" s="446"/>
      <c r="I299" s="490"/>
    </row>
    <row r="300" spans="1:9">
      <c r="A300" s="1309" t="s">
        <v>1046</v>
      </c>
      <c r="B300" s="1309"/>
      <c r="C300" s="1309"/>
      <c r="D300" s="1309"/>
      <c r="E300" s="1309"/>
      <c r="F300" s="1309"/>
      <c r="G300" s="1309"/>
      <c r="H300" s="1023"/>
      <c r="I300" s="1147"/>
    </row>
    <row r="301" spans="1:9">
      <c r="A301" s="490"/>
      <c r="B301" s="490"/>
      <c r="D301" s="446"/>
      <c r="E301" s="446"/>
      <c r="F301" s="446"/>
      <c r="I301" s="490"/>
    </row>
    <row r="302" spans="1:9">
      <c r="C302" s="490"/>
      <c r="D302" s="1311" t="s">
        <v>680</v>
      </c>
      <c r="E302" s="1311"/>
      <c r="F302" s="1311"/>
      <c r="I302" s="490"/>
    </row>
    <row r="303" spans="1:9">
      <c r="C303" s="490"/>
      <c r="D303" s="1310" t="s">
        <v>1125</v>
      </c>
      <c r="E303" s="1310"/>
      <c r="F303" s="1310"/>
      <c r="I303" s="490"/>
    </row>
    <row r="304" spans="1:9">
      <c r="C304" s="490"/>
      <c r="D304" s="493"/>
      <c r="I304" s="490"/>
    </row>
    <row r="305" spans="1:9">
      <c r="B305" s="485" t="s">
        <v>2779</v>
      </c>
      <c r="D305" s="1310" t="s">
        <v>1126</v>
      </c>
      <c r="E305" s="1310"/>
      <c r="F305" s="1310"/>
      <c r="I305" s="490"/>
    </row>
    <row r="306" spans="1:9">
      <c r="A306" s="484"/>
      <c r="B306" s="484"/>
      <c r="D306" s="494"/>
      <c r="E306" s="495"/>
      <c r="F306" s="495"/>
      <c r="I306" s="490"/>
    </row>
    <row r="307" spans="1:9" ht="13.75" customHeight="1">
      <c r="B307" s="485" t="s">
        <v>2780</v>
      </c>
      <c r="D307" s="1321" t="s">
        <v>1216</v>
      </c>
      <c r="E307" s="1321"/>
      <c r="F307" s="1321"/>
      <c r="I307" s="490"/>
    </row>
    <row r="308" spans="1:9">
      <c r="A308" s="484"/>
      <c r="B308" s="484"/>
      <c r="D308" s="1321"/>
      <c r="E308" s="1321"/>
      <c r="F308" s="1321"/>
      <c r="I308" s="490"/>
    </row>
    <row r="309" spans="1:9">
      <c r="A309" s="484"/>
      <c r="B309" s="484"/>
      <c r="D309" s="1321"/>
      <c r="E309" s="1321"/>
      <c r="F309" s="1321"/>
      <c r="I309" s="490"/>
    </row>
    <row r="310" spans="1:9">
      <c r="A310" s="484"/>
      <c r="B310" s="484"/>
      <c r="D310" s="1321"/>
      <c r="E310" s="1321"/>
      <c r="F310" s="1321"/>
      <c r="I310" s="490"/>
    </row>
    <row r="311" spans="1:9">
      <c r="A311" s="484"/>
      <c r="B311" s="484"/>
      <c r="D311" s="1321"/>
      <c r="E311" s="1321"/>
      <c r="F311" s="1321"/>
      <c r="I311" s="490"/>
    </row>
    <row r="312" spans="1:9">
      <c r="A312" s="484"/>
      <c r="B312" s="484"/>
      <c r="D312" s="494"/>
      <c r="E312" s="495"/>
      <c r="F312" s="495"/>
      <c r="I312" s="490"/>
    </row>
    <row r="313" spans="1:9" ht="13.75" customHeight="1">
      <c r="B313" s="485" t="s">
        <v>2779</v>
      </c>
      <c r="D313" s="1321" t="s">
        <v>1127</v>
      </c>
      <c r="E313" s="1321"/>
      <c r="F313" s="1321"/>
      <c r="I313" s="490"/>
    </row>
    <row r="314" spans="1:9">
      <c r="D314" s="1321"/>
      <c r="E314" s="1321"/>
      <c r="F314" s="1321"/>
      <c r="I314" s="490"/>
    </row>
    <row r="315" spans="1:9">
      <c r="A315" s="484"/>
      <c r="B315" s="484"/>
      <c r="D315" s="494"/>
      <c r="E315" s="495"/>
      <c r="F315" s="495"/>
      <c r="I315" s="490"/>
    </row>
    <row r="316" spans="1:9">
      <c r="B316" s="485" t="s">
        <v>2779</v>
      </c>
      <c r="D316" s="1310" t="s">
        <v>1128</v>
      </c>
      <c r="E316" s="1310"/>
      <c r="F316" s="1310"/>
      <c r="I316" s="490"/>
    </row>
    <row r="317" spans="1:9">
      <c r="E317" s="446"/>
      <c r="F317" s="446"/>
      <c r="I317" s="490"/>
    </row>
    <row r="318" spans="1:9">
      <c r="A318" s="484"/>
      <c r="B318" s="485" t="s">
        <v>2779</v>
      </c>
      <c r="D318" s="1308" t="s">
        <v>2195</v>
      </c>
      <c r="E318" s="1308"/>
      <c r="F318" s="1308"/>
      <c r="I318" s="490"/>
    </row>
    <row r="319" spans="1:9">
      <c r="A319" s="484"/>
      <c r="B319" s="484"/>
      <c r="D319" s="1308"/>
      <c r="E319" s="1308"/>
      <c r="F319" s="1308"/>
      <c r="I319" s="490"/>
    </row>
    <row r="320" spans="1:9">
      <c r="A320" s="484"/>
      <c r="B320" s="484"/>
      <c r="D320" s="1308"/>
      <c r="E320" s="1308"/>
      <c r="F320" s="1308"/>
      <c r="I320" s="490"/>
    </row>
    <row r="321" spans="1:9">
      <c r="A321" s="484"/>
      <c r="B321" s="484"/>
      <c r="D321" s="1308"/>
      <c r="E321" s="1308"/>
      <c r="F321" s="1308"/>
      <c r="I321" s="490"/>
    </row>
    <row r="322" spans="1:9">
      <c r="A322" s="484"/>
      <c r="B322" s="484"/>
      <c r="D322" s="1308"/>
      <c r="E322" s="1308"/>
      <c r="F322" s="1308"/>
      <c r="I322" s="490"/>
    </row>
    <row r="323" spans="1:9">
      <c r="A323" s="484"/>
      <c r="B323" s="484"/>
      <c r="D323" s="1308"/>
      <c r="E323" s="1308"/>
      <c r="F323" s="1308"/>
      <c r="I323" s="490"/>
    </row>
    <row r="324" spans="1:9">
      <c r="A324" s="484"/>
      <c r="B324" s="484"/>
      <c r="D324" s="1308"/>
      <c r="E324" s="1308"/>
      <c r="F324" s="1308"/>
      <c r="I324" s="490"/>
    </row>
    <row r="325" spans="1:9">
      <c r="A325" s="484"/>
      <c r="B325" s="484"/>
      <c r="D325" s="1308"/>
      <c r="E325" s="1308"/>
      <c r="F325" s="1308"/>
      <c r="I325" s="490"/>
    </row>
    <row r="326" spans="1:9">
      <c r="A326" s="484"/>
      <c r="B326" s="484"/>
      <c r="D326" s="1308"/>
      <c r="E326" s="1308"/>
      <c r="F326" s="1308"/>
      <c r="I326" s="490"/>
    </row>
    <row r="327" spans="1:9">
      <c r="A327" s="484"/>
      <c r="B327" s="484"/>
      <c r="D327" s="1308"/>
      <c r="E327" s="1308"/>
      <c r="F327" s="1308"/>
      <c r="I327" s="490"/>
    </row>
    <row r="328" spans="1:9">
      <c r="A328" s="484"/>
      <c r="B328" s="484"/>
      <c r="D328" s="1308"/>
      <c r="E328" s="1308"/>
      <c r="F328" s="1308"/>
      <c r="I328" s="490"/>
    </row>
    <row r="329" spans="1:9">
      <c r="A329" s="484"/>
      <c r="B329" s="484"/>
      <c r="D329" s="1308"/>
      <c r="E329" s="1308"/>
      <c r="F329" s="1308"/>
      <c r="I329" s="490"/>
    </row>
    <row r="330" spans="1:9">
      <c r="A330" s="484"/>
      <c r="B330" s="484"/>
      <c r="D330" s="1308"/>
      <c r="E330" s="1308"/>
      <c r="F330" s="1308"/>
      <c r="I330" s="490"/>
    </row>
    <row r="331" spans="1:9">
      <c r="A331" s="484"/>
      <c r="B331" s="484"/>
      <c r="D331" s="1308"/>
      <c r="E331" s="1308"/>
      <c r="F331" s="1308"/>
      <c r="I331" s="490"/>
    </row>
    <row r="332" spans="1:9">
      <c r="A332" s="484"/>
      <c r="B332" s="484"/>
      <c r="D332" s="1308"/>
      <c r="E332" s="1308"/>
      <c r="F332" s="1308"/>
      <c r="I332" s="490"/>
    </row>
    <row r="333" spans="1:9">
      <c r="D333" s="446"/>
      <c r="E333" s="446"/>
      <c r="F333" s="446"/>
      <c r="I333" s="490"/>
    </row>
    <row r="334" spans="1:9">
      <c r="A334" s="484"/>
      <c r="B334" s="485" t="s">
        <v>2780</v>
      </c>
      <c r="D334" s="1308" t="s">
        <v>1129</v>
      </c>
      <c r="E334" s="1308"/>
      <c r="F334" s="1308"/>
      <c r="I334" s="490"/>
    </row>
    <row r="335" spans="1:9">
      <c r="D335" s="1308"/>
      <c r="E335" s="1308"/>
      <c r="F335" s="1308"/>
      <c r="I335" s="490"/>
    </row>
    <row r="336" spans="1:9">
      <c r="D336" s="1308"/>
      <c r="E336" s="1308"/>
      <c r="F336" s="1308"/>
      <c r="I336" s="490"/>
    </row>
    <row r="337" spans="1:9">
      <c r="D337" s="1308"/>
      <c r="E337" s="1308"/>
      <c r="F337" s="1308"/>
      <c r="I337" s="490"/>
    </row>
    <row r="338" spans="1:9">
      <c r="D338" s="1308"/>
      <c r="E338" s="1308"/>
      <c r="F338" s="1308"/>
      <c r="I338" s="490"/>
    </row>
    <row r="339" spans="1:9">
      <c r="D339" s="1308"/>
      <c r="E339" s="1308"/>
      <c r="F339" s="1308"/>
      <c r="I339" s="490"/>
    </row>
    <row r="340" spans="1:9">
      <c r="D340" s="1308"/>
      <c r="E340" s="1308"/>
      <c r="F340" s="1308"/>
      <c r="I340" s="490"/>
    </row>
    <row r="341" spans="1:9">
      <c r="D341" s="1308"/>
      <c r="E341" s="1308"/>
      <c r="F341" s="1308"/>
      <c r="I341" s="490"/>
    </row>
    <row r="342" spans="1:9">
      <c r="D342" s="1308"/>
      <c r="E342" s="1308"/>
      <c r="F342" s="1308"/>
      <c r="I342" s="490"/>
    </row>
    <row r="343" spans="1:9">
      <c r="D343" s="446"/>
      <c r="E343" s="446"/>
      <c r="F343" s="446"/>
      <c r="I343" s="490"/>
    </row>
    <row r="344" spans="1:9" ht="14.25" customHeight="1">
      <c r="A344" s="484"/>
      <c r="B344" s="485" t="s">
        <v>2779</v>
      </c>
      <c r="D344" s="1308" t="s">
        <v>1873</v>
      </c>
      <c r="E344" s="1308"/>
      <c r="F344" s="1308"/>
      <c r="I344" s="490"/>
    </row>
    <row r="345" spans="1:9">
      <c r="D345" s="1308"/>
      <c r="E345" s="1308"/>
      <c r="F345" s="1308"/>
      <c r="I345" s="490"/>
    </row>
    <row r="346" spans="1:9">
      <c r="D346" s="1308"/>
      <c r="E346" s="1308"/>
      <c r="F346" s="1308"/>
      <c r="I346" s="490"/>
    </row>
    <row r="347" spans="1:9">
      <c r="D347" s="1308"/>
      <c r="E347" s="1308"/>
      <c r="F347" s="1308"/>
      <c r="I347" s="490"/>
    </row>
    <row r="348" spans="1:9">
      <c r="D348" s="386" t="s">
        <v>1872</v>
      </c>
      <c r="E348" s="385"/>
      <c r="F348" s="385"/>
      <c r="I348" s="490"/>
    </row>
    <row r="349" spans="1:9">
      <c r="D349" s="385"/>
      <c r="E349" s="96" t="s">
        <v>1869</v>
      </c>
      <c r="G349" s="96"/>
      <c r="I349" s="490"/>
    </row>
    <row r="350" spans="1:9">
      <c r="D350" s="445"/>
      <c r="E350" s="445"/>
      <c r="F350" s="445"/>
      <c r="I350" s="490"/>
    </row>
    <row r="351" spans="1:9" ht="13.5" thickBot="1">
      <c r="A351" s="1017"/>
      <c r="B351" s="1017"/>
      <c r="C351" s="1017"/>
      <c r="D351" s="1319" t="s">
        <v>976</v>
      </c>
      <c r="E351" s="1319"/>
      <c r="F351" s="1319"/>
      <c r="G351" s="1022"/>
      <c r="H351" s="1022"/>
      <c r="I351" s="1150"/>
    </row>
    <row r="352" spans="1:9" ht="13.5" thickTop="1">
      <c r="D352" s="1329" t="s">
        <v>2196</v>
      </c>
      <c r="E352" s="1329"/>
      <c r="F352" s="1329"/>
      <c r="I352" s="490"/>
    </row>
    <row r="353" spans="1:9">
      <c r="D353" s="446"/>
      <c r="E353" s="446"/>
      <c r="F353" s="446"/>
      <c r="I353" s="490"/>
    </row>
    <row r="354" spans="1:9">
      <c r="A354" s="476"/>
      <c r="B354" s="476"/>
      <c r="C354" s="476"/>
      <c r="D354" s="447"/>
      <c r="E354" s="447"/>
      <c r="F354" s="446"/>
      <c r="I354" s="490"/>
    </row>
    <row r="355" spans="1:9">
      <c r="A355" s="484"/>
      <c r="B355" s="485" t="s">
        <v>2779</v>
      </c>
      <c r="C355" s="487"/>
      <c r="D355" s="1310" t="s">
        <v>1871</v>
      </c>
      <c r="E355" s="1310"/>
      <c r="F355" s="1310"/>
      <c r="I355" s="490"/>
    </row>
    <row r="356" spans="1:9" ht="12.75" customHeight="1">
      <c r="D356" s="1032"/>
      <c r="E356" s="96" t="s">
        <v>1870</v>
      </c>
      <c r="F356" s="1032"/>
      <c r="I356" s="490"/>
    </row>
    <row r="357" spans="1:9">
      <c r="D357" s="1308" t="s">
        <v>1236</v>
      </c>
      <c r="E357" s="1308"/>
      <c r="F357" s="1308"/>
      <c r="I357" s="490"/>
    </row>
    <row r="358" spans="1:9">
      <c r="D358" s="1308"/>
      <c r="E358" s="1308"/>
      <c r="F358" s="1308"/>
      <c r="I358" s="490"/>
    </row>
    <row r="359" spans="1:9">
      <c r="D359" s="1308"/>
      <c r="E359" s="1308"/>
      <c r="F359" s="1308"/>
      <c r="I359" s="490"/>
    </row>
    <row r="360" spans="1:9">
      <c r="A360" s="484"/>
      <c r="B360" s="485" t="s">
        <v>2779</v>
      </c>
      <c r="C360" s="476"/>
      <c r="D360" s="1318" t="s">
        <v>2013</v>
      </c>
      <c r="E360" s="1318"/>
      <c r="F360" s="1318"/>
      <c r="I360" s="480"/>
    </row>
    <row r="361" spans="1:9">
      <c r="A361" s="476"/>
      <c r="B361" s="476"/>
      <c r="C361" s="476"/>
      <c r="D361" s="447"/>
      <c r="E361" s="447"/>
      <c r="F361" s="446"/>
      <c r="I361" s="490"/>
    </row>
    <row r="362" spans="1:9">
      <c r="A362" s="476"/>
      <c r="B362" s="485" t="s">
        <v>2779</v>
      </c>
      <c r="C362" s="476"/>
      <c r="D362" s="1280" t="s">
        <v>2014</v>
      </c>
      <c r="E362" s="1280"/>
      <c r="F362" s="1280"/>
      <c r="I362" s="490"/>
    </row>
    <row r="363" spans="1:9">
      <c r="A363" s="476"/>
      <c r="B363" s="476"/>
      <c r="C363" s="476"/>
      <c r="D363" s="1280"/>
      <c r="E363" s="1280"/>
      <c r="F363" s="1280"/>
      <c r="I363" s="490"/>
    </row>
    <row r="364" spans="1:9">
      <c r="A364" s="476"/>
      <c r="B364" s="476"/>
      <c r="C364" s="476"/>
      <c r="D364" s="1280"/>
      <c r="E364" s="1280"/>
      <c r="F364" s="1280"/>
      <c r="I364" s="490"/>
    </row>
    <row r="365" spans="1:9">
      <c r="A365" s="476"/>
      <c r="B365" s="476"/>
      <c r="C365" s="476"/>
      <c r="D365" s="1280"/>
      <c r="E365" s="1280"/>
      <c r="F365" s="1280"/>
      <c r="I365" s="490"/>
    </row>
    <row r="366" spans="1:9">
      <c r="A366" s="476"/>
      <c r="B366" s="476"/>
      <c r="C366" s="476"/>
      <c r="D366" s="1280"/>
      <c r="E366" s="1280"/>
      <c r="F366" s="1280"/>
      <c r="I366" s="490"/>
    </row>
    <row r="367" spans="1:9">
      <c r="A367" s="476"/>
      <c r="B367" s="476"/>
      <c r="C367" s="476"/>
      <c r="D367" s="1280"/>
      <c r="E367" s="1280"/>
      <c r="F367" s="1280"/>
      <c r="I367" s="490"/>
    </row>
    <row r="368" spans="1:9">
      <c r="A368" s="476"/>
      <c r="B368" s="476"/>
      <c r="C368" s="476"/>
      <c r="D368" s="1280"/>
      <c r="E368" s="1280"/>
      <c r="F368" s="1280"/>
      <c r="I368" s="490"/>
    </row>
    <row r="369" spans="1:9">
      <c r="A369" s="476"/>
      <c r="B369" s="476"/>
      <c r="C369" s="476"/>
      <c r="D369" s="1280"/>
      <c r="E369" s="1280"/>
      <c r="F369" s="1280"/>
      <c r="I369" s="490"/>
    </row>
    <row r="370" spans="1:9">
      <c r="A370" s="476"/>
      <c r="B370" s="476"/>
      <c r="C370" s="476"/>
      <c r="D370" s="1280"/>
      <c r="E370" s="1280"/>
      <c r="F370" s="1280"/>
      <c r="I370" s="490"/>
    </row>
    <row r="371" spans="1:9">
      <c r="A371" s="476"/>
      <c r="B371" s="476"/>
      <c r="C371" s="476"/>
      <c r="D371" s="1280"/>
      <c r="E371" s="1280"/>
      <c r="F371" s="1280"/>
      <c r="I371" s="490"/>
    </row>
    <row r="372" spans="1:9">
      <c r="A372" s="476"/>
      <c r="B372" s="476"/>
      <c r="C372" s="476"/>
      <c r="D372" s="1280"/>
      <c r="E372" s="1280"/>
      <c r="F372" s="1280"/>
      <c r="I372" s="490"/>
    </row>
    <row r="373" spans="1:9">
      <c r="A373" s="476"/>
      <c r="B373" s="476"/>
      <c r="C373" s="476"/>
      <c r="D373" s="1280"/>
      <c r="E373" s="1280"/>
      <c r="F373" s="1280"/>
      <c r="I373" s="490"/>
    </row>
    <row r="374" spans="1:9">
      <c r="A374" s="476"/>
      <c r="B374" s="476"/>
      <c r="C374" s="476"/>
      <c r="D374" s="451"/>
      <c r="E374" s="451"/>
      <c r="F374" s="451"/>
      <c r="I374" s="490"/>
    </row>
    <row r="375" spans="1:9" ht="12.4" customHeight="1">
      <c r="A375" s="476"/>
      <c r="B375" s="485" t="s">
        <v>2779</v>
      </c>
      <c r="C375" s="476"/>
      <c r="D375" s="1288" t="s">
        <v>1218</v>
      </c>
      <c r="E375" s="1288"/>
      <c r="F375" s="1288"/>
      <c r="I375" s="490"/>
    </row>
    <row r="376" spans="1:9">
      <c r="A376" s="476"/>
      <c r="B376" s="476"/>
      <c r="C376" s="476"/>
      <c r="D376" s="1288"/>
      <c r="E376" s="1288"/>
      <c r="F376" s="1288"/>
      <c r="I376" s="490"/>
    </row>
    <row r="377" spans="1:9">
      <c r="A377" s="476"/>
      <c r="B377" s="476"/>
      <c r="C377" s="476"/>
      <c r="D377" s="1288"/>
      <c r="E377" s="1288"/>
      <c r="F377" s="1288"/>
      <c r="I377" s="490"/>
    </row>
    <row r="378" spans="1:9">
      <c r="A378" s="476"/>
      <c r="B378" s="476"/>
      <c r="C378" s="476"/>
      <c r="D378" s="1288"/>
      <c r="E378" s="1288"/>
      <c r="F378" s="1288"/>
      <c r="I378" s="490"/>
    </row>
    <row r="379" spans="1:9">
      <c r="A379" s="476"/>
      <c r="B379" s="476"/>
      <c r="C379" s="476"/>
      <c r="D379" s="524"/>
      <c r="E379" s="524"/>
      <c r="F379" s="524"/>
      <c r="I379" s="490"/>
    </row>
    <row r="380" spans="1:9">
      <c r="A380" s="476"/>
      <c r="B380" s="485" t="s">
        <v>2780</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c r="A387" s="484"/>
      <c r="B387" s="485" t="s">
        <v>2780</v>
      </c>
      <c r="C387" s="476"/>
      <c r="D387" s="1280" t="s">
        <v>1130</v>
      </c>
      <c r="E387" s="1280"/>
      <c r="F387" s="1280"/>
      <c r="I387" s="490"/>
    </row>
    <row r="388" spans="1:9">
      <c r="A388" s="476"/>
      <c r="B388" s="476"/>
      <c r="C388" s="476"/>
      <c r="D388" s="1280"/>
      <c r="E388" s="1280"/>
      <c r="F388" s="1280"/>
      <c r="I388" s="490"/>
    </row>
    <row r="389" spans="1:9">
      <c r="A389" s="476"/>
      <c r="B389" s="476"/>
      <c r="C389" s="476"/>
      <c r="D389" s="1280"/>
      <c r="E389" s="1280"/>
      <c r="F389" s="1280"/>
      <c r="I389" s="490"/>
    </row>
    <row r="390" spans="1:9">
      <c r="A390" s="476"/>
      <c r="B390" s="476"/>
      <c r="C390" s="476"/>
      <c r="D390" s="1280"/>
      <c r="E390" s="1280"/>
      <c r="F390" s="1280"/>
      <c r="I390" s="490"/>
    </row>
    <row r="391" spans="1:9">
      <c r="A391" s="476"/>
      <c r="B391" s="476"/>
      <c r="C391" s="476"/>
      <c r="D391" s="447"/>
      <c r="E391" s="447"/>
      <c r="F391" s="446"/>
      <c r="I391" s="490"/>
    </row>
    <row r="392" spans="1:9">
      <c r="A392" s="476"/>
      <c r="B392" s="476"/>
      <c r="C392" s="476"/>
      <c r="D392" s="1280" t="s">
        <v>1131</v>
      </c>
      <c r="E392" s="1280"/>
      <c r="F392" s="1280"/>
      <c r="I392" s="490"/>
    </row>
    <row r="393" spans="1:9">
      <c r="A393" s="476"/>
      <c r="B393" s="476"/>
      <c r="C393" s="476"/>
      <c r="D393" s="1280"/>
      <c r="E393" s="1280"/>
      <c r="F393" s="1280"/>
      <c r="I393" s="490"/>
    </row>
    <row r="394" spans="1:9">
      <c r="A394" s="476"/>
      <c r="B394" s="476"/>
      <c r="C394" s="476"/>
      <c r="D394" s="1280"/>
      <c r="E394" s="1280"/>
      <c r="F394" s="1280"/>
      <c r="I394" s="490"/>
    </row>
    <row r="395" spans="1:9">
      <c r="A395" s="476"/>
      <c r="B395" s="476"/>
      <c r="C395" s="476"/>
      <c r="D395" s="1280"/>
      <c r="E395" s="1280"/>
      <c r="F395" s="1280"/>
      <c r="I395" s="490"/>
    </row>
    <row r="396" spans="1:9" ht="18" customHeight="1">
      <c r="A396" s="476"/>
      <c r="B396" s="476"/>
      <c r="C396" s="476"/>
      <c r="D396" s="1280"/>
      <c r="E396" s="1280"/>
      <c r="F396" s="1280"/>
      <c r="I396" s="490"/>
    </row>
    <row r="397" spans="1:9">
      <c r="A397" s="476"/>
      <c r="B397" s="476"/>
      <c r="C397" s="476"/>
      <c r="D397" s="1280"/>
      <c r="E397" s="1280"/>
      <c r="F397" s="1280"/>
      <c r="I397" s="490"/>
    </row>
    <row r="398" spans="1:9">
      <c r="A398" s="476"/>
      <c r="B398" s="476"/>
      <c r="C398" s="476"/>
      <c r="D398" s="1280"/>
      <c r="E398" s="1280"/>
      <c r="F398" s="1280"/>
      <c r="I398" s="490"/>
    </row>
    <row r="399" spans="1:9">
      <c r="A399" s="476"/>
      <c r="B399" s="476"/>
      <c r="C399" s="476"/>
      <c r="D399" s="1280"/>
      <c r="E399" s="1280"/>
      <c r="F399" s="1280"/>
      <c r="I399" s="490"/>
    </row>
    <row r="400" spans="1:9" ht="8.25" customHeight="1">
      <c r="A400" s="476"/>
      <c r="B400" s="476"/>
      <c r="C400" s="476"/>
      <c r="D400" s="1280"/>
      <c r="E400" s="1280"/>
      <c r="F400" s="1280"/>
      <c r="I400" s="490"/>
    </row>
    <row r="401" spans="1:9" ht="13.75" customHeight="1">
      <c r="A401" s="476"/>
      <c r="B401" s="476"/>
      <c r="C401" s="476"/>
      <c r="D401" s="1280" t="s">
        <v>1132</v>
      </c>
      <c r="E401" s="1280"/>
      <c r="F401" s="1280"/>
      <c r="I401" s="490"/>
    </row>
    <row r="402" spans="1:9">
      <c r="A402" s="476"/>
      <c r="B402" s="476"/>
      <c r="C402" s="476"/>
      <c r="D402" s="1280"/>
      <c r="E402" s="1280"/>
      <c r="F402" s="1280"/>
      <c r="I402" s="490"/>
    </row>
    <row r="403" spans="1:9">
      <c r="A403" s="476"/>
      <c r="B403" s="476"/>
      <c r="C403" s="476"/>
      <c r="D403" s="1280"/>
      <c r="E403" s="1280"/>
      <c r="F403" s="1280"/>
      <c r="I403" s="490"/>
    </row>
    <row r="404" spans="1:9">
      <c r="A404" s="476"/>
      <c r="B404" s="476"/>
      <c r="C404" s="476"/>
      <c r="D404" s="1280"/>
      <c r="E404" s="1280"/>
      <c r="F404" s="1280"/>
      <c r="I404" s="490"/>
    </row>
    <row r="405" spans="1:9">
      <c r="A405" s="476"/>
      <c r="B405" s="476"/>
      <c r="C405" s="476"/>
      <c r="D405" s="1280"/>
      <c r="E405" s="1280"/>
      <c r="F405" s="1280"/>
      <c r="I405" s="490"/>
    </row>
    <row r="406" spans="1:9">
      <c r="A406" s="476"/>
      <c r="B406" s="476"/>
      <c r="C406" s="476"/>
      <c r="D406" s="1280"/>
      <c r="E406" s="1280"/>
      <c r="F406" s="1280"/>
      <c r="I406" s="490"/>
    </row>
    <row r="407" spans="1:9">
      <c r="A407" s="476"/>
      <c r="B407" s="476"/>
      <c r="C407" s="476"/>
      <c r="D407" s="1280"/>
      <c r="E407" s="1280"/>
      <c r="F407" s="1280"/>
      <c r="I407" s="490"/>
    </row>
    <row r="408" spans="1:9">
      <c r="A408" s="476"/>
      <c r="B408" s="476"/>
      <c r="C408" s="476"/>
      <c r="D408" s="1280"/>
      <c r="E408" s="1280"/>
      <c r="F408" s="1280"/>
      <c r="I408" s="490"/>
    </row>
    <row r="409" spans="1:9">
      <c r="A409" s="476"/>
      <c r="B409" s="476"/>
      <c r="C409" s="476"/>
      <c r="D409" s="1280"/>
      <c r="E409" s="1280"/>
      <c r="F409" s="1280"/>
      <c r="I409" s="490"/>
    </row>
    <row r="410" spans="1:9">
      <c r="A410" s="476"/>
      <c r="B410" s="476"/>
      <c r="C410" s="476"/>
      <c r="D410" s="1280"/>
      <c r="E410" s="1280"/>
      <c r="F410" s="1280"/>
      <c r="I410" s="490"/>
    </row>
    <row r="411" spans="1:9">
      <c r="A411" s="476"/>
      <c r="B411" s="476"/>
      <c r="C411" s="476"/>
      <c r="D411" s="1280"/>
      <c r="E411" s="1280"/>
      <c r="F411" s="1280"/>
      <c r="I411" s="490"/>
    </row>
    <row r="412" spans="1:9">
      <c r="A412" s="476"/>
      <c r="B412" s="476"/>
      <c r="C412" s="476"/>
      <c r="D412" s="1280"/>
      <c r="E412" s="1280"/>
      <c r="F412" s="1280"/>
      <c r="I412" s="490"/>
    </row>
    <row r="413" spans="1:9">
      <c r="A413" s="476"/>
      <c r="B413" s="476"/>
      <c r="C413" s="496"/>
      <c r="D413" s="1280"/>
      <c r="E413" s="1280"/>
      <c r="F413" s="1280"/>
      <c r="I413" s="490"/>
    </row>
    <row r="414" spans="1:9">
      <c r="A414" s="476"/>
      <c r="B414" s="476"/>
      <c r="C414" s="496"/>
      <c r="D414" s="1280"/>
      <c r="E414" s="1280"/>
      <c r="F414" s="1280"/>
      <c r="I414" s="490"/>
    </row>
    <row r="415" spans="1:9">
      <c r="A415" s="476"/>
      <c r="B415" s="476"/>
      <c r="C415" s="476"/>
      <c r="D415" s="1280"/>
      <c r="E415" s="1280"/>
      <c r="F415" s="1280"/>
      <c r="I415" s="490"/>
    </row>
    <row r="416" spans="1:9">
      <c r="A416" s="476"/>
      <c r="B416" s="476"/>
      <c r="C416" s="496"/>
      <c r="D416" s="1280"/>
      <c r="E416" s="1280"/>
      <c r="F416" s="1280"/>
      <c r="I416" s="490"/>
    </row>
    <row r="417" spans="1:9">
      <c r="A417" s="476"/>
      <c r="B417" s="476"/>
      <c r="C417" s="496"/>
      <c r="D417" s="1280"/>
      <c r="E417" s="1280"/>
      <c r="F417" s="1280"/>
      <c r="I417" s="490"/>
    </row>
    <row r="418" spans="1:9">
      <c r="A418" s="476"/>
      <c r="B418" s="476"/>
      <c r="C418" s="496"/>
      <c r="D418" s="1280"/>
      <c r="E418" s="1280"/>
      <c r="F418" s="1280"/>
      <c r="I418" s="490"/>
    </row>
    <row r="419" spans="1:9">
      <c r="A419" s="476"/>
      <c r="B419" s="476"/>
      <c r="C419" s="476"/>
      <c r="D419" s="447"/>
      <c r="E419" s="447"/>
      <c r="F419" s="446"/>
      <c r="I419" s="490"/>
    </row>
    <row r="420" spans="1:9">
      <c r="A420" s="476"/>
      <c r="B420" s="485" t="s">
        <v>2779</v>
      </c>
      <c r="C420" s="476"/>
      <c r="D420" s="1280" t="s">
        <v>1133</v>
      </c>
      <c r="E420" s="1280"/>
      <c r="F420" s="1280"/>
      <c r="I420" s="490"/>
    </row>
    <row r="421" spans="1:9">
      <c r="A421" s="476"/>
      <c r="B421" s="476"/>
      <c r="C421" s="476"/>
      <c r="D421" s="1280"/>
      <c r="E421" s="1280"/>
      <c r="F421" s="1280"/>
      <c r="I421" s="490"/>
    </row>
    <row r="422" spans="1:9">
      <c r="A422" s="476"/>
      <c r="B422" s="476"/>
      <c r="C422" s="476"/>
      <c r="D422" s="451"/>
      <c r="E422" s="451"/>
      <c r="F422" s="451"/>
      <c r="I422" s="490"/>
    </row>
    <row r="423" spans="1:9" ht="14.5" customHeight="1">
      <c r="A423" s="484"/>
      <c r="B423" s="485" t="s">
        <v>2779</v>
      </c>
      <c r="D423" s="1280" t="s">
        <v>1853</v>
      </c>
      <c r="E423" s="1280"/>
      <c r="F423" s="1280"/>
      <c r="I423" s="490"/>
    </row>
    <row r="424" spans="1:9" ht="14.5" customHeight="1">
      <c r="A424" s="484"/>
      <c r="D424" s="1280"/>
      <c r="E424" s="1280"/>
      <c r="F424" s="1280"/>
      <c r="I424" s="490"/>
    </row>
    <row r="425" spans="1:9" ht="14.5" customHeight="1">
      <c r="A425" s="484"/>
      <c r="D425" s="1280"/>
      <c r="E425" s="1280"/>
      <c r="F425" s="1280"/>
      <c r="I425" s="490"/>
    </row>
    <row r="426" spans="1:9" ht="14.5" customHeight="1">
      <c r="A426" s="484"/>
      <c r="D426" s="1280"/>
      <c r="E426" s="1280"/>
      <c r="F426" s="1280"/>
      <c r="I426" s="490"/>
    </row>
    <row r="427" spans="1:9" ht="14.5" customHeight="1">
      <c r="A427" s="484"/>
      <c r="D427" s="1280"/>
      <c r="E427" s="1280"/>
      <c r="F427" s="1280"/>
      <c r="I427" s="490"/>
    </row>
    <row r="428" spans="1:9" ht="14.5" customHeight="1">
      <c r="A428" s="484"/>
      <c r="D428" s="385"/>
      <c r="E428" s="385"/>
      <c r="F428" s="385"/>
      <c r="I428" s="490"/>
    </row>
    <row r="429" spans="1:9" ht="13.75" customHeight="1">
      <c r="A429" s="484"/>
      <c r="B429" s="485" t="s">
        <v>2779</v>
      </c>
      <c r="C429" s="476"/>
      <c r="D429" s="1280" t="s">
        <v>1237</v>
      </c>
      <c r="E429" s="1280"/>
      <c r="F429" s="1280"/>
      <c r="I429" s="490"/>
    </row>
    <row r="430" spans="1:9">
      <c r="A430" s="497"/>
      <c r="B430" s="497"/>
      <c r="C430" s="476"/>
      <c r="D430" s="1280"/>
      <c r="E430" s="1280"/>
      <c r="F430" s="1280"/>
      <c r="I430" s="490"/>
    </row>
    <row r="431" spans="1:9">
      <c r="A431" s="497"/>
      <c r="B431" s="497"/>
      <c r="C431" s="476"/>
      <c r="D431" s="1280"/>
      <c r="E431" s="1280"/>
      <c r="F431" s="1280"/>
      <c r="I431" s="490"/>
    </row>
    <row r="432" spans="1:9">
      <c r="A432" s="497"/>
      <c r="B432" s="497"/>
      <c r="C432" s="476"/>
      <c r="D432" s="1280"/>
      <c r="E432" s="1280"/>
      <c r="F432" s="1280"/>
      <c r="I432" s="490"/>
    </row>
    <row r="433" spans="1:9" ht="15.75" customHeight="1">
      <c r="A433" s="497"/>
      <c r="B433" s="497"/>
      <c r="C433" s="476"/>
      <c r="D433" s="1339" t="s">
        <v>2609</v>
      </c>
      <c r="E433" s="1280"/>
      <c r="F433" s="1280"/>
      <c r="I433" s="490"/>
    </row>
    <row r="434" spans="1:9">
      <c r="D434" s="446"/>
      <c r="E434" s="446"/>
      <c r="F434" s="446"/>
      <c r="I434" s="490"/>
    </row>
    <row r="435" spans="1:9">
      <c r="A435" s="484"/>
      <c r="B435" s="485" t="s">
        <v>2780</v>
      </c>
      <c r="C435" s="487"/>
      <c r="D435" s="1308" t="s">
        <v>2015</v>
      </c>
      <c r="E435" s="1308"/>
      <c r="F435" s="1308"/>
      <c r="I435" s="490"/>
    </row>
    <row r="436" spans="1:9">
      <c r="A436" s="484"/>
      <c r="B436" s="484"/>
      <c r="D436" s="1308"/>
      <c r="E436" s="1308"/>
      <c r="F436" s="1308"/>
      <c r="I436" s="490"/>
    </row>
    <row r="437" spans="1:9">
      <c r="D437" s="1308"/>
      <c r="E437" s="1308"/>
      <c r="F437" s="1308"/>
      <c r="I437" s="490"/>
    </row>
    <row r="438" spans="1:9">
      <c r="D438" s="1308"/>
      <c r="E438" s="1308"/>
      <c r="F438" s="1308"/>
      <c r="I438" s="490"/>
    </row>
    <row r="439" spans="1:9">
      <c r="D439" s="1308"/>
      <c r="E439" s="1308"/>
      <c r="F439" s="1308"/>
      <c r="I439" s="490"/>
    </row>
    <row r="440" spans="1:9">
      <c r="D440" s="1308"/>
      <c r="E440" s="1308"/>
      <c r="F440" s="1308"/>
      <c r="I440" s="490"/>
    </row>
    <row r="441" spans="1:9">
      <c r="D441" s="1308"/>
      <c r="E441" s="1308"/>
      <c r="F441" s="1308"/>
      <c r="I441" s="490"/>
    </row>
    <row r="442" spans="1:9">
      <c r="D442" s="1308"/>
      <c r="E442" s="1308"/>
      <c r="F442" s="1308"/>
      <c r="I442" s="490"/>
    </row>
    <row r="443" spans="1:9">
      <c r="D443" s="1308"/>
      <c r="E443" s="1308"/>
      <c r="F443" s="1308"/>
      <c r="I443" s="490"/>
    </row>
    <row r="444" spans="1:9">
      <c r="D444" s="1308"/>
      <c r="E444" s="1308"/>
      <c r="F444" s="1308"/>
      <c r="I444" s="490"/>
    </row>
    <row r="445" spans="1:9">
      <c r="D445" s="1308"/>
      <c r="E445" s="1308"/>
      <c r="F445" s="1308"/>
      <c r="I445" s="490"/>
    </row>
    <row r="446" spans="1:9">
      <c r="D446" s="1308"/>
      <c r="E446" s="1308"/>
      <c r="F446" s="1308"/>
      <c r="I446" s="490"/>
    </row>
    <row r="447" spans="1:9">
      <c r="D447" s="1308"/>
      <c r="E447" s="1308"/>
      <c r="F447" s="1308"/>
      <c r="I447" s="490"/>
    </row>
    <row r="448" spans="1:9">
      <c r="A448" s="402"/>
      <c r="B448" s="402"/>
      <c r="C448" s="402"/>
      <c r="D448" s="1308"/>
      <c r="E448" s="1308"/>
      <c r="F448" s="1308"/>
      <c r="I448" s="490"/>
    </row>
    <row r="449" spans="1:9">
      <c r="A449" s="402"/>
      <c r="B449" s="402"/>
      <c r="C449" s="402"/>
      <c r="D449" s="1308"/>
      <c r="E449" s="1308"/>
      <c r="F449" s="1308"/>
      <c r="I449" s="490"/>
    </row>
    <row r="450" spans="1:9">
      <c r="A450" s="402"/>
      <c r="B450" s="402"/>
      <c r="C450" s="402"/>
      <c r="D450" s="1308"/>
      <c r="E450" s="1308"/>
      <c r="F450" s="1308"/>
      <c r="I450" s="490"/>
    </row>
    <row r="451" spans="1:9">
      <c r="A451" s="402"/>
      <c r="B451" s="402"/>
      <c r="C451" s="402"/>
      <c r="D451" s="1308"/>
      <c r="E451" s="1308"/>
      <c r="F451" s="1308"/>
      <c r="I451" s="490"/>
    </row>
    <row r="452" spans="1:9">
      <c r="A452" s="402"/>
      <c r="B452" s="402"/>
      <c r="C452" s="402"/>
      <c r="D452" s="1308"/>
      <c r="E452" s="1308"/>
      <c r="F452" s="1308"/>
      <c r="I452" s="490"/>
    </row>
    <row r="453" spans="1:9">
      <c r="A453" s="402"/>
      <c r="B453" s="402"/>
      <c r="C453" s="402"/>
      <c r="D453" s="1308"/>
      <c r="E453" s="1308"/>
      <c r="F453" s="1308"/>
      <c r="I453" s="490"/>
    </row>
    <row r="454" spans="1:9">
      <c r="A454" s="402"/>
      <c r="B454" s="402"/>
      <c r="C454" s="402"/>
      <c r="D454" s="1308"/>
      <c r="E454" s="1308"/>
      <c r="F454" s="1308"/>
      <c r="I454" s="490"/>
    </row>
    <row r="455" spans="1:9">
      <c r="A455" s="402"/>
      <c r="B455" s="402"/>
      <c r="C455" s="402"/>
      <c r="D455" s="1308"/>
      <c r="E455" s="1308"/>
      <c r="F455" s="1308"/>
      <c r="I455" s="490"/>
    </row>
    <row r="456" spans="1:9">
      <c r="A456" s="402"/>
      <c r="B456" s="402"/>
      <c r="C456" s="402"/>
      <c r="D456" s="1308"/>
      <c r="E456" s="1308"/>
      <c r="F456" s="1308"/>
      <c r="I456" s="490"/>
    </row>
    <row r="457" spans="1:9">
      <c r="A457" s="402"/>
      <c r="B457" s="402"/>
      <c r="C457" s="402"/>
      <c r="D457" s="1308"/>
      <c r="E457" s="1308"/>
      <c r="F457" s="1308"/>
      <c r="I457" s="490"/>
    </row>
    <row r="458" spans="1:9">
      <c r="A458" s="402"/>
      <c r="B458" s="402"/>
      <c r="C458" s="402"/>
      <c r="D458" s="1308"/>
      <c r="E458" s="1308"/>
      <c r="F458" s="1308"/>
      <c r="I458" s="490"/>
    </row>
    <row r="459" spans="1:9">
      <c r="A459" s="402"/>
      <c r="B459" s="402"/>
      <c r="C459" s="402"/>
      <c r="D459" s="1308"/>
      <c r="E459" s="1308"/>
      <c r="F459" s="1308"/>
      <c r="I459" s="490"/>
    </row>
    <row r="460" spans="1:9">
      <c r="A460" s="402"/>
      <c r="B460" s="402"/>
      <c r="C460" s="402"/>
      <c r="D460" s="1308"/>
      <c r="E460" s="1308"/>
      <c r="F460" s="1308"/>
      <c r="I460" s="490"/>
    </row>
    <row r="461" spans="1:9">
      <c r="A461" s="402"/>
      <c r="B461" s="402"/>
      <c r="C461" s="402"/>
      <c r="D461" s="1308"/>
      <c r="E461" s="1308"/>
      <c r="F461" s="1308"/>
      <c r="I461" s="490"/>
    </row>
    <row r="462" spans="1:9">
      <c r="A462" s="402"/>
      <c r="B462" s="402"/>
      <c r="C462" s="402"/>
      <c r="D462" s="1308"/>
      <c r="E462" s="1308"/>
      <c r="F462" s="1308"/>
      <c r="I462" s="490"/>
    </row>
    <row r="463" spans="1:9">
      <c r="A463" s="402"/>
      <c r="B463" s="402"/>
      <c r="C463" s="402"/>
      <c r="D463" s="1308"/>
      <c r="E463" s="1308"/>
      <c r="F463" s="1308"/>
      <c r="I463" s="490"/>
    </row>
    <row r="464" spans="1:9">
      <c r="D464" s="1308"/>
      <c r="E464" s="1308"/>
      <c r="F464" s="1308"/>
      <c r="I464" s="490"/>
    </row>
    <row r="465" spans="1:9" ht="40.75" customHeight="1">
      <c r="D465" s="1308"/>
      <c r="E465" s="1308"/>
      <c r="F465" s="1308"/>
      <c r="I465" s="490"/>
    </row>
    <row r="466" spans="1:9">
      <c r="D466" s="446"/>
      <c r="E466" s="446"/>
      <c r="F466" s="446"/>
      <c r="I466" s="490"/>
    </row>
    <row r="467" spans="1:9">
      <c r="A467" s="484"/>
      <c r="B467" s="485" t="s">
        <v>2779</v>
      </c>
      <c r="C467" s="487"/>
      <c r="D467" s="1308" t="s">
        <v>1134</v>
      </c>
      <c r="E467" s="1308"/>
      <c r="F467" s="1308"/>
      <c r="I467" s="490"/>
    </row>
    <row r="468" spans="1:9">
      <c r="D468" s="1308"/>
      <c r="E468" s="1308"/>
      <c r="F468" s="1308"/>
      <c r="I468" s="490"/>
    </row>
    <row r="469" spans="1:9">
      <c r="D469" s="1308"/>
      <c r="E469" s="1308"/>
      <c r="F469" s="1308"/>
      <c r="I469" s="490"/>
    </row>
    <row r="470" spans="1:9">
      <c r="D470" s="445"/>
      <c r="E470" s="445"/>
      <c r="F470" s="445"/>
      <c r="I470" s="490"/>
    </row>
    <row r="471" spans="1:9">
      <c r="B471" s="485" t="s">
        <v>2779</v>
      </c>
      <c r="C471" s="484"/>
      <c r="D471" s="1308" t="s">
        <v>1194</v>
      </c>
      <c r="E471" s="1308"/>
      <c r="F471" s="1308"/>
      <c r="I471" s="490"/>
    </row>
    <row r="472" spans="1:9">
      <c r="D472" s="1308"/>
      <c r="E472" s="1308"/>
      <c r="F472" s="1308"/>
      <c r="I472" s="490"/>
    </row>
    <row r="473" spans="1:9">
      <c r="D473" s="446"/>
      <c r="E473" s="446"/>
      <c r="F473" s="446"/>
      <c r="I473" s="490"/>
    </row>
    <row r="474" spans="1:9">
      <c r="B474" s="485" t="s">
        <v>2779</v>
      </c>
      <c r="C474" s="484"/>
      <c r="D474" s="1308" t="s">
        <v>1135</v>
      </c>
      <c r="E474" s="1308"/>
      <c r="F474" s="1308"/>
      <c r="I474" s="490"/>
    </row>
    <row r="475" spans="1:9">
      <c r="D475" s="1308"/>
      <c r="E475" s="1308"/>
      <c r="F475" s="1308"/>
      <c r="I475" s="490"/>
    </row>
    <row r="476" spans="1:9">
      <c r="D476" s="1308"/>
      <c r="E476" s="1308"/>
      <c r="F476" s="1308"/>
      <c r="I476" s="490"/>
    </row>
    <row r="477" spans="1:9">
      <c r="D477" s="1308"/>
      <c r="E477" s="1308"/>
      <c r="F477" s="1308"/>
      <c r="I477" s="490"/>
    </row>
    <row r="478" spans="1:9">
      <c r="B478" s="485" t="s">
        <v>2779</v>
      </c>
      <c r="D478" s="1308"/>
      <c r="E478" s="1308"/>
      <c r="F478" s="1308"/>
      <c r="I478" s="490"/>
    </row>
    <row r="479" spans="1:9">
      <c r="A479" s="402"/>
      <c r="B479" s="402"/>
      <c r="C479" s="402"/>
      <c r="D479" s="1308"/>
      <c r="E479" s="1308"/>
      <c r="F479" s="1308"/>
      <c r="I479" s="490"/>
    </row>
    <row r="480" spans="1:9">
      <c r="A480" s="402"/>
      <c r="C480" s="402"/>
      <c r="D480" s="1308"/>
      <c r="E480" s="1308"/>
      <c r="F480" s="1308"/>
      <c r="I480" s="490"/>
    </row>
    <row r="481" spans="1:9">
      <c r="A481" s="402"/>
      <c r="B481" s="485" t="s">
        <v>2780</v>
      </c>
      <c r="C481" s="402"/>
      <c r="D481" s="1308"/>
      <c r="E481" s="1308"/>
      <c r="F481" s="1308"/>
      <c r="I481" s="490"/>
    </row>
    <row r="482" spans="1:9">
      <c r="A482" s="402"/>
      <c r="B482" s="402"/>
      <c r="C482" s="402"/>
      <c r="D482" s="1308"/>
      <c r="E482" s="1308"/>
      <c r="F482" s="1308"/>
      <c r="I482" s="490"/>
    </row>
    <row r="483" spans="1:9">
      <c r="A483" s="402"/>
      <c r="C483" s="402"/>
      <c r="D483" s="1308"/>
      <c r="E483" s="1308"/>
      <c r="F483" s="1308"/>
      <c r="I483" s="490"/>
    </row>
    <row r="484" spans="1:9">
      <c r="A484" s="402"/>
      <c r="C484" s="402"/>
      <c r="D484" s="1308"/>
      <c r="E484" s="1308"/>
      <c r="F484" s="1308"/>
      <c r="I484" s="490"/>
    </row>
    <row r="485" spans="1:9">
      <c r="A485" s="402"/>
      <c r="C485" s="402"/>
      <c r="D485" s="1308"/>
      <c r="E485" s="1308"/>
      <c r="F485" s="1308"/>
      <c r="I485" s="490"/>
    </row>
    <row r="486" spans="1:9">
      <c r="A486" s="402"/>
      <c r="B486" s="485" t="s">
        <v>2780</v>
      </c>
      <c r="C486" s="402"/>
      <c r="D486" s="1308"/>
      <c r="E486" s="1308"/>
      <c r="F486" s="1308"/>
      <c r="I486" s="490"/>
    </row>
    <row r="487" spans="1:9">
      <c r="A487" s="402"/>
      <c r="C487" s="402"/>
      <c r="D487" s="1308"/>
      <c r="E487" s="1308"/>
      <c r="F487" s="1308"/>
      <c r="I487" s="490"/>
    </row>
    <row r="488" spans="1:9">
      <c r="A488" s="402"/>
      <c r="B488" s="485" t="s">
        <v>2780</v>
      </c>
      <c r="C488" s="402"/>
      <c r="D488" s="1308" t="s">
        <v>1136</v>
      </c>
      <c r="E488" s="1308"/>
      <c r="F488" s="1308"/>
      <c r="I488" s="490"/>
    </row>
    <row r="489" spans="1:9">
      <c r="A489" s="402"/>
      <c r="B489" s="402"/>
      <c r="C489" s="402"/>
      <c r="D489" s="1308"/>
      <c r="E489" s="1308"/>
      <c r="F489" s="1308"/>
      <c r="I489" s="490"/>
    </row>
    <row r="490" spans="1:9">
      <c r="A490" s="402"/>
      <c r="B490" s="402"/>
      <c r="C490" s="402"/>
      <c r="D490" s="1308"/>
      <c r="E490" s="1308"/>
      <c r="F490" s="1308"/>
      <c r="I490" s="490"/>
    </row>
    <row r="491" spans="1:9">
      <c r="A491" s="402"/>
      <c r="B491" s="402"/>
      <c r="C491" s="402"/>
      <c r="D491" s="1308"/>
      <c r="E491" s="1308"/>
      <c r="F491" s="1308"/>
      <c r="I491" s="490"/>
    </row>
    <row r="492" spans="1:9">
      <c r="D492" s="1308"/>
      <c r="E492" s="1308"/>
      <c r="F492" s="1308"/>
      <c r="I492" s="490"/>
    </row>
    <row r="493" spans="1:9">
      <c r="D493" s="446"/>
      <c r="E493" s="446"/>
      <c r="F493" s="446"/>
      <c r="I493" s="490"/>
    </row>
    <row r="494" spans="1:9">
      <c r="B494" s="485" t="s">
        <v>2780</v>
      </c>
      <c r="D494" s="1310" t="s">
        <v>1137</v>
      </c>
      <c r="E494" s="1310"/>
      <c r="F494" s="1310"/>
      <c r="I494" s="490"/>
    </row>
    <row r="495" spans="1:9">
      <c r="A495" s="446"/>
      <c r="B495" s="446"/>
      <c r="I495" s="490"/>
    </row>
    <row r="496" spans="1:9">
      <c r="A496" s="1309" t="s">
        <v>1047</v>
      </c>
      <c r="B496" s="1309"/>
      <c r="C496" s="1309"/>
      <c r="D496" s="1309"/>
      <c r="E496" s="1309"/>
      <c r="F496" s="1309"/>
      <c r="G496" s="1309"/>
      <c r="H496" s="1023"/>
      <c r="I496" s="1147"/>
    </row>
    <row r="497" spans="1:9">
      <c r="A497" s="446"/>
      <c r="B497" s="446"/>
      <c r="I497" s="490"/>
    </row>
    <row r="498" spans="1:9">
      <c r="D498" s="1338" t="s">
        <v>881</v>
      </c>
      <c r="E498" s="1338"/>
      <c r="F498" s="1338"/>
      <c r="I498" s="490"/>
    </row>
    <row r="499" spans="1:9">
      <c r="A499" s="484"/>
      <c r="B499" s="484"/>
      <c r="D499" s="1318" t="s">
        <v>1138</v>
      </c>
      <c r="E499" s="1318"/>
      <c r="F499" s="1318"/>
      <c r="I499" s="490"/>
    </row>
    <row r="500" spans="1:9">
      <c r="A500" s="484"/>
      <c r="B500" s="484"/>
      <c r="D500" s="447"/>
      <c r="I500" s="490"/>
    </row>
    <row r="501" spans="1:9">
      <c r="A501" s="484"/>
      <c r="B501" s="485" t="s">
        <v>2779</v>
      </c>
      <c r="D501" s="1280" t="s">
        <v>1139</v>
      </c>
      <c r="E501" s="1280"/>
      <c r="F501" s="1280"/>
      <c r="I501" s="490"/>
    </row>
    <row r="502" spans="1:9">
      <c r="A502" s="484"/>
      <c r="B502" s="484"/>
      <c r="D502" s="1280"/>
      <c r="E502" s="1280"/>
      <c r="F502" s="1280"/>
      <c r="I502" s="490"/>
    </row>
    <row r="503" spans="1:9">
      <c r="A503" s="484"/>
      <c r="B503" s="484"/>
      <c r="D503" s="446"/>
      <c r="I503" s="490"/>
    </row>
    <row r="504" spans="1:9" ht="12.75" customHeight="1">
      <c r="B504" s="485" t="s">
        <v>2779</v>
      </c>
      <c r="D504" s="1324" t="s">
        <v>1270</v>
      </c>
      <c r="E504" s="1324"/>
      <c r="F504" s="1324"/>
      <c r="I504" s="490"/>
    </row>
    <row r="505" spans="1:9">
      <c r="A505" s="484"/>
      <c r="D505" s="1324"/>
      <c r="E505" s="1324"/>
      <c r="F505" s="1324"/>
      <c r="I505" s="490"/>
    </row>
    <row r="506" spans="1:9">
      <c r="A506" s="484"/>
      <c r="B506" s="484"/>
      <c r="D506" s="1324"/>
      <c r="E506" s="1324"/>
      <c r="F506" s="1324"/>
      <c r="I506" s="490"/>
    </row>
    <row r="507" spans="1:9">
      <c r="A507" s="484"/>
      <c r="B507" s="484"/>
      <c r="D507" s="1324"/>
      <c r="E507" s="1324"/>
      <c r="F507" s="1324"/>
      <c r="I507" s="490"/>
    </row>
    <row r="508" spans="1:9">
      <c r="A508" s="484"/>
      <c r="D508" s="520"/>
      <c r="E508" s="520"/>
      <c r="F508" s="520"/>
      <c r="I508" s="490"/>
    </row>
    <row r="509" spans="1:9">
      <c r="A509" s="484"/>
      <c r="B509" s="485" t="s">
        <v>2779</v>
      </c>
      <c r="D509" s="1310" t="s">
        <v>1140</v>
      </c>
      <c r="E509" s="1310"/>
      <c r="F509" s="1310"/>
      <c r="I509" s="490"/>
    </row>
    <row r="510" spans="1:9">
      <c r="A510" s="484"/>
      <c r="B510" s="484"/>
      <c r="D510" s="446"/>
      <c r="I510" s="490"/>
    </row>
    <row r="511" spans="1:9">
      <c r="A511" s="484"/>
      <c r="B511" s="485" t="s">
        <v>2779</v>
      </c>
      <c r="D511" s="1308" t="s">
        <v>1141</v>
      </c>
      <c r="E511" s="1308"/>
      <c r="F511" s="1308"/>
      <c r="I511" s="490"/>
    </row>
    <row r="512" spans="1:9">
      <c r="A512" s="484"/>
      <c r="D512" s="1308"/>
      <c r="E512" s="1308"/>
      <c r="F512" s="1308"/>
      <c r="I512" s="490"/>
    </row>
    <row r="513" spans="1:9">
      <c r="A513" s="490"/>
      <c r="B513" s="490"/>
      <c r="D513" s="447"/>
      <c r="I513" s="490"/>
    </row>
    <row r="514" spans="1:9">
      <c r="A514" s="490"/>
      <c r="B514" s="485" t="s">
        <v>2780</v>
      </c>
      <c r="D514" s="1310" t="s">
        <v>1142</v>
      </c>
      <c r="E514" s="1310"/>
      <c r="F514" s="1310"/>
      <c r="I514" s="490"/>
    </row>
    <row r="515" spans="1:9">
      <c r="D515" s="446"/>
      <c r="E515" s="446"/>
      <c r="F515" s="446"/>
      <c r="I515" s="490"/>
    </row>
    <row r="516" spans="1:9">
      <c r="B516" s="485" t="s">
        <v>2780</v>
      </c>
      <c r="D516" s="1308" t="s">
        <v>2218</v>
      </c>
      <c r="E516" s="1308"/>
      <c r="F516" s="1308"/>
      <c r="I516" s="490"/>
    </row>
    <row r="517" spans="1:9">
      <c r="D517" s="1308"/>
      <c r="E517" s="1308"/>
      <c r="F517" s="1308"/>
      <c r="I517" s="490"/>
    </row>
    <row r="518" spans="1:9">
      <c r="D518" s="1308"/>
      <c r="E518" s="1308"/>
      <c r="F518" s="1308"/>
      <c r="I518" s="490"/>
    </row>
    <row r="519" spans="1:9">
      <c r="D519" s="446"/>
      <c r="E519" s="446"/>
      <c r="F519" s="446"/>
      <c r="I519" s="490"/>
    </row>
    <row r="520" spans="1:9">
      <c r="A520" s="484"/>
      <c r="B520" s="484"/>
      <c r="D520" s="446"/>
      <c r="I520" s="490"/>
    </row>
    <row r="521" spans="1:9">
      <c r="A521" s="1309" t="s">
        <v>1048</v>
      </c>
      <c r="B521" s="1309"/>
      <c r="C521" s="1309"/>
      <c r="D521" s="1309"/>
      <c r="E521" s="1309"/>
      <c r="F521" s="1309"/>
      <c r="G521" s="1309"/>
      <c r="H521" s="1023"/>
      <c r="I521" s="1147"/>
    </row>
    <row r="522" spans="1:9" ht="12" customHeight="1">
      <c r="A522" s="484"/>
      <c r="B522" s="484"/>
      <c r="D522" s="446"/>
      <c r="I522" s="490"/>
    </row>
    <row r="523" spans="1:9">
      <c r="C523" s="482"/>
      <c r="D523" s="1311" t="s">
        <v>791</v>
      </c>
      <c r="E523" s="1311"/>
      <c r="F523" s="1311"/>
      <c r="I523" s="490"/>
    </row>
    <row r="524" spans="1:9">
      <c r="C524" s="482"/>
      <c r="D524" s="506" t="s">
        <v>1196</v>
      </c>
      <c r="E524" s="506"/>
      <c r="F524" s="506"/>
      <c r="I524" s="490"/>
    </row>
    <row r="525" spans="1:9">
      <c r="C525" s="482"/>
      <c r="D525" s="506" t="s">
        <v>1197</v>
      </c>
      <c r="E525" s="506"/>
      <c r="F525" s="506"/>
      <c r="I525" s="490"/>
    </row>
    <row r="526" spans="1:9">
      <c r="C526" s="482"/>
      <c r="D526" s="481"/>
      <c r="E526" s="481"/>
      <c r="F526" s="481"/>
      <c r="I526" s="490"/>
    </row>
    <row r="527" spans="1:9" ht="13.75" customHeight="1">
      <c r="A527" s="483"/>
      <c r="B527" s="485" t="s">
        <v>2779</v>
      </c>
      <c r="C527" s="483"/>
      <c r="D527" s="1280" t="s">
        <v>2016</v>
      </c>
      <c r="E527" s="1280"/>
      <c r="F527" s="1280"/>
      <c r="I527" s="490"/>
    </row>
    <row r="528" spans="1:9">
      <c r="A528" s="483"/>
      <c r="B528" s="483"/>
      <c r="C528" s="483"/>
      <c r="D528" s="1280"/>
      <c r="E528" s="1280"/>
      <c r="F528" s="1280"/>
      <c r="I528" s="490"/>
    </row>
    <row r="529" spans="1:9">
      <c r="A529" s="483"/>
      <c r="B529" s="483"/>
      <c r="C529" s="483"/>
      <c r="D529" s="451"/>
      <c r="E529" s="451"/>
      <c r="F529" s="451"/>
      <c r="I529" s="480"/>
    </row>
    <row r="530" spans="1:9" ht="12.75" customHeight="1">
      <c r="A530" s="483"/>
      <c r="B530" s="485" t="s">
        <v>2780</v>
      </c>
      <c r="D530" s="386" t="s">
        <v>1874</v>
      </c>
      <c r="E530" s="385"/>
      <c r="F530" s="385"/>
      <c r="I530" s="490"/>
    </row>
    <row r="531" spans="1:9">
      <c r="A531" s="483"/>
      <c r="B531" s="483"/>
      <c r="C531" s="483"/>
      <c r="D531" s="385"/>
      <c r="E531" s="96" t="s">
        <v>1875</v>
      </c>
      <c r="I531" s="490"/>
    </row>
    <row r="532" spans="1:9">
      <c r="A532" s="483"/>
      <c r="B532" s="483"/>
      <c r="D532" s="1288" t="s">
        <v>2017</v>
      </c>
      <c r="E532" s="1288"/>
      <c r="F532" s="1288"/>
      <c r="I532" s="490"/>
    </row>
    <row r="533" spans="1:9">
      <c r="A533" s="483"/>
      <c r="B533" s="483"/>
      <c r="D533" s="1288"/>
      <c r="E533" s="1288"/>
      <c r="F533" s="1288"/>
      <c r="I533" s="490"/>
    </row>
    <row r="534" spans="1:9">
      <c r="A534" s="483"/>
      <c r="B534" s="483"/>
      <c r="C534" s="483"/>
      <c r="D534" s="1288"/>
      <c r="E534" s="1288"/>
      <c r="F534" s="1288"/>
      <c r="I534" s="490"/>
    </row>
    <row r="535" spans="1:9">
      <c r="A535" s="483"/>
      <c r="B535" s="483"/>
      <c r="C535" s="483"/>
      <c r="D535" s="498"/>
      <c r="F535" s="446"/>
      <c r="I535" s="490"/>
    </row>
    <row r="536" spans="1:9" ht="13.15" customHeight="1">
      <c r="A536" s="483"/>
      <c r="B536" s="485" t="s">
        <v>2780</v>
      </c>
      <c r="C536" s="483"/>
      <c r="D536" s="1308" t="s">
        <v>2633</v>
      </c>
      <c r="E536" s="1308"/>
      <c r="F536" s="1308"/>
      <c r="I536" s="490"/>
    </row>
    <row r="537" spans="1:9" ht="13.15" customHeight="1">
      <c r="A537" s="483"/>
      <c r="B537" s="483"/>
      <c r="C537" s="483"/>
      <c r="D537" s="1308"/>
      <c r="E537" s="1308"/>
      <c r="F537" s="1308"/>
      <c r="I537" s="490"/>
    </row>
    <row r="538" spans="1:9">
      <c r="A538" s="483"/>
      <c r="B538" s="483"/>
      <c r="C538" s="483"/>
      <c r="D538" s="1308"/>
      <c r="E538" s="1308"/>
      <c r="F538" s="1308"/>
      <c r="I538" s="490"/>
    </row>
    <row r="539" spans="1:9" ht="12" customHeight="1">
      <c r="A539" s="446"/>
      <c r="B539" s="446"/>
      <c r="C539" s="487"/>
      <c r="D539" s="446"/>
      <c r="F539" s="448"/>
      <c r="I539" s="490"/>
    </row>
    <row r="540" spans="1:9">
      <c r="A540" s="1309" t="s">
        <v>1049</v>
      </c>
      <c r="B540" s="1309"/>
      <c r="C540" s="1309"/>
      <c r="D540" s="1309"/>
      <c r="E540" s="1309"/>
      <c r="F540" s="1309"/>
      <c r="G540" s="1309"/>
      <c r="H540" s="1023"/>
      <c r="I540" s="1147"/>
    </row>
    <row r="541" spans="1:9">
      <c r="A541" s="446"/>
      <c r="B541" s="446"/>
      <c r="C541" s="487"/>
      <c r="F541" s="448"/>
      <c r="I541" s="490"/>
    </row>
    <row r="542" spans="1:9">
      <c r="B542" s="1314" t="s">
        <v>444</v>
      </c>
      <c r="C542" s="1314"/>
      <c r="D542" s="1314"/>
      <c r="E542" s="1314"/>
      <c r="F542" s="1314"/>
      <c r="I542" s="490"/>
    </row>
    <row r="543" spans="1:9">
      <c r="A543" s="446"/>
      <c r="B543" s="446"/>
      <c r="C543" s="487"/>
      <c r="D543" s="446"/>
      <c r="F543" s="446"/>
      <c r="I543" s="490"/>
    </row>
    <row r="544" spans="1:9">
      <c r="A544" s="1312" t="s">
        <v>1050</v>
      </c>
      <c r="B544" s="1312"/>
      <c r="C544" s="1312"/>
      <c r="D544" s="1312"/>
      <c r="E544" s="1312"/>
      <c r="F544" s="1312"/>
      <c r="G544" s="1312"/>
      <c r="H544" s="1023"/>
      <c r="I544" s="1147"/>
    </row>
    <row r="545" spans="1:9">
      <c r="A545" s="446"/>
      <c r="B545" s="446"/>
      <c r="C545" s="487"/>
      <c r="D545" s="446"/>
      <c r="F545" s="446"/>
      <c r="I545" s="490"/>
    </row>
    <row r="546" spans="1:9">
      <c r="C546" s="487"/>
      <c r="D546" s="1311" t="s">
        <v>681</v>
      </c>
      <c r="E546" s="1311"/>
      <c r="F546" s="1311"/>
      <c r="I546" s="490"/>
    </row>
    <row r="547" spans="1:9">
      <c r="C547" s="487"/>
      <c r="D547" s="1310" t="s">
        <v>1078</v>
      </c>
      <c r="E547" s="1310"/>
      <c r="F547" s="1310"/>
      <c r="I547" s="490"/>
    </row>
    <row r="548" spans="1:9">
      <c r="C548" s="487"/>
      <c r="D548" s="446"/>
      <c r="E548" s="446"/>
      <c r="F548" s="446"/>
      <c r="I548" s="490"/>
    </row>
    <row r="549" spans="1:9" ht="13.75" customHeight="1">
      <c r="A549" s="484"/>
      <c r="B549" s="485" t="s">
        <v>2779</v>
      </c>
      <c r="C549" s="487"/>
      <c r="D549" s="1310" t="s">
        <v>882</v>
      </c>
      <c r="E549" s="1310"/>
      <c r="F549" s="1310"/>
      <c r="I549" s="490"/>
    </row>
    <row r="550" spans="1:9" ht="13.75" customHeight="1">
      <c r="A550" s="487"/>
      <c r="B550" s="487"/>
      <c r="C550" s="487"/>
      <c r="D550" s="446"/>
      <c r="I550" s="490"/>
    </row>
    <row r="551" spans="1:9">
      <c r="A551" s="484"/>
      <c r="B551" s="485" t="s">
        <v>2779</v>
      </c>
      <c r="C551" s="487"/>
      <c r="D551" s="1308" t="s">
        <v>1079</v>
      </c>
      <c r="E551" s="1308"/>
      <c r="F551" s="1308"/>
      <c r="I551" s="490"/>
    </row>
    <row r="552" spans="1:9">
      <c r="A552" s="487"/>
      <c r="B552" s="487"/>
      <c r="C552" s="487"/>
      <c r="D552" s="1308"/>
      <c r="E552" s="1308"/>
      <c r="F552" s="1308"/>
      <c r="I552" s="490"/>
    </row>
    <row r="553" spans="1:9">
      <c r="A553" s="487"/>
      <c r="B553" s="487"/>
      <c r="C553" s="487"/>
      <c r="D553" s="446"/>
      <c r="E553" s="446"/>
      <c r="F553" s="446"/>
      <c r="I553" s="490"/>
    </row>
    <row r="554" spans="1:9">
      <c r="A554" s="484"/>
      <c r="B554" s="485" t="s">
        <v>2779</v>
      </c>
      <c r="C554" s="487"/>
      <c r="D554" s="1308" t="s">
        <v>1080</v>
      </c>
      <c r="E554" s="1308"/>
      <c r="F554" s="1308"/>
      <c r="I554" s="490"/>
    </row>
    <row r="555" spans="1:9">
      <c r="A555" s="487"/>
      <c r="B555" s="487"/>
      <c r="C555" s="487"/>
      <c r="D555" s="1308"/>
      <c r="E555" s="1308"/>
      <c r="F555" s="1308"/>
      <c r="I555" s="490"/>
    </row>
    <row r="556" spans="1:9">
      <c r="A556" s="487"/>
      <c r="B556" s="487"/>
      <c r="C556" s="487"/>
      <c r="D556" s="446"/>
      <c r="E556" s="446"/>
      <c r="F556" s="446"/>
      <c r="I556" s="490"/>
    </row>
    <row r="557" spans="1:9">
      <c r="A557" s="484"/>
      <c r="B557" s="485" t="s">
        <v>2779</v>
      </c>
      <c r="C557" s="487"/>
      <c r="D557" s="1308" t="s">
        <v>1081</v>
      </c>
      <c r="E557" s="1308"/>
      <c r="F557" s="1308"/>
      <c r="I557" s="490"/>
    </row>
    <row r="558" spans="1:9">
      <c r="A558" s="487"/>
      <c r="B558" s="487"/>
      <c r="C558" s="487"/>
      <c r="D558" s="1308"/>
      <c r="E558" s="1308"/>
      <c r="F558" s="1308"/>
      <c r="I558" s="490"/>
    </row>
    <row r="559" spans="1:9">
      <c r="A559" s="487"/>
      <c r="B559" s="487"/>
      <c r="C559" s="487"/>
      <c r="D559" s="446"/>
      <c r="E559" s="446"/>
      <c r="F559" s="446"/>
      <c r="I559" s="490"/>
    </row>
    <row r="560" spans="1:9">
      <c r="A560" s="484"/>
      <c r="B560" s="485" t="s">
        <v>2779</v>
      </c>
      <c r="C560" s="487"/>
      <c r="D560" s="1308" t="s">
        <v>1082</v>
      </c>
      <c r="E560" s="1308"/>
      <c r="F560" s="1308"/>
      <c r="I560" s="490"/>
    </row>
    <row r="561" spans="1:9">
      <c r="A561" s="487"/>
      <c r="B561" s="487"/>
      <c r="C561" s="487"/>
      <c r="D561" s="1308"/>
      <c r="E561" s="1308"/>
      <c r="F561" s="1308"/>
      <c r="I561" s="490"/>
    </row>
    <row r="562" spans="1:9">
      <c r="A562" s="487"/>
      <c r="B562" s="487"/>
      <c r="C562" s="487"/>
      <c r="D562" s="1308"/>
      <c r="E562" s="1308"/>
      <c r="F562" s="1308"/>
      <c r="I562" s="490"/>
    </row>
    <row r="563" spans="1:9">
      <c r="A563" s="487"/>
      <c r="B563" s="487"/>
      <c r="C563" s="487"/>
      <c r="D563" s="446"/>
      <c r="E563" s="446"/>
      <c r="F563" s="446"/>
      <c r="I563" s="490"/>
    </row>
    <row r="564" spans="1:9">
      <c r="A564" s="484"/>
      <c r="B564" s="485" t="s">
        <v>2780</v>
      </c>
      <c r="C564" s="487"/>
      <c r="D564" s="1308" t="s">
        <v>2197</v>
      </c>
      <c r="E564" s="1308"/>
      <c r="F564" s="1308"/>
      <c r="I564" s="490"/>
    </row>
    <row r="565" spans="1:9">
      <c r="A565" s="487"/>
      <c r="B565" s="487"/>
      <c r="C565" s="487"/>
      <c r="D565" s="1308"/>
      <c r="E565" s="1308"/>
      <c r="F565" s="1308"/>
      <c r="I565" s="490"/>
    </row>
    <row r="566" spans="1:9">
      <c r="A566" s="487"/>
      <c r="B566" s="487"/>
      <c r="C566" s="487"/>
      <c r="D566" s="446"/>
      <c r="E566" s="446"/>
      <c r="F566" s="446"/>
      <c r="I566" s="490"/>
    </row>
    <row r="567" spans="1:9">
      <c r="A567" s="484"/>
      <c r="B567" s="485" t="s">
        <v>2779</v>
      </c>
      <c r="C567" s="487"/>
      <c r="D567" s="1308" t="s">
        <v>1083</v>
      </c>
      <c r="E567" s="1308"/>
      <c r="F567" s="1308"/>
      <c r="I567" s="490"/>
    </row>
    <row r="568" spans="1:9">
      <c r="A568" s="487"/>
      <c r="B568" s="487"/>
      <c r="C568" s="487"/>
      <c r="D568" s="1308"/>
      <c r="E568" s="1308"/>
      <c r="F568" s="1308"/>
      <c r="I568" s="490"/>
    </row>
    <row r="569" spans="1:9">
      <c r="A569" s="487"/>
      <c r="B569" s="487"/>
      <c r="C569" s="487"/>
      <c r="D569" s="446"/>
      <c r="E569" s="446"/>
      <c r="F569" s="446"/>
      <c r="I569" s="490"/>
    </row>
    <row r="570" spans="1:9">
      <c r="A570" s="484"/>
      <c r="B570" s="485" t="s">
        <v>2779</v>
      </c>
      <c r="C570" s="487"/>
      <c r="D570" s="1310" t="s">
        <v>1084</v>
      </c>
      <c r="E570" s="1310"/>
      <c r="F570" s="1310"/>
      <c r="I570" s="490"/>
    </row>
    <row r="571" spans="1:9">
      <c r="A571" s="490"/>
      <c r="B571" s="490"/>
      <c r="C571" s="487"/>
      <c r="D571" s="1310" t="s">
        <v>1877</v>
      </c>
      <c r="E571" s="1310"/>
      <c r="F571" s="1310"/>
      <c r="I571" s="490"/>
    </row>
    <row r="572" spans="1:9">
      <c r="A572" s="490"/>
      <c r="B572" s="490"/>
      <c r="C572" s="487"/>
      <c r="E572" s="96" t="s">
        <v>1876</v>
      </c>
      <c r="F572" s="404"/>
      <c r="I572" s="490"/>
    </row>
    <row r="573" spans="1:9">
      <c r="A573" s="484"/>
      <c r="B573" s="484"/>
      <c r="C573" s="487"/>
      <c r="E573" s="446"/>
      <c r="F573" s="446"/>
      <c r="I573" s="490"/>
    </row>
    <row r="574" spans="1:9">
      <c r="A574" s="484"/>
      <c r="B574" s="485" t="s">
        <v>2779</v>
      </c>
      <c r="C574" s="487"/>
      <c r="D574" s="1310" t="s">
        <v>1085</v>
      </c>
      <c r="E574" s="1310"/>
      <c r="F574" s="1310"/>
      <c r="I574" s="490"/>
    </row>
    <row r="575" spans="1:9">
      <c r="C575" s="487"/>
      <c r="D575" s="1308" t="s">
        <v>1086</v>
      </c>
      <c r="E575" s="1308"/>
      <c r="F575" s="1308"/>
      <c r="I575" s="490"/>
    </row>
    <row r="576" spans="1:9">
      <c r="A576" s="487"/>
      <c r="B576" s="487"/>
      <c r="C576" s="487"/>
      <c r="D576" s="1308"/>
      <c r="E576" s="1308"/>
      <c r="F576" s="1308"/>
      <c r="I576" s="490"/>
    </row>
    <row r="577" spans="1:9">
      <c r="A577" s="487"/>
      <c r="B577" s="487"/>
      <c r="C577" s="487"/>
      <c r="D577" s="1308"/>
      <c r="E577" s="1308"/>
      <c r="F577" s="1308"/>
      <c r="I577" s="490"/>
    </row>
    <row r="578" spans="1:9">
      <c r="A578" s="487"/>
      <c r="B578" s="487"/>
      <c r="C578" s="487"/>
      <c r="D578" s="446"/>
      <c r="E578" s="446"/>
      <c r="F578" s="446"/>
      <c r="I578" s="490"/>
    </row>
    <row r="579" spans="1:9">
      <c r="A579" s="484"/>
      <c r="B579" s="485" t="s">
        <v>2779</v>
      </c>
      <c r="C579" s="487"/>
      <c r="D579" s="1308" t="s">
        <v>2018</v>
      </c>
      <c r="E579" s="1308"/>
      <c r="F579" s="1308"/>
      <c r="I579" s="490"/>
    </row>
    <row r="580" spans="1:9">
      <c r="A580" s="484"/>
      <c r="B580" s="484"/>
      <c r="C580" s="487"/>
      <c r="D580" s="1308"/>
      <c r="E580" s="1308"/>
      <c r="F580" s="1308"/>
      <c r="I580" s="490"/>
    </row>
    <row r="581" spans="1:9">
      <c r="A581" s="484"/>
      <c r="B581" s="484"/>
      <c r="C581" s="487"/>
      <c r="D581" s="1308"/>
      <c r="E581" s="1308"/>
      <c r="F581" s="1308"/>
      <c r="I581" s="490"/>
    </row>
    <row r="582" spans="1:9">
      <c r="A582" s="484"/>
      <c r="B582" s="484"/>
      <c r="C582" s="487"/>
      <c r="D582" s="1308"/>
      <c r="E582" s="1308"/>
      <c r="F582" s="1308"/>
      <c r="I582" s="490"/>
    </row>
    <row r="583" spans="1:9">
      <c r="A583" s="484"/>
      <c r="B583" s="484"/>
      <c r="C583" s="487"/>
      <c r="D583" s="446"/>
      <c r="E583" s="446"/>
      <c r="F583" s="446"/>
      <c r="I583" s="490"/>
    </row>
    <row r="584" spans="1:9">
      <c r="A584" s="1309" t="s">
        <v>1051</v>
      </c>
      <c r="B584" s="1309"/>
      <c r="C584" s="1309"/>
      <c r="D584" s="1309"/>
      <c r="E584" s="1309"/>
      <c r="F584" s="1309"/>
      <c r="G584" s="1309"/>
      <c r="H584" s="1023"/>
      <c r="I584" s="1147"/>
    </row>
    <row r="585" spans="1:9">
      <c r="A585" s="487"/>
      <c r="B585" s="487"/>
      <c r="C585" s="487"/>
      <c r="E585" s="446"/>
      <c r="F585" s="446"/>
      <c r="I585" s="490"/>
    </row>
    <row r="586" spans="1:9" ht="12.75" customHeight="1">
      <c r="C586" s="482"/>
      <c r="D586" s="1328" t="s">
        <v>209</v>
      </c>
      <c r="E586" s="1328"/>
      <c r="F586" s="1328"/>
      <c r="I586" s="490"/>
    </row>
    <row r="587" spans="1:9">
      <c r="A587" s="483"/>
      <c r="B587" s="483"/>
      <c r="C587" s="483"/>
      <c r="D587" s="1324" t="s">
        <v>1064</v>
      </c>
      <c r="E587" s="1324"/>
      <c r="F587" s="1324"/>
      <c r="I587" s="490"/>
    </row>
    <row r="588" spans="1:9">
      <c r="A588" s="402"/>
      <c r="B588" s="402"/>
      <c r="C588" s="483"/>
      <c r="D588" s="499"/>
      <c r="I588" s="490"/>
    </row>
    <row r="589" spans="1:9">
      <c r="A589" s="483"/>
      <c r="B589" s="485" t="s">
        <v>2779</v>
      </c>
      <c r="D589" s="1324" t="s">
        <v>886</v>
      </c>
      <c r="E589" s="1324"/>
      <c r="F589" s="1324"/>
      <c r="I589" s="490"/>
    </row>
    <row r="590" spans="1:9">
      <c r="A590" s="490"/>
      <c r="B590" s="490"/>
      <c r="D590" s="476"/>
      <c r="I590" s="490"/>
    </row>
    <row r="591" spans="1:9">
      <c r="A591" s="490"/>
      <c r="B591" s="485" t="s">
        <v>2779</v>
      </c>
      <c r="D591" s="1324" t="s">
        <v>2019</v>
      </c>
      <c r="E591" s="1324"/>
      <c r="F591" s="1324"/>
      <c r="I591" s="490"/>
    </row>
    <row r="592" spans="1:9">
      <c r="A592" s="490"/>
      <c r="B592" s="490"/>
      <c r="D592" s="1324"/>
      <c r="E592" s="1324"/>
      <c r="F592" s="1324"/>
      <c r="I592" s="490"/>
    </row>
    <row r="593" spans="1:9">
      <c r="A593" s="490"/>
      <c r="B593" s="490"/>
      <c r="D593" s="1324"/>
      <c r="E593" s="1324"/>
      <c r="F593" s="1324"/>
      <c r="I593" s="490"/>
    </row>
    <row r="594" spans="1:9">
      <c r="A594" s="490"/>
      <c r="B594" s="490"/>
      <c r="D594" s="1324"/>
      <c r="E594" s="1324"/>
      <c r="F594" s="1324"/>
      <c r="I594" s="490"/>
    </row>
    <row r="595" spans="1:9">
      <c r="A595" s="490"/>
      <c r="B595" s="485" t="s">
        <v>2780</v>
      </c>
      <c r="D595" s="1324" t="s">
        <v>1065</v>
      </c>
      <c r="E595" s="1324"/>
      <c r="F595" s="1324"/>
      <c r="I595" s="490"/>
    </row>
    <row r="596" spans="1:9">
      <c r="A596" s="490"/>
      <c r="B596" s="490"/>
      <c r="D596" s="1324"/>
      <c r="E596" s="1324"/>
      <c r="F596" s="1324"/>
      <c r="I596" s="490"/>
    </row>
    <row r="597" spans="1:9">
      <c r="A597" s="490"/>
      <c r="B597" s="490"/>
      <c r="D597" s="1324"/>
      <c r="E597" s="1324"/>
      <c r="F597" s="1324"/>
      <c r="I597" s="490"/>
    </row>
    <row r="598" spans="1:9">
      <c r="A598" s="490"/>
      <c r="B598" s="490"/>
      <c r="D598" s="1324"/>
      <c r="E598" s="1324"/>
      <c r="F598" s="1324"/>
      <c r="I598" s="490"/>
    </row>
    <row r="599" spans="1:9">
      <c r="A599" s="490"/>
      <c r="B599" s="490"/>
      <c r="D599" s="440"/>
      <c r="E599" s="440"/>
      <c r="F599" s="440"/>
      <c r="I599" s="490"/>
    </row>
    <row r="600" spans="1:9">
      <c r="A600" s="490"/>
      <c r="B600" s="485" t="s">
        <v>2779</v>
      </c>
      <c r="D600" s="1324" t="s">
        <v>2020</v>
      </c>
      <c r="E600" s="1324"/>
      <c r="F600" s="1324"/>
      <c r="I600" s="490"/>
    </row>
    <row r="601" spans="1:9">
      <c r="A601" s="490"/>
      <c r="B601" s="490"/>
      <c r="D601" s="1324"/>
      <c r="E601" s="1324"/>
      <c r="F601" s="1324"/>
      <c r="I601" s="490"/>
    </row>
    <row r="602" spans="1:9">
      <c r="A602" s="490"/>
      <c r="B602" s="490"/>
      <c r="D602" s="499"/>
      <c r="I602" s="490"/>
    </row>
    <row r="603" spans="1:9">
      <c r="A603" s="490"/>
      <c r="B603" s="485" t="s">
        <v>2780</v>
      </c>
      <c r="D603" s="1324" t="s">
        <v>1066</v>
      </c>
      <c r="E603" s="1324"/>
      <c r="F603" s="1324"/>
      <c r="I603" s="490"/>
    </row>
    <row r="604" spans="1:9">
      <c r="A604" s="490"/>
      <c r="B604" s="490"/>
      <c r="D604" s="1324"/>
      <c r="E604" s="1324"/>
      <c r="F604" s="1324"/>
      <c r="I604" s="490"/>
    </row>
    <row r="605" spans="1:9">
      <c r="A605" s="484"/>
      <c r="B605" s="484"/>
      <c r="D605" s="499"/>
      <c r="I605" s="490"/>
    </row>
    <row r="606" spans="1:9">
      <c r="A606" s="1309" t="s">
        <v>1052</v>
      </c>
      <c r="B606" s="1309"/>
      <c r="C606" s="1309"/>
      <c r="D606" s="1309"/>
      <c r="E606" s="1309"/>
      <c r="F606" s="1309"/>
      <c r="G606" s="1309"/>
      <c r="H606" s="1023"/>
      <c r="I606" s="1147"/>
    </row>
    <row r="607" spans="1:9">
      <c r="I607" s="490"/>
    </row>
    <row r="608" spans="1:9">
      <c r="D608" s="1311" t="s">
        <v>1104</v>
      </c>
      <c r="E608" s="1311"/>
      <c r="F608" s="1311"/>
      <c r="I608" s="490"/>
    </row>
    <row r="609" spans="1:9">
      <c r="D609" s="1290" t="s">
        <v>1105</v>
      </c>
      <c r="E609" s="1290"/>
      <c r="F609" s="1290"/>
      <c r="I609" s="490"/>
    </row>
    <row r="610" spans="1:9">
      <c r="D610" s="444"/>
      <c r="I610" s="490"/>
    </row>
    <row r="611" spans="1:9" ht="14.25" customHeight="1">
      <c r="A611" s="484"/>
      <c r="B611" s="485" t="s">
        <v>2779</v>
      </c>
      <c r="D611" s="1325" t="s">
        <v>1878</v>
      </c>
      <c r="E611" s="1325"/>
      <c r="F611" s="1325"/>
      <c r="I611" s="490"/>
    </row>
    <row r="612" spans="1:9">
      <c r="D612" s="1325"/>
      <c r="E612" s="1325"/>
      <c r="F612" s="1325"/>
      <c r="I612" s="490"/>
    </row>
    <row r="613" spans="1:9">
      <c r="D613" s="385"/>
      <c r="E613" s="1031" t="s">
        <v>1879</v>
      </c>
      <c r="F613" s="385"/>
      <c r="I613" s="490"/>
    </row>
    <row r="614" spans="1:9">
      <c r="I614" s="490"/>
    </row>
    <row r="615" spans="1:9">
      <c r="A615" s="1309" t="s">
        <v>1053</v>
      </c>
      <c r="B615" s="1309"/>
      <c r="C615" s="1309"/>
      <c r="D615" s="1309"/>
      <c r="E615" s="1309"/>
      <c r="F615" s="1309"/>
      <c r="G615" s="1309"/>
      <c r="H615" s="1023"/>
      <c r="I615" s="1147"/>
    </row>
    <row r="616" spans="1:9">
      <c r="A616" s="446"/>
      <c r="B616" s="446"/>
      <c r="I616" s="490"/>
    </row>
    <row r="617" spans="1:9">
      <c r="A617" s="482"/>
      <c r="B617" s="482"/>
      <c r="C617" s="482"/>
      <c r="D617" s="1320" t="s">
        <v>1106</v>
      </c>
      <c r="E617" s="1320"/>
      <c r="F617" s="1320"/>
      <c r="I617" s="490"/>
    </row>
    <row r="618" spans="1:9">
      <c r="A618" s="482"/>
      <c r="B618" s="482"/>
      <c r="C618" s="482"/>
      <c r="D618" s="1320"/>
      <c r="E618" s="1320"/>
      <c r="F618" s="1320"/>
      <c r="I618" s="490"/>
    </row>
    <row r="619" spans="1:9">
      <c r="C619" s="483"/>
      <c r="D619" s="1290" t="s">
        <v>1107</v>
      </c>
      <c r="E619" s="1290"/>
      <c r="F619" s="1290"/>
      <c r="I619" s="490"/>
    </row>
    <row r="620" spans="1:9">
      <c r="C620" s="483"/>
      <c r="D620" s="444"/>
      <c r="E620" s="444"/>
      <c r="F620" s="444"/>
      <c r="I620" s="490"/>
    </row>
    <row r="621" spans="1:9">
      <c r="B621" s="485" t="s">
        <v>2779</v>
      </c>
      <c r="C621" s="483"/>
      <c r="D621" s="1289" t="s">
        <v>2600</v>
      </c>
      <c r="E621" s="1289"/>
      <c r="F621" s="1289"/>
      <c r="I621" s="490"/>
    </row>
    <row r="622" spans="1:9">
      <c r="C622" s="483"/>
      <c r="D622" s="444"/>
      <c r="E622" s="444"/>
      <c r="F622" s="444"/>
      <c r="I622" s="490"/>
    </row>
    <row r="623" spans="1:9" ht="12.75" customHeight="1">
      <c r="A623" s="490"/>
      <c r="B623" s="485" t="s">
        <v>2779</v>
      </c>
      <c r="D623" s="1307" t="s">
        <v>1108</v>
      </c>
      <c r="E623" s="1307"/>
      <c r="F623" s="1307"/>
      <c r="I623" s="490"/>
    </row>
    <row r="624" spans="1:9">
      <c r="D624" s="1307"/>
      <c r="E624" s="1307"/>
      <c r="F624" s="1307"/>
      <c r="I624" s="490"/>
    </row>
    <row r="625" spans="1:9">
      <c r="I625" s="490"/>
    </row>
    <row r="626" spans="1:9">
      <c r="B626" s="485" t="s">
        <v>2779</v>
      </c>
      <c r="D626" s="1307" t="s">
        <v>1109</v>
      </c>
      <c r="E626" s="1307"/>
      <c r="F626" s="1307"/>
      <c r="I626" s="490"/>
    </row>
    <row r="627" spans="1:9">
      <c r="C627" s="500"/>
      <c r="D627" s="1307"/>
      <c r="E627" s="1307"/>
      <c r="F627" s="1307"/>
      <c r="I627" s="490"/>
    </row>
    <row r="628" spans="1:9">
      <c r="C628" s="500"/>
      <c r="I628" s="490"/>
    </row>
    <row r="629" spans="1:9">
      <c r="B629" s="485" t="s">
        <v>2780</v>
      </c>
      <c r="C629" s="500"/>
      <c r="D629" s="1307" t="s">
        <v>1110</v>
      </c>
      <c r="E629" s="1307"/>
      <c r="F629" s="1307"/>
      <c r="I629" s="490"/>
    </row>
    <row r="630" spans="1:9">
      <c r="C630" s="500"/>
      <c r="D630" s="1307"/>
      <c r="E630" s="1307"/>
      <c r="F630" s="1307"/>
      <c r="I630" s="500"/>
    </row>
    <row r="631" spans="1:9">
      <c r="C631" s="500"/>
      <c r="I631" s="490"/>
    </row>
    <row r="632" spans="1:9">
      <c r="B632" s="485" t="s">
        <v>2780</v>
      </c>
      <c r="C632" s="500"/>
      <c r="D632" s="1289" t="s">
        <v>2545</v>
      </c>
      <c r="E632" s="1289"/>
      <c r="F632" s="1289"/>
      <c r="I632" s="490"/>
    </row>
    <row r="633" spans="1:9">
      <c r="C633" s="500"/>
      <c r="I633" s="490"/>
    </row>
    <row r="634" spans="1:9">
      <c r="A634" s="1309" t="s">
        <v>1054</v>
      </c>
      <c r="B634" s="1309"/>
      <c r="C634" s="1309"/>
      <c r="D634" s="1309"/>
      <c r="E634" s="1309"/>
      <c r="F634" s="1309"/>
      <c r="G634" s="1309"/>
      <c r="H634" s="1023"/>
      <c r="I634" s="1147"/>
    </row>
    <row r="635" spans="1:9">
      <c r="A635" s="482"/>
      <c r="B635" s="482"/>
      <c r="C635" s="482"/>
      <c r="I635" s="490"/>
    </row>
    <row r="636" spans="1:9">
      <c r="C636" s="490"/>
      <c r="D636" s="1311" t="s">
        <v>1111</v>
      </c>
      <c r="E636" s="1311"/>
      <c r="F636" s="1311"/>
      <c r="I636" s="490"/>
    </row>
    <row r="637" spans="1:9">
      <c r="A637" s="490"/>
      <c r="B637" s="490"/>
      <c r="D637" s="404"/>
      <c r="I637" s="490"/>
    </row>
    <row r="638" spans="1:9" ht="14.25" customHeight="1">
      <c r="A638" s="484"/>
      <c r="B638" s="485" t="s">
        <v>2779</v>
      </c>
      <c r="D638" s="1325" t="s">
        <v>2021</v>
      </c>
      <c r="E638" s="1325"/>
      <c r="F638" s="1325"/>
      <c r="I638" s="490"/>
    </row>
    <row r="639" spans="1:9">
      <c r="D639" s="1325"/>
      <c r="E639" s="1325"/>
      <c r="F639" s="1325"/>
      <c r="I639" s="490"/>
    </row>
    <row r="640" spans="1:9">
      <c r="D640" s="385"/>
      <c r="E640" s="1031" t="s">
        <v>1881</v>
      </c>
      <c r="F640" s="385"/>
      <c r="I640" s="490"/>
    </row>
    <row r="641" spans="1:9">
      <c r="D641" s="1308" t="s">
        <v>1880</v>
      </c>
      <c r="E641" s="1308"/>
      <c r="F641" s="1308"/>
      <c r="I641" s="490"/>
    </row>
    <row r="642" spans="1:9">
      <c r="D642" s="1308"/>
      <c r="E642" s="1308"/>
      <c r="F642" s="1308"/>
      <c r="I642" s="490"/>
    </row>
    <row r="643" spans="1:9">
      <c r="D643" s="1308"/>
      <c r="E643" s="1308"/>
      <c r="F643" s="1308"/>
      <c r="I643" s="490"/>
    </row>
    <row r="644" spans="1:9">
      <c r="D644" s="445"/>
      <c r="E644" s="445"/>
      <c r="F644" s="445"/>
      <c r="I644" s="490"/>
    </row>
    <row r="645" spans="1:9">
      <c r="A645" s="484"/>
      <c r="B645" s="485" t="s">
        <v>2780</v>
      </c>
      <c r="D645" s="1308" t="s">
        <v>1112</v>
      </c>
      <c r="E645" s="1308"/>
      <c r="F645" s="1308"/>
      <c r="I645" s="490"/>
    </row>
    <row r="646" spans="1:9">
      <c r="A646" s="487"/>
      <c r="B646" s="487"/>
      <c r="C646" s="487"/>
      <c r="D646" s="1308"/>
      <c r="E646" s="1308"/>
      <c r="F646" s="1308"/>
      <c r="I646" s="490"/>
    </row>
    <row r="647" spans="1:9">
      <c r="A647" s="487"/>
      <c r="B647" s="487"/>
      <c r="C647" s="487"/>
      <c r="D647" s="446"/>
      <c r="E647" s="446"/>
      <c r="F647" s="446"/>
      <c r="I647" s="490"/>
    </row>
    <row r="648" spans="1:9">
      <c r="A648" s="484"/>
      <c r="B648" s="485" t="s">
        <v>2780</v>
      </c>
      <c r="C648" s="487"/>
      <c r="D648" s="1308" t="s">
        <v>1222</v>
      </c>
      <c r="E648" s="1308"/>
      <c r="F648" s="1308"/>
      <c r="I648" s="490"/>
    </row>
    <row r="649" spans="1:9">
      <c r="A649" s="484"/>
      <c r="B649" s="484"/>
      <c r="C649" s="487"/>
      <c r="D649" s="1308"/>
      <c r="E649" s="1308"/>
      <c r="F649" s="1308"/>
      <c r="I649" s="490"/>
    </row>
    <row r="650" spans="1:9">
      <c r="A650" s="484"/>
      <c r="B650" s="484"/>
      <c r="C650" s="487"/>
      <c r="D650" s="1308"/>
      <c r="E650" s="1308"/>
      <c r="F650" s="1308"/>
      <c r="I650" s="490"/>
    </row>
    <row r="651" spans="1:9">
      <c r="A651" s="487"/>
      <c r="B651" s="485" t="s">
        <v>2780</v>
      </c>
      <c r="C651" s="487"/>
      <c r="D651" s="1310" t="s">
        <v>1113</v>
      </c>
      <c r="E651" s="1310"/>
      <c r="F651" s="1310"/>
      <c r="I651" s="490"/>
    </row>
    <row r="652" spans="1:9">
      <c r="A652" s="487"/>
      <c r="B652" s="487"/>
      <c r="C652" s="487"/>
      <c r="D652" s="446"/>
      <c r="E652" s="446"/>
      <c r="F652" s="446"/>
      <c r="I652" s="490"/>
    </row>
    <row r="653" spans="1:9">
      <c r="A653" s="1309" t="s">
        <v>1055</v>
      </c>
      <c r="B653" s="1309"/>
      <c r="C653" s="1309"/>
      <c r="D653" s="1309"/>
      <c r="E653" s="1309"/>
      <c r="F653" s="1309"/>
      <c r="G653" s="1309"/>
      <c r="H653" s="1023"/>
      <c r="I653" s="1147"/>
    </row>
    <row r="654" spans="1:9">
      <c r="A654" s="446"/>
      <c r="B654" s="446"/>
      <c r="C654" s="487"/>
      <c r="D654" s="446"/>
      <c r="E654" s="446"/>
      <c r="F654" s="446"/>
      <c r="I654" s="490"/>
    </row>
    <row r="655" spans="1:9">
      <c r="C655" s="482"/>
      <c r="D655" s="1311" t="s">
        <v>1143</v>
      </c>
      <c r="E655" s="1311"/>
      <c r="F655" s="1311"/>
      <c r="I655" s="490"/>
    </row>
    <row r="656" spans="1:9">
      <c r="A656" s="483"/>
      <c r="B656" s="483"/>
      <c r="C656" s="483"/>
      <c r="D656" s="1310" t="s">
        <v>1144</v>
      </c>
      <c r="E656" s="1310"/>
      <c r="F656" s="1310"/>
      <c r="I656" s="490"/>
    </row>
    <row r="657" spans="1:9">
      <c r="A657" s="483"/>
      <c r="B657" s="483"/>
      <c r="C657" s="483"/>
      <c r="D657" s="446"/>
      <c r="E657" s="446"/>
      <c r="F657" s="446"/>
      <c r="I657" s="490"/>
    </row>
    <row r="658" spans="1:9" ht="12.75" customHeight="1">
      <c r="B658" s="485" t="s">
        <v>2780</v>
      </c>
      <c r="C658" s="487"/>
      <c r="D658" s="1308" t="s">
        <v>1278</v>
      </c>
      <c r="E658" s="1308"/>
      <c r="F658" s="1308"/>
      <c r="I658" s="490"/>
    </row>
    <row r="659" spans="1:9">
      <c r="D659" s="1308"/>
      <c r="E659" s="1308"/>
      <c r="F659" s="1308"/>
      <c r="I659" s="490"/>
    </row>
    <row r="660" spans="1:9">
      <c r="D660" s="1308"/>
      <c r="E660" s="1308"/>
      <c r="F660" s="1308"/>
      <c r="I660" s="490"/>
    </row>
    <row r="661" spans="1:9">
      <c r="D661" s="1308"/>
      <c r="E661" s="1308"/>
      <c r="F661" s="1308"/>
      <c r="I661" s="490"/>
    </row>
    <row r="662" spans="1:9" ht="14.5" customHeight="1">
      <c r="A662" s="484"/>
      <c r="B662" s="484"/>
      <c r="C662" s="487"/>
      <c r="D662" s="385"/>
      <c r="E662" s="385"/>
      <c r="F662" s="385"/>
      <c r="I662" s="490"/>
    </row>
    <row r="663" spans="1:9" ht="12.75" customHeight="1">
      <c r="A663" s="483"/>
      <c r="B663" s="485" t="s">
        <v>2780</v>
      </c>
      <c r="C663" s="487"/>
      <c r="D663" s="1308" t="s">
        <v>1280</v>
      </c>
      <c r="E663" s="1308"/>
      <c r="F663" s="1308"/>
      <c r="I663" s="490"/>
    </row>
    <row r="664" spans="1:9">
      <c r="A664" s="483"/>
      <c r="B664" s="484"/>
      <c r="C664" s="487"/>
      <c r="D664" s="1308"/>
      <c r="E664" s="1308"/>
      <c r="F664" s="1308"/>
      <c r="I664" s="490"/>
    </row>
    <row r="665" spans="1:9">
      <c r="A665" s="483"/>
      <c r="B665" s="484"/>
      <c r="C665" s="487"/>
      <c r="D665" s="1308"/>
      <c r="E665" s="1308"/>
      <c r="F665" s="1308"/>
      <c r="I665" s="490"/>
    </row>
    <row r="666" spans="1:9">
      <c r="A666" s="483"/>
      <c r="B666" s="484"/>
      <c r="C666" s="487"/>
      <c r="D666" s="1308"/>
      <c r="E666" s="1308"/>
      <c r="F666" s="1308"/>
      <c r="I666" s="490"/>
    </row>
    <row r="667" spans="1:9">
      <c r="A667" s="483"/>
      <c r="B667" s="484"/>
      <c r="C667" s="487"/>
      <c r="D667" s="1308"/>
      <c r="E667" s="1308"/>
      <c r="F667" s="1308"/>
      <c r="I667" s="490"/>
    </row>
    <row r="668" spans="1:9" ht="14.25" customHeight="1">
      <c r="A668" s="483"/>
      <c r="B668" s="484"/>
      <c r="C668" s="487"/>
      <c r="F668" s="386"/>
      <c r="I668" s="490"/>
    </row>
    <row r="669" spans="1:9" ht="12.75" customHeight="1">
      <c r="A669" s="483"/>
      <c r="B669" s="485" t="s">
        <v>2780</v>
      </c>
      <c r="C669" s="487"/>
      <c r="D669" s="1308" t="s">
        <v>1279</v>
      </c>
      <c r="E669" s="1308"/>
      <c r="F669" s="1308"/>
      <c r="I669" s="490"/>
    </row>
    <row r="670" spans="1:9">
      <c r="A670" s="483"/>
      <c r="B670" s="484"/>
      <c r="C670" s="487"/>
      <c r="D670" s="1308"/>
      <c r="E670" s="1308"/>
      <c r="F670" s="1308"/>
      <c r="I670" s="490"/>
    </row>
    <row r="671" spans="1:9">
      <c r="A671" s="484"/>
      <c r="B671" s="484"/>
      <c r="C671" s="487"/>
      <c r="D671" s="1308"/>
      <c r="E671" s="1308"/>
      <c r="F671" s="1308"/>
      <c r="I671" s="490"/>
    </row>
    <row r="672" spans="1:9">
      <c r="A672" s="484"/>
      <c r="B672" s="484"/>
      <c r="C672" s="487"/>
      <c r="D672" s="1308"/>
      <c r="E672" s="1308"/>
      <c r="F672" s="1308"/>
      <c r="I672" s="490"/>
    </row>
    <row r="673" spans="1:11">
      <c r="A673" s="484"/>
      <c r="B673" s="484"/>
      <c r="C673" s="487"/>
      <c r="D673" s="445"/>
      <c r="E673" s="445"/>
      <c r="F673" s="445"/>
      <c r="I673" s="490"/>
    </row>
    <row r="674" spans="1:11" ht="12.75" customHeight="1">
      <c r="A674" s="483"/>
      <c r="B674" s="485" t="s">
        <v>2780</v>
      </c>
      <c r="C674" s="487"/>
      <c r="D674" s="1308" t="s">
        <v>2022</v>
      </c>
      <c r="E674" s="1308"/>
      <c r="F674" s="1308"/>
      <c r="I674" s="490"/>
    </row>
    <row r="675" spans="1:11" ht="12.75" customHeight="1">
      <c r="A675" s="483"/>
      <c r="B675" s="484"/>
      <c r="C675" s="487"/>
      <c r="D675" s="1308"/>
      <c r="E675" s="1308"/>
      <c r="F675" s="1308"/>
      <c r="I675" s="490"/>
    </row>
    <row r="676" spans="1:11" ht="12.75" customHeight="1">
      <c r="A676" s="483"/>
      <c r="B676" s="484"/>
      <c r="C676" s="487"/>
      <c r="D676" s="1308"/>
      <c r="E676" s="1308"/>
      <c r="F676" s="1308"/>
      <c r="I676" s="490"/>
    </row>
    <row r="677" spans="1:11" ht="12.75" customHeight="1">
      <c r="A677" s="483"/>
      <c r="B677" s="484"/>
      <c r="C677" s="487"/>
      <c r="D677" s="1308"/>
      <c r="E677" s="1308"/>
      <c r="F677" s="1308"/>
      <c r="I677" s="490"/>
    </row>
    <row r="678" spans="1:11" ht="12.75" customHeight="1">
      <c r="A678" s="483"/>
      <c r="B678" s="484"/>
      <c r="C678" s="487"/>
      <c r="D678" s="1308"/>
      <c r="E678" s="1308"/>
      <c r="F678" s="1308"/>
      <c r="I678" s="490"/>
    </row>
    <row r="679" spans="1:11" ht="12.75" customHeight="1">
      <c r="A679" s="483"/>
      <c r="B679" s="484"/>
      <c r="C679" s="487"/>
      <c r="D679" s="1308"/>
      <c r="E679" s="1308"/>
      <c r="F679" s="1308"/>
      <c r="I679" s="490"/>
    </row>
    <row r="680" spans="1:11" ht="12.75" customHeight="1">
      <c r="A680" s="483"/>
      <c r="B680" s="484"/>
      <c r="C680" s="487"/>
      <c r="D680" s="1308"/>
      <c r="E680" s="1308"/>
      <c r="F680" s="1308"/>
      <c r="I680" s="490"/>
    </row>
    <row r="681" spans="1:11" ht="12.75" customHeight="1">
      <c r="A681" s="483"/>
      <c r="B681" s="484"/>
      <c r="C681" s="487"/>
      <c r="D681" s="1308"/>
      <c r="E681" s="1308"/>
      <c r="F681" s="1308"/>
      <c r="I681" s="490"/>
    </row>
    <row r="682" spans="1:11" ht="12.75" customHeight="1">
      <c r="A682" s="483"/>
      <c r="B682" s="484"/>
      <c r="C682" s="487"/>
      <c r="D682" s="1308"/>
      <c r="E682" s="1308"/>
      <c r="F682" s="1308"/>
      <c r="I682" s="490"/>
    </row>
    <row r="683" spans="1:11">
      <c r="A683" s="487"/>
      <c r="B683" s="487"/>
      <c r="C683" s="487"/>
      <c r="D683" s="446"/>
      <c r="E683" s="446"/>
      <c r="F683" s="446"/>
      <c r="I683" s="490"/>
    </row>
    <row r="684" spans="1:11">
      <c r="A684" s="1309" t="s">
        <v>1056</v>
      </c>
      <c r="B684" s="1309"/>
      <c r="C684" s="1309"/>
      <c r="D684" s="1309"/>
      <c r="E684" s="1309"/>
      <c r="F684" s="1309"/>
      <c r="G684" s="1309"/>
      <c r="H684" s="1025"/>
      <c r="I684" s="1151"/>
      <c r="J684" s="501"/>
      <c r="K684" s="501"/>
    </row>
    <row r="685" spans="1:11">
      <c r="A685" s="448"/>
      <c r="B685" s="448"/>
      <c r="C685" s="448"/>
      <c r="D685" s="448"/>
      <c r="E685" s="448"/>
      <c r="F685" s="448"/>
      <c r="G685" s="448"/>
      <c r="H685" s="501"/>
      <c r="I685" s="483"/>
      <c r="J685" s="501"/>
      <c r="K685" s="501"/>
    </row>
    <row r="686" spans="1:11">
      <c r="C686" s="482"/>
      <c r="D686" s="1311" t="s">
        <v>99</v>
      </c>
      <c r="E686" s="1311"/>
      <c r="F686" s="1311"/>
      <c r="H686" s="501"/>
      <c r="I686" s="483"/>
      <c r="J686" s="501"/>
      <c r="K686" s="501"/>
    </row>
    <row r="687" spans="1:11">
      <c r="A687" s="482"/>
      <c r="B687" s="482"/>
      <c r="C687" s="482"/>
      <c r="D687" s="1311" t="s">
        <v>123</v>
      </c>
      <c r="E687" s="1311"/>
      <c r="F687" s="1311"/>
      <c r="H687" s="501"/>
      <c r="I687" s="483"/>
      <c r="J687" s="501"/>
      <c r="K687" s="501"/>
    </row>
    <row r="688" spans="1:11">
      <c r="A688" s="483"/>
      <c r="B688" s="483"/>
      <c r="C688" s="483"/>
      <c r="D688" s="1310" t="s">
        <v>1073</v>
      </c>
      <c r="E688" s="1310"/>
      <c r="F688" s="1310"/>
      <c r="H688" s="501"/>
      <c r="I688" s="483"/>
      <c r="J688" s="501"/>
      <c r="K688" s="501"/>
    </row>
    <row r="689" spans="1:11">
      <c r="A689" s="483"/>
      <c r="B689" s="483"/>
      <c r="C689" s="483"/>
      <c r="H689" s="501"/>
      <c r="I689" s="483"/>
      <c r="J689" s="501"/>
      <c r="K689" s="501"/>
    </row>
    <row r="690" spans="1:11">
      <c r="A690" s="484"/>
      <c r="B690" s="485" t="s">
        <v>2779</v>
      </c>
      <c r="C690" s="483"/>
      <c r="D690" s="1310" t="s">
        <v>883</v>
      </c>
      <c r="E690" s="1310"/>
      <c r="F690" s="1310"/>
      <c r="H690" s="501"/>
      <c r="I690" s="483"/>
      <c r="J690" s="501"/>
      <c r="K690" s="501"/>
    </row>
    <row r="691" spans="1:11">
      <c r="A691" s="483"/>
      <c r="B691" s="483"/>
      <c r="C691" s="483"/>
      <c r="D691" s="1310" t="s">
        <v>892</v>
      </c>
      <c r="E691" s="1310"/>
      <c r="F691" s="1310"/>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c r="A694" s="483"/>
      <c r="B694" s="483"/>
      <c r="C694" s="483"/>
      <c r="D694" s="502"/>
      <c r="E694" s="446"/>
      <c r="H694" s="501"/>
      <c r="I694" s="483"/>
      <c r="J694" s="501"/>
      <c r="K694" s="501"/>
    </row>
    <row r="695" spans="1:11">
      <c r="A695" s="484"/>
      <c r="B695" s="485" t="s">
        <v>2780</v>
      </c>
      <c r="C695" s="483"/>
      <c r="D695" s="1308" t="s">
        <v>2023</v>
      </c>
      <c r="E695" s="1308"/>
      <c r="F695" s="1308"/>
      <c r="H695" s="501"/>
      <c r="I695" s="483"/>
      <c r="J695" s="501"/>
      <c r="K695" s="501"/>
    </row>
    <row r="696" spans="1:11">
      <c r="A696" s="490"/>
      <c r="B696" s="490"/>
      <c r="C696" s="483"/>
      <c r="D696" s="1308"/>
      <c r="E696" s="1308"/>
      <c r="F696" s="1308"/>
      <c r="H696" s="501"/>
      <c r="I696" s="483"/>
      <c r="J696" s="501"/>
      <c r="K696" s="501"/>
    </row>
    <row r="697" spans="1:11">
      <c r="A697" s="483"/>
      <c r="B697" s="483"/>
      <c r="C697" s="483"/>
      <c r="D697" s="1308"/>
      <c r="E697" s="1308"/>
      <c r="F697" s="1308"/>
      <c r="H697" s="501"/>
      <c r="I697" s="483"/>
      <c r="J697" s="501"/>
      <c r="K697" s="501"/>
    </row>
    <row r="698" spans="1:11">
      <c r="A698" s="483"/>
      <c r="B698" s="483"/>
      <c r="C698" s="483"/>
      <c r="H698" s="501"/>
      <c r="J698" s="501"/>
      <c r="K698" s="501"/>
    </row>
    <row r="699" spans="1:11">
      <c r="A699" s="484"/>
      <c r="B699" s="485" t="s">
        <v>2779</v>
      </c>
      <c r="C699" s="483"/>
      <c r="D699" s="1310" t="s">
        <v>915</v>
      </c>
      <c r="E699" s="1310"/>
      <c r="F699" s="1310"/>
      <c r="H699" s="501"/>
      <c r="I699" s="483"/>
      <c r="J699" s="501"/>
      <c r="K699" s="501"/>
    </row>
    <row r="700" spans="1:11">
      <c r="A700" s="484"/>
      <c r="B700" s="484"/>
      <c r="C700" s="483"/>
      <c r="D700" s="1310" t="s">
        <v>892</v>
      </c>
      <c r="E700" s="1310"/>
      <c r="F700" s="1310"/>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c r="A703" s="484"/>
      <c r="B703" s="485" t="s">
        <v>2780</v>
      </c>
      <c r="C703" s="483"/>
      <c r="D703" s="1310" t="s">
        <v>2396</v>
      </c>
      <c r="E703" s="1310"/>
      <c r="F703" s="1310"/>
      <c r="H703" s="501"/>
      <c r="I703" s="483"/>
      <c r="J703" s="501"/>
      <c r="K703" s="501"/>
    </row>
    <row r="704" spans="1:11">
      <c r="A704" s="484"/>
      <c r="B704" s="484"/>
      <c r="C704" s="483"/>
      <c r="D704" s="1310" t="s">
        <v>892</v>
      </c>
      <c r="E704" s="1310"/>
      <c r="F704" s="1310"/>
      <c r="H704" s="501"/>
      <c r="I704" s="483"/>
      <c r="J704" s="501"/>
      <c r="K704" s="501"/>
    </row>
    <row r="705" spans="1:11">
      <c r="A705" s="483"/>
      <c r="B705" s="483"/>
      <c r="C705" s="483"/>
      <c r="E705" s="1031" t="s">
        <v>2397</v>
      </c>
      <c r="F705" s="404"/>
      <c r="H705" s="501"/>
      <c r="I705" s="483"/>
      <c r="J705" s="501"/>
      <c r="K705" s="501"/>
    </row>
    <row r="706" spans="1:11">
      <c r="A706" s="483"/>
      <c r="B706" s="483"/>
      <c r="C706" s="483"/>
      <c r="D706" s="404"/>
      <c r="H706" s="501"/>
      <c r="I706" s="483"/>
      <c r="J706" s="501"/>
      <c r="K706" s="501"/>
    </row>
    <row r="707" spans="1:11">
      <c r="A707" s="484"/>
      <c r="B707" s="485" t="s">
        <v>2780</v>
      </c>
      <c r="C707" s="483"/>
      <c r="D707" s="1308" t="s">
        <v>2194</v>
      </c>
      <c r="E707" s="1308"/>
      <c r="F707" s="1308"/>
      <c r="H707" s="501"/>
      <c r="I707" s="483"/>
      <c r="J707" s="501"/>
      <c r="K707" s="501"/>
    </row>
    <row r="708" spans="1:11">
      <c r="A708" s="483"/>
      <c r="B708" s="483"/>
      <c r="C708" s="483"/>
      <c r="D708" s="1308"/>
      <c r="E708" s="1308"/>
      <c r="F708" s="1308"/>
      <c r="H708" s="501"/>
      <c r="I708" s="483"/>
      <c r="J708" s="501"/>
      <c r="K708" s="501"/>
    </row>
    <row r="709" spans="1:11">
      <c r="A709" s="483"/>
      <c r="B709" s="483"/>
      <c r="C709" s="483"/>
      <c r="D709" s="1308"/>
      <c r="E709" s="1308"/>
      <c r="F709" s="1308"/>
      <c r="H709" s="501"/>
      <c r="I709" s="483"/>
      <c r="J709" s="501"/>
      <c r="K709" s="501"/>
    </row>
    <row r="710" spans="1:11">
      <c r="A710" s="483"/>
      <c r="B710" s="483"/>
      <c r="C710" s="483"/>
      <c r="D710" s="1308"/>
      <c r="E710" s="1308"/>
      <c r="F710" s="1308"/>
      <c r="H710" s="501"/>
      <c r="I710" s="483"/>
      <c r="J710" s="501"/>
      <c r="K710" s="501"/>
    </row>
    <row r="711" spans="1:11">
      <c r="A711" s="483"/>
      <c r="B711" s="483"/>
      <c r="C711" s="483"/>
      <c r="D711" s="1308"/>
      <c r="E711" s="1308"/>
      <c r="F711" s="1308"/>
      <c r="H711" s="501"/>
      <c r="I711" s="483"/>
      <c r="J711" s="501"/>
      <c r="K711" s="501"/>
    </row>
    <row r="712" spans="1:11">
      <c r="A712" s="483"/>
      <c r="B712" s="483"/>
      <c r="C712" s="483"/>
      <c r="D712" s="1308"/>
      <c r="E712" s="1308"/>
      <c r="F712" s="1308"/>
      <c r="H712" s="501"/>
      <c r="I712" s="483"/>
      <c r="J712" s="501"/>
      <c r="K712" s="501"/>
    </row>
    <row r="713" spans="1:11">
      <c r="A713" s="483"/>
      <c r="B713" s="483"/>
      <c r="C713" s="483"/>
      <c r="D713" s="445"/>
      <c r="E713" s="445"/>
      <c r="F713" s="445"/>
      <c r="H713" s="501"/>
      <c r="I713" s="483"/>
      <c r="J713" s="501"/>
      <c r="K713" s="501"/>
    </row>
    <row r="714" spans="1:11">
      <c r="A714" s="483"/>
      <c r="B714" s="485" t="s">
        <v>2780</v>
      </c>
      <c r="C714" s="483"/>
      <c r="D714" s="1308" t="s">
        <v>1198</v>
      </c>
      <c r="E714" s="1308"/>
      <c r="F714" s="1308"/>
      <c r="H714" s="501"/>
      <c r="I714" s="483"/>
      <c r="J714" s="501"/>
      <c r="K714" s="501"/>
    </row>
    <row r="715" spans="1:11">
      <c r="A715" s="483"/>
      <c r="B715" s="483"/>
      <c r="C715" s="483"/>
      <c r="D715" s="1308"/>
      <c r="E715" s="1308"/>
      <c r="F715" s="1308"/>
      <c r="H715" s="501"/>
      <c r="I715" s="483"/>
      <c r="J715" s="501"/>
      <c r="K715" s="501"/>
    </row>
    <row r="716" spans="1:11">
      <c r="A716" s="483"/>
      <c r="B716" s="483"/>
      <c r="C716" s="483"/>
      <c r="D716" s="445"/>
      <c r="E716" s="445"/>
      <c r="F716" s="445"/>
      <c r="H716" s="501"/>
      <c r="I716" s="483"/>
      <c r="J716" s="501"/>
      <c r="K716" s="501"/>
    </row>
    <row r="717" spans="1:11">
      <c r="A717" s="484"/>
      <c r="B717" s="485" t="s">
        <v>2780</v>
      </c>
      <c r="C717" s="483"/>
      <c r="D717" s="1308" t="s">
        <v>1074</v>
      </c>
      <c r="E717" s="1308"/>
      <c r="F717" s="1308"/>
      <c r="H717" s="501"/>
      <c r="I717" s="483"/>
      <c r="J717" s="501"/>
      <c r="K717" s="501"/>
    </row>
    <row r="718" spans="1:11">
      <c r="A718" s="483"/>
      <c r="B718" s="483"/>
      <c r="C718" s="483"/>
      <c r="D718" s="1308"/>
      <c r="E718" s="1308"/>
      <c r="F718" s="1308"/>
      <c r="H718" s="501"/>
      <c r="I718" s="483"/>
      <c r="J718" s="501"/>
      <c r="K718" s="501"/>
    </row>
    <row r="719" spans="1:11">
      <c r="A719" s="483"/>
      <c r="B719" s="483"/>
      <c r="C719" s="483"/>
      <c r="D719" s="1308"/>
      <c r="E719" s="1308"/>
      <c r="F719" s="1308"/>
      <c r="H719" s="501"/>
      <c r="I719" s="483"/>
      <c r="J719" s="501"/>
      <c r="K719" s="501"/>
    </row>
    <row r="720" spans="1:11" ht="15" customHeight="1">
      <c r="A720" s="483"/>
      <c r="B720" s="483"/>
      <c r="C720" s="483"/>
      <c r="D720" s="1308"/>
      <c r="E720" s="1308"/>
      <c r="F720" s="1308"/>
      <c r="H720" s="501"/>
      <c r="I720" s="483"/>
      <c r="J720" s="501"/>
      <c r="K720" s="501"/>
    </row>
    <row r="721" spans="1:11" ht="15" customHeight="1">
      <c r="A721" s="483"/>
      <c r="B721" s="483"/>
      <c r="C721" s="483"/>
      <c r="D721" s="1308"/>
      <c r="E721" s="1308"/>
      <c r="F721" s="1308"/>
      <c r="H721" s="501"/>
      <c r="I721" s="483"/>
      <c r="J721" s="501"/>
      <c r="K721" s="501"/>
    </row>
    <row r="722" spans="1:11">
      <c r="A722" s="483"/>
      <c r="B722" s="483"/>
      <c r="C722" s="483"/>
      <c r="D722" s="1308"/>
      <c r="E722" s="1308"/>
      <c r="F722" s="1308"/>
      <c r="H722" s="501"/>
      <c r="I722" s="483"/>
      <c r="J722" s="501"/>
      <c r="K722" s="501"/>
    </row>
    <row r="723" spans="1:11">
      <c r="A723" s="483"/>
      <c r="B723" s="483"/>
      <c r="C723" s="483"/>
      <c r="D723" s="1308"/>
      <c r="E723" s="1308"/>
      <c r="F723" s="1308"/>
      <c r="H723" s="501"/>
      <c r="I723" s="483"/>
      <c r="J723" s="501"/>
      <c r="K723" s="501"/>
    </row>
    <row r="724" spans="1:11">
      <c r="A724" s="483"/>
      <c r="B724" s="483"/>
      <c r="C724" s="483"/>
      <c r="D724" s="1308"/>
      <c r="E724" s="1308"/>
      <c r="F724" s="1308"/>
      <c r="H724" s="501"/>
      <c r="I724" s="483"/>
      <c r="J724" s="501"/>
      <c r="K724" s="501"/>
    </row>
    <row r="725" spans="1:11" ht="15" customHeight="1">
      <c r="A725" s="483"/>
      <c r="B725" s="483"/>
      <c r="C725" s="483"/>
      <c r="D725" s="1308"/>
      <c r="E725" s="1308"/>
      <c r="F725" s="1308"/>
      <c r="H725" s="501"/>
      <c r="I725" s="483"/>
      <c r="J725" s="501"/>
      <c r="K725" s="501"/>
    </row>
    <row r="726" spans="1:11">
      <c r="A726" s="483"/>
      <c r="B726" s="483"/>
      <c r="C726" s="483"/>
      <c r="D726" s="1308"/>
      <c r="E726" s="1308"/>
      <c r="F726" s="1308"/>
      <c r="H726" s="501"/>
      <c r="I726" s="483"/>
      <c r="J726" s="501"/>
      <c r="K726" s="501"/>
    </row>
    <row r="727" spans="1:11">
      <c r="A727" s="483"/>
      <c r="B727" s="483"/>
      <c r="C727" s="483"/>
      <c r="D727" s="1308"/>
      <c r="E727" s="1308"/>
      <c r="F727" s="1308"/>
      <c r="H727" s="501"/>
      <c r="I727" s="483"/>
      <c r="J727" s="501"/>
      <c r="K727" s="501"/>
    </row>
    <row r="728" spans="1:11">
      <c r="A728" s="483"/>
      <c r="B728" s="483"/>
      <c r="C728" s="483"/>
      <c r="D728" s="1308"/>
      <c r="E728" s="1308"/>
      <c r="F728" s="1308"/>
      <c r="H728" s="501"/>
      <c r="I728" s="483"/>
      <c r="J728" s="501"/>
      <c r="K728" s="501"/>
    </row>
    <row r="729" spans="1:11">
      <c r="A729" s="483"/>
      <c r="B729" s="483"/>
      <c r="C729" s="483"/>
      <c r="D729" s="1308"/>
      <c r="E729" s="1308"/>
      <c r="F729" s="1308"/>
      <c r="H729" s="501"/>
      <c r="I729" s="483"/>
      <c r="J729" s="501"/>
      <c r="K729" s="501"/>
    </row>
    <row r="730" spans="1:11">
      <c r="A730" s="483"/>
      <c r="B730" s="485" t="s">
        <v>2780</v>
      </c>
      <c r="C730" s="483"/>
      <c r="D730" s="1308" t="s">
        <v>2389</v>
      </c>
      <c r="E730" s="1308"/>
      <c r="F730" s="1308"/>
      <c r="H730" s="501"/>
      <c r="I730" s="483"/>
      <c r="J730" s="501"/>
      <c r="K730" s="501"/>
    </row>
    <row r="731" spans="1:11">
      <c r="A731" s="483"/>
      <c r="B731" s="483"/>
      <c r="C731" s="483"/>
      <c r="D731" s="1308"/>
      <c r="E731" s="1308"/>
      <c r="F731" s="1308"/>
      <c r="H731" s="501"/>
      <c r="I731" s="483"/>
      <c r="J731" s="501"/>
      <c r="K731" s="501"/>
    </row>
    <row r="732" spans="1:11">
      <c r="A732" s="483"/>
      <c r="B732" s="483"/>
      <c r="C732" s="483"/>
      <c r="D732" s="1308"/>
      <c r="E732" s="1308"/>
      <c r="F732" s="1308"/>
      <c r="H732" s="501"/>
      <c r="I732" s="483"/>
      <c r="J732" s="501"/>
      <c r="K732" s="501"/>
    </row>
    <row r="733" spans="1:11">
      <c r="A733" s="483"/>
      <c r="B733" s="483"/>
      <c r="C733" s="483"/>
      <c r="D733" s="445"/>
      <c r="E733" s="445"/>
      <c r="F733" s="445"/>
      <c r="H733" s="501"/>
      <c r="I733" s="483"/>
      <c r="J733" s="501"/>
      <c r="K733" s="501"/>
    </row>
    <row r="734" spans="1:11">
      <c r="A734" s="483"/>
      <c r="B734" s="485" t="s">
        <v>2780</v>
      </c>
      <c r="C734" s="483"/>
      <c r="D734" s="1308" t="s">
        <v>2388</v>
      </c>
      <c r="E734" s="1308"/>
      <c r="F734" s="1308"/>
      <c r="H734" s="501"/>
      <c r="I734" s="483"/>
      <c r="J734" s="501"/>
      <c r="K734" s="501"/>
    </row>
    <row r="735" spans="1:11">
      <c r="A735" s="483"/>
      <c r="B735" s="483"/>
      <c r="C735" s="483"/>
      <c r="D735" s="1308"/>
      <c r="E735" s="1308"/>
      <c r="F735" s="1308"/>
      <c r="H735" s="501"/>
      <c r="I735" s="483"/>
      <c r="J735" s="501"/>
      <c r="K735" s="501"/>
    </row>
    <row r="736" spans="1:11">
      <c r="A736" s="483"/>
      <c r="B736" s="483"/>
      <c r="C736" s="483"/>
      <c r="D736" s="1308"/>
      <c r="E736" s="1308"/>
      <c r="F736" s="1308"/>
      <c r="H736" s="501"/>
      <c r="I736" s="483"/>
      <c r="J736" s="501"/>
      <c r="K736" s="501"/>
    </row>
    <row r="737" spans="1:11">
      <c r="A737" s="483"/>
      <c r="B737" s="483"/>
      <c r="C737" s="483"/>
      <c r="H737" s="501"/>
      <c r="I737" s="483"/>
      <c r="J737" s="501"/>
      <c r="K737" s="501"/>
    </row>
    <row r="738" spans="1:11">
      <c r="A738" s="483"/>
      <c r="B738" s="485" t="s">
        <v>2780</v>
      </c>
      <c r="C738" s="483"/>
      <c r="D738" s="1308" t="s">
        <v>2387</v>
      </c>
      <c r="E738" s="1308"/>
      <c r="F738" s="1308"/>
      <c r="H738" s="501"/>
      <c r="I738" s="483"/>
      <c r="J738" s="501"/>
      <c r="K738" s="501"/>
    </row>
    <row r="739" spans="1:11">
      <c r="A739" s="483"/>
      <c r="B739" s="483"/>
      <c r="C739" s="483"/>
      <c r="D739" s="1308"/>
      <c r="E739" s="1308"/>
      <c r="F739" s="1308"/>
      <c r="H739" s="501"/>
      <c r="I739" s="483"/>
      <c r="J739" s="501"/>
      <c r="K739" s="501"/>
    </row>
    <row r="740" spans="1:11">
      <c r="A740" s="483"/>
      <c r="B740" s="483"/>
      <c r="C740" s="483"/>
      <c r="D740" s="1308"/>
      <c r="E740" s="1308"/>
      <c r="F740" s="1308"/>
      <c r="H740" s="501"/>
      <c r="I740" s="483"/>
      <c r="J740" s="501"/>
      <c r="K740" s="501"/>
    </row>
    <row r="741" spans="1:11">
      <c r="A741" s="483"/>
      <c r="B741" s="483"/>
      <c r="C741" s="483"/>
      <c r="D741" s="1308"/>
      <c r="E741" s="1308"/>
      <c r="F741" s="1308"/>
      <c r="H741" s="501"/>
      <c r="I741" s="483"/>
      <c r="J741" s="501"/>
      <c r="K741" s="501"/>
    </row>
    <row r="742" spans="1:11">
      <c r="A742" s="483"/>
      <c r="B742" s="483"/>
      <c r="C742" s="483"/>
      <c r="H742" s="501"/>
      <c r="I742" s="483"/>
      <c r="J742" s="501"/>
      <c r="K742" s="501"/>
    </row>
    <row r="743" spans="1:11">
      <c r="A743" s="484"/>
      <c r="B743" s="485" t="s">
        <v>2780</v>
      </c>
      <c r="C743" s="483"/>
      <c r="D743" s="1308" t="s">
        <v>1075</v>
      </c>
      <c r="E743" s="1308"/>
      <c r="F743" s="1308"/>
      <c r="H743" s="501"/>
      <c r="I743" s="483"/>
      <c r="J743" s="501"/>
      <c r="K743" s="501"/>
    </row>
    <row r="744" spans="1:11">
      <c r="A744" s="483"/>
      <c r="B744" s="483"/>
      <c r="C744" s="483"/>
      <c r="D744" s="1308"/>
      <c r="E744" s="1308"/>
      <c r="F744" s="1308"/>
      <c r="H744" s="501"/>
      <c r="I744" s="483"/>
      <c r="J744" s="501"/>
      <c r="K744" s="501"/>
    </row>
    <row r="745" spans="1:11">
      <c r="A745" s="483"/>
      <c r="B745" s="483"/>
      <c r="C745" s="483"/>
      <c r="D745" s="1308"/>
      <c r="E745" s="1308"/>
      <c r="F745" s="1308"/>
      <c r="H745" s="501"/>
      <c r="I745" s="483"/>
      <c r="J745" s="501"/>
      <c r="K745" s="501"/>
    </row>
    <row r="746" spans="1:11">
      <c r="A746" s="483"/>
      <c r="B746" s="483"/>
      <c r="C746" s="483"/>
      <c r="D746" s="1308"/>
      <c r="E746" s="1308"/>
      <c r="F746" s="1308"/>
      <c r="H746" s="501"/>
      <c r="I746" s="483"/>
      <c r="J746" s="501"/>
      <c r="K746" s="501"/>
    </row>
    <row r="747" spans="1:11">
      <c r="A747" s="483"/>
      <c r="B747" s="483"/>
      <c r="C747" s="483"/>
      <c r="D747" s="1308"/>
      <c r="E747" s="1308"/>
      <c r="F747" s="1308"/>
      <c r="H747" s="501"/>
      <c r="I747" s="483"/>
      <c r="J747" s="501"/>
      <c r="K747" s="501"/>
    </row>
    <row r="748" spans="1:11">
      <c r="A748" s="483"/>
      <c r="B748" s="483"/>
      <c r="C748" s="483"/>
      <c r="D748" s="492"/>
      <c r="H748" s="501"/>
      <c r="I748" s="483"/>
      <c r="J748" s="501"/>
      <c r="K748" s="501"/>
    </row>
    <row r="749" spans="1:11">
      <c r="A749" s="484"/>
      <c r="B749" s="485" t="s">
        <v>2780</v>
      </c>
      <c r="C749" s="483"/>
      <c r="D749" s="1308" t="s">
        <v>2097</v>
      </c>
      <c r="E749" s="1308"/>
      <c r="F749" s="1308"/>
      <c r="H749" s="501"/>
      <c r="I749" s="483"/>
      <c r="J749" s="501"/>
      <c r="K749" s="501"/>
    </row>
    <row r="750" spans="1:11">
      <c r="A750" s="483"/>
      <c r="B750" s="483"/>
      <c r="C750" s="483"/>
      <c r="D750" s="1308"/>
      <c r="E750" s="1308"/>
      <c r="F750" s="1308"/>
      <c r="H750" s="501"/>
      <c r="I750" s="483"/>
      <c r="J750" s="501"/>
      <c r="K750" s="501"/>
    </row>
    <row r="751" spans="1:11">
      <c r="A751" s="483"/>
      <c r="B751" s="483"/>
      <c r="C751" s="483"/>
      <c r="D751" s="1308"/>
      <c r="E751" s="1308"/>
      <c r="F751" s="1308"/>
      <c r="H751" s="501"/>
      <c r="I751" s="483"/>
      <c r="J751" s="501"/>
      <c r="K751" s="501"/>
    </row>
    <row r="752" spans="1:11">
      <c r="A752" s="483"/>
      <c r="B752" s="483"/>
      <c r="C752" s="483"/>
      <c r="D752" s="1308"/>
      <c r="E752" s="1308"/>
      <c r="F752" s="1308"/>
      <c r="H752" s="501"/>
      <c r="I752" s="483"/>
      <c r="J752" s="501"/>
      <c r="K752" s="501"/>
    </row>
    <row r="753" spans="1:11">
      <c r="A753" s="483"/>
      <c r="B753" s="483"/>
      <c r="C753" s="483"/>
      <c r="D753" s="1308"/>
      <c r="E753" s="1308"/>
      <c r="F753" s="1308"/>
      <c r="H753" s="501"/>
      <c r="I753" s="483"/>
      <c r="J753" s="501"/>
      <c r="K753" s="501"/>
    </row>
    <row r="754" spans="1:11">
      <c r="A754" s="483"/>
      <c r="B754" s="483"/>
      <c r="C754" s="483"/>
      <c r="D754" s="1308"/>
      <c r="E754" s="1308"/>
      <c r="F754" s="1308"/>
      <c r="H754" s="501"/>
      <c r="I754" s="483"/>
      <c r="J754" s="501"/>
      <c r="K754" s="501"/>
    </row>
    <row r="755" spans="1:11">
      <c r="A755" s="483"/>
      <c r="B755" s="483"/>
      <c r="C755" s="483"/>
      <c r="D755" s="1308"/>
      <c r="E755" s="1308"/>
      <c r="F755" s="1308"/>
      <c r="H755" s="501"/>
      <c r="I755" s="483"/>
      <c r="J755" s="501"/>
      <c r="K755" s="501"/>
    </row>
    <row r="756" spans="1:11">
      <c r="A756" s="483"/>
      <c r="B756" s="483"/>
      <c r="C756" s="483"/>
      <c r="D756" s="1313" t="s">
        <v>2610</v>
      </c>
      <c r="E756" s="1313"/>
      <c r="F756" s="1313"/>
      <c r="H756" s="501"/>
      <c r="I756" s="483"/>
      <c r="J756" s="501"/>
      <c r="K756" s="501"/>
    </row>
    <row r="757" spans="1:11">
      <c r="A757" s="483"/>
      <c r="B757" s="483"/>
      <c r="C757" s="483"/>
      <c r="D757" s="341"/>
      <c r="H757" s="501"/>
      <c r="I757" s="483"/>
      <c r="J757" s="501"/>
      <c r="K757" s="501"/>
    </row>
    <row r="758" spans="1:11">
      <c r="A758" s="1312" t="s">
        <v>1057</v>
      </c>
      <c r="B758" s="1312"/>
      <c r="C758" s="1312"/>
      <c r="D758" s="1312"/>
      <c r="E758" s="1312"/>
      <c r="F758" s="1312"/>
      <c r="G758" s="1312"/>
      <c r="H758" s="1025"/>
      <c r="I758" s="1151"/>
      <c r="J758" s="501"/>
      <c r="K758" s="501"/>
    </row>
    <row r="759" spans="1:11">
      <c r="A759" s="483"/>
      <c r="B759" s="483"/>
      <c r="C759" s="483"/>
      <c r="D759" s="492"/>
      <c r="G759" s="501"/>
      <c r="H759" s="501"/>
      <c r="I759" s="483"/>
      <c r="J759" s="501"/>
      <c r="K759" s="501"/>
    </row>
    <row r="760" spans="1:11" ht="13.75" customHeight="1">
      <c r="C760" s="483"/>
      <c r="D760" s="1328" t="s">
        <v>1067</v>
      </c>
      <c r="E760" s="1328"/>
      <c r="F760" s="1328"/>
      <c r="G760" s="501"/>
      <c r="H760" s="501"/>
      <c r="I760" s="483"/>
      <c r="J760" s="501"/>
      <c r="K760" s="501"/>
    </row>
    <row r="761" spans="1:11">
      <c r="A761" s="483"/>
      <c r="B761" s="483"/>
      <c r="C761" s="483"/>
      <c r="D761" s="1314" t="s">
        <v>1068</v>
      </c>
      <c r="E761" s="1314"/>
      <c r="F761" s="1314"/>
      <c r="G761" s="501"/>
      <c r="H761" s="501"/>
      <c r="I761" s="483"/>
      <c r="J761" s="501"/>
      <c r="K761" s="501"/>
    </row>
    <row r="762" spans="1:11">
      <c r="A762" s="483"/>
      <c r="B762" s="483"/>
      <c r="C762" s="483"/>
      <c r="G762" s="501"/>
      <c r="H762" s="501"/>
      <c r="I762" s="483"/>
      <c r="J762" s="501"/>
      <c r="K762" s="501"/>
    </row>
    <row r="763" spans="1:11">
      <c r="A763" s="484"/>
      <c r="B763" s="485" t="s">
        <v>2779</v>
      </c>
      <c r="D763" s="1308" t="s">
        <v>1069</v>
      </c>
      <c r="E763" s="1308"/>
      <c r="F763" s="1308"/>
      <c r="G763" s="501"/>
      <c r="H763" s="501"/>
      <c r="I763" s="483"/>
      <c r="J763" s="501"/>
      <c r="K763" s="501"/>
    </row>
    <row r="764" spans="1:11" ht="10.5" customHeight="1">
      <c r="D764" s="1308"/>
      <c r="E764" s="1308"/>
      <c r="F764" s="1308"/>
      <c r="G764" s="501"/>
      <c r="H764" s="501"/>
      <c r="I764" s="483"/>
      <c r="J764" s="501"/>
      <c r="K764" s="501"/>
    </row>
    <row r="765" spans="1:11">
      <c r="D765" s="1308"/>
      <c r="E765" s="1308"/>
      <c r="F765" s="1308"/>
      <c r="G765" s="501"/>
      <c r="H765" s="501"/>
      <c r="I765" s="483"/>
      <c r="J765" s="501"/>
      <c r="K765" s="501"/>
    </row>
    <row r="766" spans="1:11">
      <c r="D766" s="1308"/>
      <c r="E766" s="1308"/>
      <c r="F766" s="1308"/>
      <c r="G766" s="501"/>
      <c r="H766" s="501"/>
      <c r="I766" s="483"/>
      <c r="J766" s="501"/>
      <c r="K766" s="501"/>
    </row>
    <row r="767" spans="1:11">
      <c r="D767" s="1308"/>
      <c r="E767" s="1308"/>
      <c r="F767" s="1308"/>
      <c r="G767" s="501"/>
      <c r="H767" s="501"/>
      <c r="I767" s="483"/>
      <c r="J767" s="501"/>
      <c r="K767" s="501"/>
    </row>
    <row r="768" spans="1:11" ht="15.65" customHeight="1">
      <c r="D768" s="1308"/>
      <c r="E768" s="1308"/>
      <c r="F768" s="1308"/>
      <c r="G768" s="501"/>
      <c r="H768" s="501"/>
      <c r="I768" s="483"/>
      <c r="J768" s="501"/>
      <c r="K768" s="501"/>
    </row>
    <row r="769" spans="1:11">
      <c r="D769" s="499"/>
      <c r="E769" s="446"/>
      <c r="F769" s="446"/>
      <c r="G769" s="501"/>
      <c r="H769" s="501"/>
      <c r="I769" s="483"/>
      <c r="J769" s="501"/>
      <c r="K769" s="501"/>
    </row>
    <row r="770" spans="1:11" s="505" customFormat="1">
      <c r="A770" s="503"/>
      <c r="B770" s="485" t="s">
        <v>2779</v>
      </c>
      <c r="C770" s="504"/>
      <c r="D770" s="1308" t="s">
        <v>1238</v>
      </c>
      <c r="E770" s="1308"/>
      <c r="F770" s="1308"/>
      <c r="I770" s="1152"/>
    </row>
    <row r="771" spans="1:11" s="505" customFormat="1">
      <c r="A771" s="504"/>
      <c r="B771" s="504"/>
      <c r="C771" s="504"/>
      <c r="D771" s="1308"/>
      <c r="E771" s="1308"/>
      <c r="F771" s="1308"/>
      <c r="I771" s="1152"/>
    </row>
    <row r="772" spans="1:11" s="505" customFormat="1">
      <c r="A772" s="504"/>
      <c r="B772" s="504"/>
      <c r="C772" s="504"/>
      <c r="D772" s="1308"/>
      <c r="E772" s="1308"/>
      <c r="F772" s="1308"/>
      <c r="I772" s="1152"/>
    </row>
    <row r="773" spans="1:11" s="505" customFormat="1">
      <c r="A773" s="504"/>
      <c r="B773" s="504"/>
      <c r="C773" s="504"/>
      <c r="D773" s="1308"/>
      <c r="E773" s="1308"/>
      <c r="F773" s="1308"/>
      <c r="I773" s="1152"/>
    </row>
    <row r="774" spans="1:11" s="505" customFormat="1">
      <c r="A774" s="504"/>
      <c r="B774" s="504"/>
      <c r="C774" s="504"/>
      <c r="D774" s="499"/>
      <c r="I774" s="1152"/>
    </row>
    <row r="775" spans="1:11" s="505" customFormat="1">
      <c r="A775" s="484"/>
      <c r="B775" s="485" t="s">
        <v>2780</v>
      </c>
      <c r="C775" s="504"/>
      <c r="D775" s="1307" t="s">
        <v>1239</v>
      </c>
      <c r="E775" s="1307"/>
      <c r="F775" s="1307"/>
      <c r="I775" s="1152"/>
    </row>
    <row r="776" spans="1:11" s="505" customFormat="1">
      <c r="A776" s="504"/>
      <c r="B776" s="504"/>
      <c r="C776" s="504"/>
      <c r="D776" s="1307"/>
      <c r="E776" s="1307"/>
      <c r="F776" s="1307"/>
      <c r="I776" s="1152"/>
    </row>
    <row r="777" spans="1:11" s="505" customFormat="1">
      <c r="A777" s="504"/>
      <c r="B777" s="504"/>
      <c r="C777" s="504"/>
      <c r="D777" s="1307"/>
      <c r="E777" s="1307"/>
      <c r="F777" s="1307"/>
      <c r="I777" s="1152"/>
    </row>
    <row r="778" spans="1:11">
      <c r="D778" s="499"/>
      <c r="E778" s="446"/>
      <c r="F778" s="446"/>
      <c r="G778" s="501"/>
      <c r="H778" s="501"/>
      <c r="I778" s="483"/>
      <c r="J778" s="501"/>
      <c r="K778" s="501"/>
    </row>
    <row r="779" spans="1:11">
      <c r="A779" s="484"/>
      <c r="B779" s="485" t="s">
        <v>2779</v>
      </c>
      <c r="D779" s="1308" t="s">
        <v>1195</v>
      </c>
      <c r="E779" s="1308"/>
      <c r="F779" s="1308"/>
      <c r="G779" s="501"/>
      <c r="H779" s="501"/>
      <c r="I779" s="483"/>
      <c r="J779" s="501"/>
      <c r="K779" s="501"/>
    </row>
    <row r="780" spans="1:11">
      <c r="D780" s="1308"/>
      <c r="E780" s="1308"/>
      <c r="F780" s="1308"/>
      <c r="G780" s="501"/>
      <c r="H780" s="501"/>
      <c r="I780" s="483"/>
      <c r="J780" s="501"/>
      <c r="K780" s="501"/>
    </row>
    <row r="781" spans="1:11">
      <c r="D781" s="445"/>
      <c r="E781" s="445"/>
      <c r="F781" s="445"/>
      <c r="G781" s="501"/>
      <c r="H781" s="501"/>
      <c r="I781" s="483"/>
      <c r="J781" s="501"/>
      <c r="K781" s="501"/>
    </row>
    <row r="782" spans="1:11">
      <c r="B782" s="485" t="s">
        <v>2780</v>
      </c>
      <c r="D782" s="1308" t="s">
        <v>1212</v>
      </c>
      <c r="E782" s="1308"/>
      <c r="F782" s="1308"/>
      <c r="G782" s="501"/>
      <c r="H782" s="501"/>
      <c r="I782" s="483"/>
      <c r="J782" s="501"/>
      <c r="K782" s="501"/>
    </row>
    <row r="783" spans="1:11">
      <c r="D783" s="1308"/>
      <c r="E783" s="1308"/>
      <c r="F783" s="1308"/>
      <c r="G783" s="501"/>
      <c r="H783" s="501"/>
      <c r="I783" s="483"/>
      <c r="J783" s="501"/>
      <c r="K783" s="501"/>
    </row>
    <row r="784" spans="1:11">
      <c r="D784" s="1308"/>
      <c r="E784" s="1308"/>
      <c r="F784" s="1308"/>
      <c r="G784" s="501"/>
      <c r="H784" s="501"/>
      <c r="I784" s="483"/>
      <c r="J784" s="501"/>
      <c r="K784" s="501"/>
    </row>
    <row r="785" spans="1:11">
      <c r="D785" s="445"/>
      <c r="E785" s="445"/>
      <c r="F785" s="445"/>
      <c r="G785" s="501"/>
      <c r="H785" s="501"/>
      <c r="I785" s="483"/>
      <c r="J785" s="501"/>
      <c r="K785" s="501"/>
    </row>
    <row r="786" spans="1:11" hidden="1">
      <c r="A786" s="1327" t="s">
        <v>1787</v>
      </c>
      <c r="B786" s="1327"/>
      <c r="C786" s="1327"/>
      <c r="D786" s="1327"/>
      <c r="E786" s="1327"/>
      <c r="F786" s="1327"/>
      <c r="G786" s="1327"/>
      <c r="H786" s="1023"/>
      <c r="I786" s="1147"/>
    </row>
    <row r="787" spans="1:11" hidden="1">
      <c r="A787" s="57"/>
      <c r="B787" s="57"/>
      <c r="C787" s="354"/>
      <c r="D787" s="3"/>
      <c r="E787" s="3"/>
      <c r="F787" s="3"/>
      <c r="G787" s="3"/>
      <c r="I787" s="490"/>
    </row>
    <row r="788" spans="1:11" hidden="1">
      <c r="A788" s="57"/>
      <c r="B788" s="57"/>
      <c r="C788" s="354"/>
      <c r="D788" s="1326" t="s">
        <v>1827</v>
      </c>
      <c r="E788" s="1326"/>
      <c r="F788" s="1326"/>
      <c r="G788" s="3"/>
      <c r="I788" s="490"/>
    </row>
    <row r="789" spans="1:11" hidden="1">
      <c r="A789" s="57"/>
      <c r="B789" s="57"/>
      <c r="C789" s="354"/>
      <c r="D789" s="1318" t="s">
        <v>1741</v>
      </c>
      <c r="E789" s="1318"/>
      <c r="F789" s="1318"/>
      <c r="G789" s="3"/>
      <c r="I789" s="490"/>
    </row>
    <row r="790" spans="1:11" hidden="1">
      <c r="A790" s="57"/>
      <c r="B790" s="57"/>
      <c r="C790" s="354"/>
      <c r="D790" s="447"/>
      <c r="E790" s="447"/>
      <c r="F790" s="447"/>
      <c r="G790" s="3"/>
      <c r="I790" s="490"/>
    </row>
    <row r="791" spans="1:11" hidden="1">
      <c r="A791" s="57"/>
      <c r="B791" s="485" t="s">
        <v>306</v>
      </c>
      <c r="C791" s="354"/>
      <c r="D791" s="1300" t="s">
        <v>1742</v>
      </c>
      <c r="E791" s="1300"/>
      <c r="F791" s="1300"/>
      <c r="G791" s="3"/>
      <c r="I791" s="483"/>
    </row>
    <row r="792" spans="1:11" hidden="1">
      <c r="A792" s="57"/>
      <c r="B792" s="57"/>
      <c r="C792" s="354"/>
      <c r="D792" s="1300"/>
      <c r="E792" s="1300"/>
      <c r="F792" s="1300"/>
      <c r="G792" s="3"/>
      <c r="I792" s="490"/>
    </row>
    <row r="793" spans="1:11" hidden="1">
      <c r="A793" s="174"/>
      <c r="B793" s="174"/>
      <c r="C793" s="174"/>
      <c r="D793" s="1300"/>
      <c r="E793" s="1300"/>
      <c r="F793" s="1300"/>
      <c r="G793" s="118"/>
      <c r="I793" s="490"/>
    </row>
    <row r="794" spans="1:11" hidden="1">
      <c r="A794" s="354"/>
      <c r="B794" s="354"/>
      <c r="C794" s="354"/>
      <c r="D794" s="173"/>
      <c r="E794" s="3"/>
      <c r="F794" s="3"/>
      <c r="G794" s="3"/>
      <c r="I794" s="490"/>
    </row>
    <row r="795" spans="1:11" hidden="1">
      <c r="A795" s="172"/>
      <c r="B795" s="485" t="s">
        <v>306</v>
      </c>
      <c r="C795" s="172"/>
      <c r="D795" s="1300" t="s">
        <v>1743</v>
      </c>
      <c r="E795" s="1300"/>
      <c r="F795" s="1300"/>
      <c r="G795" s="3"/>
      <c r="I795" s="483"/>
    </row>
    <row r="796" spans="1:11" hidden="1">
      <c r="A796" s="172"/>
      <c r="B796" s="172"/>
      <c r="C796" s="172"/>
      <c r="D796" s="1300"/>
      <c r="E796" s="1300"/>
      <c r="F796" s="1300"/>
      <c r="G796" s="3"/>
      <c r="I796" s="490"/>
    </row>
    <row r="797" spans="1:11" hidden="1">
      <c r="A797" s="172"/>
      <c r="B797" s="172"/>
      <c r="C797" s="172"/>
      <c r="D797" s="1300"/>
      <c r="E797" s="1300"/>
      <c r="F797" s="1300"/>
      <c r="G797" s="3"/>
      <c r="I797" s="490"/>
    </row>
    <row r="798" spans="1:11" hidden="1">
      <c r="A798" s="174"/>
      <c r="B798" s="174"/>
      <c r="C798" s="174"/>
      <c r="D798" s="3"/>
      <c r="E798" s="983"/>
      <c r="F798" s="983"/>
      <c r="G798" s="983"/>
      <c r="I798" s="490"/>
    </row>
    <row r="799" spans="1:11" hidden="1">
      <c r="A799" s="175"/>
      <c r="B799" s="485" t="s">
        <v>306</v>
      </c>
      <c r="C799" s="984"/>
      <c r="D799" s="1300" t="s">
        <v>1744</v>
      </c>
      <c r="E799" s="1300"/>
      <c r="F799" s="1300"/>
      <c r="G799" s="983"/>
      <c r="I799" s="483"/>
    </row>
    <row r="800" spans="1:11" hidden="1">
      <c r="A800" s="175"/>
      <c r="B800" s="175"/>
      <c r="C800" s="984"/>
      <c r="D800" s="1300"/>
      <c r="E800" s="1300"/>
      <c r="F800" s="1300"/>
      <c r="G800" s="983"/>
      <c r="I800" s="490"/>
    </row>
    <row r="801" spans="1:9" hidden="1">
      <c r="A801" s="175"/>
      <c r="B801" s="175"/>
      <c r="C801" s="984"/>
      <c r="D801" s="1300"/>
      <c r="E801" s="1300"/>
      <c r="F801" s="1300"/>
      <c r="G801" s="983"/>
      <c r="I801" s="490"/>
    </row>
    <row r="802" spans="1:9" hidden="1">
      <c r="A802" s="175"/>
      <c r="B802" s="175"/>
      <c r="C802" s="984"/>
      <c r="D802" s="118"/>
      <c r="E802" s="3"/>
      <c r="F802" s="3"/>
      <c r="G802" s="983"/>
      <c r="I802" s="490"/>
    </row>
    <row r="803" spans="1:9" hidden="1">
      <c r="A803" s="175"/>
      <c r="B803" s="485" t="s">
        <v>306</v>
      </c>
      <c r="C803" s="984"/>
      <c r="D803" s="1300" t="s">
        <v>1745</v>
      </c>
      <c r="E803" s="1300"/>
      <c r="F803" s="1300"/>
      <c r="G803" s="983"/>
      <c r="I803" s="483"/>
    </row>
    <row r="804" spans="1:9" hidden="1">
      <c r="A804" s="175"/>
      <c r="B804" s="175"/>
      <c r="C804" s="984"/>
      <c r="D804" s="1300"/>
      <c r="E804" s="1300"/>
      <c r="F804" s="1300"/>
      <c r="G804" s="983"/>
      <c r="I804" s="490"/>
    </row>
    <row r="805" spans="1:9" hidden="1">
      <c r="A805" s="175"/>
      <c r="B805" s="175"/>
      <c r="C805" s="984"/>
      <c r="D805" s="1300"/>
      <c r="E805" s="1300"/>
      <c r="F805" s="1300"/>
      <c r="G805" s="983"/>
      <c r="I805" s="490"/>
    </row>
    <row r="806" spans="1:9" hidden="1">
      <c r="A806" s="175"/>
      <c r="B806" s="175"/>
      <c r="C806" s="984"/>
      <c r="D806" s="1300"/>
      <c r="E806" s="1300"/>
      <c r="F806" s="1300"/>
      <c r="G806" s="983"/>
      <c r="I806" s="490"/>
    </row>
    <row r="807" spans="1:9" hidden="1">
      <c r="A807" s="175"/>
      <c r="B807" s="175"/>
      <c r="C807" s="984"/>
      <c r="D807" s="1300"/>
      <c r="E807" s="1300"/>
      <c r="F807" s="1300"/>
      <c r="G807" s="983"/>
      <c r="I807" s="490"/>
    </row>
    <row r="808" spans="1:9" hidden="1">
      <c r="A808" s="175"/>
      <c r="B808" s="175"/>
      <c r="C808" s="984"/>
      <c r="D808" s="1300"/>
      <c r="E808" s="1300"/>
      <c r="F808" s="1300"/>
      <c r="G808" s="983"/>
      <c r="I808" s="490"/>
    </row>
    <row r="809" spans="1:9" hidden="1">
      <c r="A809" s="175"/>
      <c r="B809" s="175"/>
      <c r="C809" s="984"/>
      <c r="D809" s="1300" t="s">
        <v>1788</v>
      </c>
      <c r="E809" s="1300"/>
      <c r="F809" s="1300"/>
      <c r="G809" s="983"/>
      <c r="I809" s="490"/>
    </row>
    <row r="810" spans="1:9" hidden="1">
      <c r="A810" s="175"/>
      <c r="B810" s="175"/>
      <c r="C810" s="984"/>
      <c r="D810" s="1300"/>
      <c r="E810" s="1300"/>
      <c r="F810" s="1300"/>
      <c r="G810" s="983"/>
      <c r="I810" s="490"/>
    </row>
    <row r="811" spans="1:9" hidden="1">
      <c r="A811" s="175"/>
      <c r="B811" s="175"/>
      <c r="C811" s="984"/>
      <c r="D811" s="1300"/>
      <c r="E811" s="1300"/>
      <c r="F811" s="1300"/>
      <c r="G811" s="983"/>
      <c r="I811" s="490"/>
    </row>
    <row r="812" spans="1:9" hidden="1">
      <c r="A812" s="175"/>
      <c r="B812" s="354"/>
      <c r="C812" s="984"/>
      <c r="D812" s="985"/>
      <c r="E812" s="985"/>
      <c r="F812" s="985"/>
      <c r="G812" s="983"/>
      <c r="I812" s="490"/>
    </row>
    <row r="813" spans="1:9" hidden="1">
      <c r="A813" s="175"/>
      <c r="B813" s="485" t="s">
        <v>306</v>
      </c>
      <c r="C813" s="984"/>
      <c r="D813" s="1300" t="s">
        <v>1746</v>
      </c>
      <c r="E813" s="1300"/>
      <c r="F813" s="1300"/>
      <c r="G813" s="983"/>
      <c r="I813" s="483"/>
    </row>
    <row r="814" spans="1:9" hidden="1">
      <c r="A814" s="175"/>
      <c r="B814" s="175"/>
      <c r="C814" s="984"/>
      <c r="D814" s="1300"/>
      <c r="E814" s="1300"/>
      <c r="F814" s="1300"/>
      <c r="G814" s="983"/>
      <c r="I814" s="490"/>
    </row>
    <row r="815" spans="1:9" hidden="1">
      <c r="A815" s="175"/>
      <c r="B815" s="175"/>
      <c r="C815" s="984"/>
      <c r="D815" s="1300"/>
      <c r="E815" s="1300"/>
      <c r="F815" s="1300"/>
      <c r="G815" s="983"/>
      <c r="I815" s="490"/>
    </row>
    <row r="816" spans="1:9" hidden="1">
      <c r="A816" s="175"/>
      <c r="B816" s="175"/>
      <c r="C816" s="984"/>
      <c r="D816" s="1300"/>
      <c r="E816" s="1300"/>
      <c r="F816" s="1300"/>
      <c r="G816" s="983"/>
      <c r="I816" s="490"/>
    </row>
    <row r="817" spans="1:9" hidden="1">
      <c r="A817" s="175"/>
      <c r="B817" s="175"/>
      <c r="C817" s="984"/>
      <c r="D817" s="1300"/>
      <c r="E817" s="1300"/>
      <c r="F817" s="1300"/>
      <c r="G817" s="983"/>
      <c r="I817" s="490"/>
    </row>
    <row r="818" spans="1:9" hidden="1">
      <c r="A818" s="175"/>
      <c r="B818" s="175"/>
      <c r="C818" s="984"/>
      <c r="D818" s="1300"/>
      <c r="E818" s="1300"/>
      <c r="F818" s="1300"/>
      <c r="G818" s="983"/>
      <c r="I818" s="490"/>
    </row>
    <row r="819" spans="1:9" hidden="1">
      <c r="A819" s="175"/>
      <c r="B819" s="175"/>
      <c r="C819" s="984"/>
      <c r="D819" s="977"/>
      <c r="E819" s="977"/>
      <c r="F819" s="977"/>
      <c r="G819" s="983"/>
      <c r="I819" s="490"/>
    </row>
    <row r="820" spans="1:9" hidden="1">
      <c r="A820" s="175"/>
      <c r="B820" s="485" t="s">
        <v>306</v>
      </c>
      <c r="C820" s="984"/>
      <c r="D820" s="1300" t="s">
        <v>1747</v>
      </c>
      <c r="E820" s="1300"/>
      <c r="F820" s="1300"/>
      <c r="G820" s="983"/>
      <c r="I820" s="483"/>
    </row>
    <row r="821" spans="1:9" hidden="1">
      <c r="A821" s="175"/>
      <c r="B821" s="175"/>
      <c r="C821" s="984"/>
      <c r="D821" s="1300"/>
      <c r="E821" s="1300"/>
      <c r="F821" s="1300"/>
      <c r="G821" s="983"/>
      <c r="I821" s="490"/>
    </row>
    <row r="822" spans="1:9" hidden="1">
      <c r="A822" s="175"/>
      <c r="B822" s="175"/>
      <c r="C822" s="984"/>
      <c r="D822" s="1300"/>
      <c r="E822" s="1300"/>
      <c r="F822" s="1300"/>
      <c r="G822" s="983"/>
      <c r="I822" s="490"/>
    </row>
    <row r="823" spans="1:9" hidden="1">
      <c r="A823" s="175"/>
      <c r="B823" s="175"/>
      <c r="C823" s="984"/>
      <c r="D823" s="1300"/>
      <c r="E823" s="1300"/>
      <c r="F823" s="1300"/>
      <c r="G823" s="983"/>
      <c r="I823" s="490"/>
    </row>
    <row r="824" spans="1:9" hidden="1">
      <c r="A824" s="175"/>
      <c r="B824" s="175"/>
      <c r="C824" s="984"/>
      <c r="D824" s="1300"/>
      <c r="E824" s="1300"/>
      <c r="F824" s="1300"/>
      <c r="G824" s="983"/>
      <c r="I824" s="490"/>
    </row>
    <row r="825" spans="1:9" hidden="1">
      <c r="A825" s="175"/>
      <c r="B825" s="175"/>
      <c r="C825" s="984"/>
      <c r="D825" s="1300"/>
      <c r="E825" s="1300"/>
      <c r="F825" s="1300"/>
      <c r="G825" s="983"/>
      <c r="I825" s="490"/>
    </row>
    <row r="826" spans="1:9" hidden="1">
      <c r="A826" s="175"/>
      <c r="B826" s="175"/>
      <c r="C826" s="984"/>
      <c r="D826" s="977"/>
      <c r="E826" s="977"/>
      <c r="F826" s="977"/>
      <c r="G826" s="983"/>
      <c r="I826" s="490"/>
    </row>
    <row r="827" spans="1:9" hidden="1">
      <c r="A827" s="175"/>
      <c r="B827" s="485" t="s">
        <v>306</v>
      </c>
      <c r="C827" s="984"/>
      <c r="D827" s="1296" t="s">
        <v>1748</v>
      </c>
      <c r="E827" s="1296"/>
      <c r="F827" s="1296"/>
      <c r="G827" s="983"/>
      <c r="I827" s="483"/>
    </row>
    <row r="828" spans="1:9" hidden="1">
      <c r="A828" s="175"/>
      <c r="B828" s="175"/>
      <c r="C828" s="984"/>
      <c r="D828" s="1296"/>
      <c r="E828" s="1296"/>
      <c r="F828" s="1296"/>
      <c r="G828" s="983"/>
      <c r="I828" s="490"/>
    </row>
    <row r="829" spans="1:9" hidden="1">
      <c r="A829" s="13"/>
      <c r="B829" s="13"/>
      <c r="C829" s="984"/>
      <c r="D829" s="1296"/>
      <c r="E829" s="1296"/>
      <c r="F829" s="1296"/>
      <c r="G829" s="983"/>
      <c r="I829" s="490"/>
    </row>
    <row r="830" spans="1:9" hidden="1">
      <c r="A830" s="175"/>
      <c r="B830" s="13"/>
      <c r="C830" s="984"/>
      <c r="D830" s="1296"/>
      <c r="E830" s="1296"/>
      <c r="F830" s="1296"/>
      <c r="G830" s="983"/>
      <c r="I830" s="490"/>
    </row>
    <row r="831" spans="1:9" ht="12.75" hidden="1" customHeight="1">
      <c r="A831" s="175"/>
      <c r="B831" s="13"/>
      <c r="C831" s="984"/>
      <c r="D831" s="1296"/>
      <c r="E831" s="1296"/>
      <c r="F831" s="1296"/>
      <c r="G831" s="983"/>
      <c r="I831" s="490"/>
    </row>
    <row r="832" spans="1:9" ht="12.75" hidden="1" customHeight="1">
      <c r="A832" s="175"/>
      <c r="B832" s="13"/>
      <c r="C832" s="984"/>
      <c r="D832" s="1296"/>
      <c r="E832" s="1296"/>
      <c r="F832" s="1296"/>
      <c r="G832" s="983"/>
      <c r="I832" s="490"/>
    </row>
    <row r="833" spans="1:9" ht="12.75" hidden="1" customHeight="1">
      <c r="A833" s="13"/>
      <c r="B833" s="13"/>
      <c r="C833" s="984"/>
      <c r="D833" s="983"/>
      <c r="E833" s="3"/>
      <c r="F833" s="3"/>
      <c r="G833" s="983"/>
      <c r="I833" s="490"/>
    </row>
    <row r="834" spans="1:9" ht="12.75" customHeight="1">
      <c r="A834" s="1294" t="s">
        <v>1749</v>
      </c>
      <c r="B834" s="1294"/>
      <c r="C834" s="1294"/>
      <c r="D834" s="1294"/>
      <c r="E834" s="1294"/>
      <c r="F834" s="1294"/>
      <c r="G834" s="1294"/>
      <c r="H834" s="1023"/>
      <c r="I834" s="1147"/>
    </row>
    <row r="835" spans="1:9" ht="12.75" customHeight="1">
      <c r="A835" s="172"/>
      <c r="B835" s="172"/>
      <c r="C835" s="984"/>
      <c r="D835" s="983"/>
      <c r="E835" s="983"/>
      <c r="F835" s="983"/>
      <c r="G835" s="983"/>
      <c r="I835" s="490"/>
    </row>
    <row r="836" spans="1:9" ht="12.75" customHeight="1">
      <c r="A836" s="175"/>
      <c r="B836" s="175"/>
      <c r="C836" s="354"/>
      <c r="D836" s="1316" t="s">
        <v>1789</v>
      </c>
      <c r="E836" s="1316"/>
      <c r="F836" s="1316"/>
      <c r="G836" s="3"/>
      <c r="I836" s="490"/>
    </row>
    <row r="837" spans="1:9" ht="14.25" customHeight="1">
      <c r="A837" s="175"/>
      <c r="B837" s="175"/>
      <c r="C837" s="354"/>
      <c r="D837" s="1270" t="s">
        <v>1750</v>
      </c>
      <c r="E837" s="1270"/>
      <c r="F837" s="1270"/>
      <c r="G837" s="3"/>
      <c r="I837" s="490"/>
    </row>
    <row r="838" spans="1:9" ht="12.75" customHeight="1">
      <c r="A838" s="175"/>
      <c r="B838" s="175"/>
      <c r="C838" s="354"/>
      <c r="D838" s="441"/>
      <c r="E838" s="441"/>
      <c r="F838" s="441"/>
      <c r="G838" s="3"/>
      <c r="I838" s="490"/>
    </row>
    <row r="839" spans="1:9" ht="12.75" customHeight="1">
      <c r="A839" s="354"/>
      <c r="B839" s="485" t="s">
        <v>2779</v>
      </c>
      <c r="C839" s="984"/>
      <c r="D839" s="1270" t="s">
        <v>1751</v>
      </c>
      <c r="E839" s="1270"/>
      <c r="F839" s="1270"/>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17" t="s">
        <v>2029</v>
      </c>
      <c r="E842" s="1317"/>
      <c r="F842" s="1317"/>
      <c r="G842" s="3"/>
      <c r="I842" s="490"/>
    </row>
    <row r="843" spans="1:9" ht="12.75" hidden="1" customHeight="1">
      <c r="A843" s="13"/>
      <c r="B843" s="13"/>
      <c r="C843" s="984"/>
      <c r="D843" s="1317"/>
      <c r="E843" s="1317"/>
      <c r="F843" s="1317"/>
      <c r="G843" s="3"/>
      <c r="I843" s="490"/>
    </row>
    <row r="844" spans="1:9" ht="12.75" hidden="1" customHeight="1">
      <c r="A844" s="13"/>
      <c r="B844" s="13"/>
      <c r="C844" s="984"/>
      <c r="D844" s="1317"/>
      <c r="E844" s="1317"/>
      <c r="F844" s="1317"/>
      <c r="G844" s="3"/>
      <c r="I844" s="490"/>
    </row>
    <row r="845" spans="1:9" ht="12.75" hidden="1" customHeight="1">
      <c r="A845" s="13"/>
      <c r="B845" s="13"/>
      <c r="C845" s="984"/>
      <c r="D845" s="1317"/>
      <c r="E845" s="1317"/>
      <c r="F845" s="1317"/>
      <c r="G845" s="3"/>
      <c r="I845" s="490"/>
    </row>
    <row r="846" spans="1:9" ht="12.75" hidden="1" customHeight="1">
      <c r="A846" s="13"/>
      <c r="B846" s="13"/>
      <c r="C846" s="984"/>
      <c r="D846" s="1317"/>
      <c r="E846" s="1317"/>
      <c r="F846" s="1317"/>
      <c r="G846" s="3"/>
      <c r="I846" s="490"/>
    </row>
    <row r="847" spans="1:9" ht="12.75" hidden="1" customHeight="1">
      <c r="A847" s="13"/>
      <c r="B847" s="13"/>
      <c r="C847" s="984"/>
      <c r="D847" s="1317"/>
      <c r="E847" s="1317"/>
      <c r="F847" s="1317"/>
      <c r="G847" s="3"/>
      <c r="I847" s="490"/>
    </row>
    <row r="848" spans="1:9" ht="12.75" hidden="1" customHeight="1">
      <c r="A848" s="13"/>
      <c r="B848" s="13"/>
      <c r="C848" s="984"/>
      <c r="D848" s="1317"/>
      <c r="E848" s="1317"/>
      <c r="F848" s="1317"/>
      <c r="G848" s="3"/>
      <c r="I848" s="490"/>
    </row>
    <row r="849" spans="1:9" ht="12.75" hidden="1" customHeight="1">
      <c r="A849" s="13"/>
      <c r="B849" s="13"/>
      <c r="C849" s="984"/>
      <c r="D849" s="1317"/>
      <c r="E849" s="1317"/>
      <c r="F849" s="1317"/>
      <c r="G849" s="3"/>
      <c r="I849" s="490"/>
    </row>
    <row r="850" spans="1:9" ht="12.75" hidden="1" customHeight="1">
      <c r="A850" s="13"/>
      <c r="B850" s="13"/>
      <c r="C850" s="984"/>
      <c r="D850" s="1317"/>
      <c r="E850" s="1317"/>
      <c r="F850" s="1317"/>
      <c r="G850" s="3"/>
      <c r="I850" s="490"/>
    </row>
    <row r="851" spans="1:9" ht="12.75" hidden="1" customHeight="1">
      <c r="A851" s="13"/>
      <c r="B851" s="13"/>
      <c r="C851" s="984"/>
      <c r="D851" s="1317"/>
      <c r="E851" s="1317"/>
      <c r="F851" s="1317"/>
      <c r="G851" s="3"/>
      <c r="I851" s="490"/>
    </row>
    <row r="852" spans="1:9" ht="12.75" hidden="1" customHeight="1">
      <c r="A852" s="13"/>
      <c r="B852" s="13"/>
      <c r="C852" s="984"/>
      <c r="D852" s="986"/>
      <c r="E852" s="3"/>
      <c r="F852" s="3"/>
      <c r="G852" s="3"/>
      <c r="I852" s="490"/>
    </row>
    <row r="853" spans="1:9" ht="12.75" customHeight="1">
      <c r="A853" s="175"/>
      <c r="B853" s="485" t="s">
        <v>2779</v>
      </c>
      <c r="C853" s="984"/>
      <c r="D853" s="1270" t="s">
        <v>1752</v>
      </c>
      <c r="E853" s="1270"/>
      <c r="F853" s="1270"/>
      <c r="G853" s="3"/>
      <c r="I853" s="490" t="s">
        <v>1854</v>
      </c>
    </row>
    <row r="854" spans="1:9" ht="12.75" customHeight="1">
      <c r="A854" s="175"/>
      <c r="B854" s="175"/>
      <c r="C854" s="984"/>
      <c r="D854" s="1270"/>
      <c r="E854" s="1270"/>
      <c r="F854" s="1270"/>
      <c r="G854" s="3"/>
      <c r="I854" s="490"/>
    </row>
    <row r="855" spans="1:9" ht="12.75" customHeight="1">
      <c r="A855" s="175"/>
      <c r="B855" s="175"/>
      <c r="C855" s="984"/>
      <c r="D855" s="1270"/>
      <c r="E855" s="1270"/>
      <c r="F855" s="1270"/>
      <c r="G855" s="3"/>
      <c r="I855" s="490"/>
    </row>
    <row r="856" spans="1:9" ht="12.75" customHeight="1">
      <c r="A856" s="175"/>
      <c r="B856" s="175"/>
      <c r="C856" s="984"/>
      <c r="D856" s="118"/>
      <c r="E856" s="3"/>
      <c r="F856" s="3"/>
      <c r="G856" s="3"/>
      <c r="I856" s="490"/>
    </row>
    <row r="857" spans="1:9" ht="12.75" customHeight="1">
      <c r="A857" s="987"/>
      <c r="B857" s="485" t="s">
        <v>2780</v>
      </c>
      <c r="C857" s="984"/>
      <c r="D857" s="1316" t="s">
        <v>1753</v>
      </c>
      <c r="E857" s="1316"/>
      <c r="F857" s="1316"/>
      <c r="G857" s="3"/>
      <c r="I857" s="490"/>
    </row>
    <row r="858" spans="1:9" ht="12.75" customHeight="1">
      <c r="A858" s="354"/>
      <c r="B858" s="987"/>
      <c r="C858" s="984"/>
      <c r="D858" s="1316"/>
      <c r="E858" s="1316"/>
      <c r="F858" s="1316"/>
      <c r="G858" s="3"/>
      <c r="I858" s="490"/>
    </row>
    <row r="859" spans="1:9" ht="12.75" customHeight="1">
      <c r="A859" s="175"/>
      <c r="B859" s="354"/>
      <c r="C859" s="984"/>
      <c r="D859" s="1270" t="s">
        <v>2024</v>
      </c>
      <c r="E859" s="1270"/>
      <c r="F859" s="1270"/>
      <c r="G859" s="3"/>
      <c r="I859" s="490"/>
    </row>
    <row r="860" spans="1:9" ht="12.75" customHeight="1">
      <c r="A860" s="175"/>
      <c r="B860" s="175"/>
      <c r="C860" s="984"/>
      <c r="D860" s="1270"/>
      <c r="E860" s="1270"/>
      <c r="F860" s="1270"/>
      <c r="G860" s="3"/>
      <c r="I860" s="490"/>
    </row>
    <row r="861" spans="1:9" ht="12.75" customHeight="1">
      <c r="A861" s="175"/>
      <c r="B861" s="175"/>
      <c r="C861" s="984"/>
      <c r="D861" s="1270"/>
      <c r="E861" s="1270"/>
      <c r="F861" s="1270"/>
      <c r="G861" s="3"/>
      <c r="I861" s="490"/>
    </row>
    <row r="862" spans="1:9" ht="12.75" customHeight="1">
      <c r="A862" s="175"/>
      <c r="B862" s="175"/>
      <c r="C862" s="984"/>
      <c r="D862" s="1270"/>
      <c r="E862" s="1270"/>
      <c r="F862" s="1270"/>
      <c r="G862" s="3"/>
      <c r="I862" s="490"/>
    </row>
    <row r="863" spans="1:9" ht="12.75" customHeight="1">
      <c r="A863" s="175"/>
      <c r="B863" s="175"/>
      <c r="C863" s="984"/>
      <c r="D863" s="1270"/>
      <c r="E863" s="1270"/>
      <c r="F863" s="1270"/>
      <c r="G863" s="3"/>
      <c r="I863" s="490"/>
    </row>
    <row r="864" spans="1:9" ht="12.75" customHeight="1">
      <c r="A864" s="175"/>
      <c r="B864" s="175"/>
      <c r="C864" s="984"/>
      <c r="D864" s="1270"/>
      <c r="E864" s="1270"/>
      <c r="F864" s="1270"/>
      <c r="G864" s="3"/>
      <c r="I864" s="490"/>
    </row>
    <row r="865" spans="1:9" ht="12.75" customHeight="1">
      <c r="A865" s="175"/>
      <c r="B865" s="175"/>
      <c r="C865" s="984"/>
      <c r="D865" s="118"/>
      <c r="E865" s="3"/>
      <c r="F865" s="3"/>
      <c r="G865" s="3"/>
      <c r="I865" s="490"/>
    </row>
    <row r="866" spans="1:9" ht="12.75" customHeight="1">
      <c r="A866" s="175"/>
      <c r="B866" s="485" t="s">
        <v>2780</v>
      </c>
      <c r="C866" s="984"/>
      <c r="D866" s="1270" t="s">
        <v>1754</v>
      </c>
      <c r="E866" s="1270"/>
      <c r="F866" s="1270"/>
      <c r="G866" s="3"/>
      <c r="I866" s="490" t="s">
        <v>1852</v>
      </c>
    </row>
    <row r="867" spans="1:9" ht="12.75" customHeight="1">
      <c r="A867" s="175"/>
      <c r="B867" s="175"/>
      <c r="C867" s="984"/>
      <c r="D867" s="1270" t="s">
        <v>1755</v>
      </c>
      <c r="E867" s="1270"/>
      <c r="F867" s="1270"/>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2780</v>
      </c>
      <c r="C870" s="984"/>
      <c r="D870" s="1270" t="s">
        <v>1756</v>
      </c>
      <c r="E870" s="1270"/>
      <c r="F870" s="1270"/>
      <c r="G870" s="3"/>
      <c r="I870" s="490" t="s">
        <v>1855</v>
      </c>
    </row>
    <row r="871" spans="1:9" ht="12.75" customHeight="1">
      <c r="A871" s="175"/>
      <c r="B871" s="175"/>
      <c r="C871" s="984"/>
      <c r="D871" s="1270"/>
      <c r="E871" s="1270"/>
      <c r="F871" s="1270"/>
      <c r="G871" s="3"/>
      <c r="I871" s="490"/>
    </row>
    <row r="872" spans="1:9" ht="12.75" customHeight="1">
      <c r="A872" s="175"/>
      <c r="B872" s="175"/>
      <c r="C872" s="984"/>
      <c r="D872" s="1270"/>
      <c r="E872" s="1270"/>
      <c r="F872" s="1270"/>
      <c r="G872" s="3"/>
      <c r="I872" s="490"/>
    </row>
    <row r="873" spans="1:9" ht="12.75" customHeight="1">
      <c r="A873" s="175"/>
      <c r="B873" s="175"/>
      <c r="C873" s="984"/>
      <c r="D873" s="1270"/>
      <c r="E873" s="1270"/>
      <c r="F873" s="1270"/>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7" t="s">
        <v>1790</v>
      </c>
      <c r="E877" s="1297"/>
      <c r="F877" s="1297"/>
      <c r="G877" s="983"/>
      <c r="I877" s="490"/>
    </row>
    <row r="878" spans="1:9" ht="12.75" customHeight="1">
      <c r="A878" s="354"/>
      <c r="B878" s="354"/>
      <c r="C878" s="174"/>
      <c r="D878" s="1315" t="s">
        <v>1758</v>
      </c>
      <c r="E878" s="1315"/>
      <c r="F878" s="1315"/>
      <c r="G878" s="983"/>
      <c r="I878" s="490"/>
    </row>
    <row r="879" spans="1:9" ht="12.75" customHeight="1">
      <c r="A879" s="354"/>
      <c r="B879" s="354"/>
      <c r="C879" s="174"/>
      <c r="D879" s="990"/>
      <c r="E879" s="990"/>
      <c r="F879" s="990"/>
      <c r="G879" s="983"/>
      <c r="I879" s="490"/>
    </row>
    <row r="880" spans="1:9" ht="12.75" customHeight="1">
      <c r="A880" s="175"/>
      <c r="B880" s="485" t="s">
        <v>2779</v>
      </c>
      <c r="C880" s="354"/>
      <c r="D880" s="1298" t="s">
        <v>1759</v>
      </c>
      <c r="E880" s="1298"/>
      <c r="F880" s="1298"/>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2779</v>
      </c>
      <c r="C883" s="354"/>
      <c r="D883" s="1270" t="s">
        <v>1760</v>
      </c>
      <c r="E883" s="1322"/>
      <c r="F883" s="1322"/>
      <c r="G883" s="3"/>
      <c r="I883" s="490" t="s">
        <v>1855</v>
      </c>
    </row>
    <row r="884" spans="1:9" ht="12.75" customHeight="1">
      <c r="A884" s="354"/>
      <c r="B884" s="354"/>
      <c r="C884" s="354"/>
      <c r="D884" s="1322"/>
      <c r="E884" s="1322"/>
      <c r="F884" s="1322"/>
      <c r="G884" s="3"/>
      <c r="I884" s="490"/>
    </row>
    <row r="885" spans="1:9" ht="12.75" customHeight="1">
      <c r="A885" s="354"/>
      <c r="B885" s="354"/>
      <c r="C885" s="354"/>
      <c r="D885" s="118"/>
      <c r="E885" s="3"/>
      <c r="F885" s="3"/>
      <c r="G885" s="3"/>
      <c r="I885" s="490"/>
    </row>
    <row r="886" spans="1:9" ht="12.75" customHeight="1">
      <c r="A886" s="354"/>
      <c r="B886" s="485" t="s">
        <v>2780</v>
      </c>
      <c r="C886" s="354"/>
      <c r="D886" s="1323" t="s">
        <v>1761</v>
      </c>
      <c r="E886" s="1323"/>
      <c r="F886" s="1323"/>
      <c r="G886" s="983"/>
      <c r="I886" s="490"/>
    </row>
    <row r="887" spans="1:9" ht="12.75" customHeight="1">
      <c r="A887" s="354"/>
      <c r="B887" s="991"/>
      <c r="C887" s="354"/>
      <c r="D887" s="1323"/>
      <c r="E887" s="1323"/>
      <c r="F887" s="1323"/>
      <c r="G887" s="983"/>
      <c r="I887" s="490"/>
    </row>
    <row r="888" spans="1:9" ht="12.75" customHeight="1">
      <c r="A888" s="175"/>
      <c r="B888"/>
      <c r="C888" s="354"/>
      <c r="D888" s="1270" t="s">
        <v>2024</v>
      </c>
      <c r="E888" s="1270"/>
      <c r="F888" s="1270"/>
      <c r="G888" s="983"/>
      <c r="I888" s="490"/>
    </row>
    <row r="889" spans="1:9" ht="12.75" customHeight="1">
      <c r="A889" s="175"/>
      <c r="B889" s="175"/>
      <c r="C889" s="354"/>
      <c r="D889" s="1270"/>
      <c r="E889" s="1270"/>
      <c r="F889" s="1270"/>
      <c r="G889" s="983"/>
      <c r="I889" s="490"/>
    </row>
    <row r="890" spans="1:9" ht="12.75" customHeight="1">
      <c r="A890" s="175"/>
      <c r="B890" s="175"/>
      <c r="C890" s="354"/>
      <c r="D890" s="1270"/>
      <c r="E890" s="1270"/>
      <c r="F890" s="1270"/>
      <c r="G890" s="983"/>
      <c r="I890" s="490"/>
    </row>
    <row r="891" spans="1:9" ht="12.75" customHeight="1">
      <c r="A891" s="175"/>
      <c r="B891" s="175"/>
      <c r="C891" s="354"/>
      <c r="D891" s="1270"/>
      <c r="E891" s="1270"/>
      <c r="F891" s="1270"/>
      <c r="G891" s="983"/>
      <c r="I891" s="490"/>
    </row>
    <row r="892" spans="1:9" ht="12.75" customHeight="1">
      <c r="A892" s="175"/>
      <c r="B892" s="175"/>
      <c r="C892" s="354"/>
      <c r="D892" s="1270"/>
      <c r="E892" s="1270"/>
      <c r="F892" s="1270"/>
      <c r="G892" s="983"/>
      <c r="I892" s="490"/>
    </row>
    <row r="893" spans="1:9" ht="12.75" customHeight="1">
      <c r="A893" s="175"/>
      <c r="B893" s="175"/>
      <c r="C893" s="354"/>
      <c r="D893" s="1270"/>
      <c r="E893" s="1270"/>
      <c r="F893" s="1270"/>
      <c r="G893" s="983"/>
      <c r="I893" s="490"/>
    </row>
    <row r="894" spans="1:9" ht="12.75" customHeight="1">
      <c r="A894" s="175"/>
      <c r="B894" s="175"/>
      <c r="C894" s="354"/>
      <c r="D894" s="118"/>
      <c r="E894" s="983"/>
      <c r="F894" s="983"/>
      <c r="G894" s="983"/>
      <c r="I894" s="490"/>
    </row>
    <row r="895" spans="1:9" ht="12.75" customHeight="1">
      <c r="A895" s="175"/>
      <c r="B895" s="485" t="s">
        <v>2780</v>
      </c>
      <c r="C895" s="354"/>
      <c r="D895" s="1289" t="s">
        <v>1754</v>
      </c>
      <c r="E895" s="1289"/>
      <c r="F895" s="1289"/>
      <c r="G895" s="983"/>
      <c r="I895" s="490"/>
    </row>
    <row r="896" spans="1:9" ht="12.75" customHeight="1">
      <c r="A896" s="175"/>
      <c r="B896" s="175"/>
      <c r="C896" s="354"/>
      <c r="D896" s="1289" t="s">
        <v>1755</v>
      </c>
      <c r="E896" s="1289"/>
      <c r="F896" s="1289"/>
      <c r="G896" s="983"/>
      <c r="I896" s="490"/>
    </row>
    <row r="897" spans="1:9" ht="12.75" customHeight="1">
      <c r="A897" s="175"/>
      <c r="B897" s="175"/>
      <c r="C897" s="354"/>
      <c r="D897" s="2" t="s">
        <v>1267</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2780</v>
      </c>
      <c r="C899" s="354"/>
      <c r="D899" s="1270" t="s">
        <v>1756</v>
      </c>
      <c r="E899" s="1270"/>
      <c r="F899" s="1270"/>
      <c r="G899" s="983"/>
      <c r="I899" s="490"/>
    </row>
    <row r="900" spans="1:9" ht="12.75" customHeight="1">
      <c r="A900" s="175"/>
      <c r="B900" s="175"/>
      <c r="C900" s="354"/>
      <c r="D900" s="1270"/>
      <c r="E900" s="1270"/>
      <c r="F900" s="1270"/>
      <c r="G900" s="983"/>
      <c r="I900" s="490"/>
    </row>
    <row r="901" spans="1:9" ht="12.75" customHeight="1">
      <c r="A901" s="175"/>
      <c r="B901" s="175"/>
      <c r="C901" s="354"/>
      <c r="D901" s="1270"/>
      <c r="E901" s="1270"/>
      <c r="F901" s="1270"/>
      <c r="G901" s="983"/>
      <c r="I901" s="490"/>
    </row>
    <row r="902" spans="1:9" ht="12.75" customHeight="1">
      <c r="A902" s="175"/>
      <c r="B902" s="175"/>
      <c r="C902" s="354"/>
      <c r="D902" s="1270"/>
      <c r="E902" s="1270"/>
      <c r="F902" s="1270"/>
      <c r="G902" s="983"/>
      <c r="I902" s="490"/>
    </row>
    <row r="903" spans="1:9" ht="12.75" customHeight="1">
      <c r="A903" s="118"/>
      <c r="B903" s="118"/>
      <c r="C903" s="984"/>
      <c r="D903" s="983"/>
      <c r="E903" s="983"/>
      <c r="F903" s="983"/>
      <c r="G903" s="983"/>
      <c r="I903" s="490"/>
    </row>
    <row r="904" spans="1:9" ht="12.75" customHeight="1">
      <c r="A904" s="1294" t="s">
        <v>1791</v>
      </c>
      <c r="B904" s="1294"/>
      <c r="C904" s="1294"/>
      <c r="D904" s="1294"/>
      <c r="E904" s="1294"/>
      <c r="F904" s="1294"/>
      <c r="G904" s="1294"/>
      <c r="H904" s="1023"/>
      <c r="I904" s="1147"/>
    </row>
    <row r="905" spans="1:9" ht="12.75" customHeight="1">
      <c r="A905" s="57"/>
      <c r="B905" s="57"/>
      <c r="C905" s="57"/>
      <c r="D905" s="57"/>
      <c r="E905" s="57"/>
      <c r="F905" s="57"/>
      <c r="G905" s="57"/>
      <c r="I905" s="490"/>
    </row>
    <row r="906" spans="1:9" ht="12.75" customHeight="1">
      <c r="A906" s="57"/>
      <c r="B906" s="57"/>
      <c r="C906" s="57"/>
      <c r="D906" s="1292" t="s">
        <v>1797</v>
      </c>
      <c r="E906" s="1292"/>
      <c r="F906" s="1292"/>
      <c r="G906" s="57"/>
      <c r="I906" s="490"/>
    </row>
    <row r="907" spans="1:9" ht="12.75" customHeight="1">
      <c r="A907" s="57"/>
      <c r="B907" s="57"/>
      <c r="C907" s="57"/>
      <c r="D907" s="976"/>
      <c r="E907" s="976"/>
      <c r="F907" s="976"/>
      <c r="G907" s="57"/>
      <c r="I907" s="490"/>
    </row>
    <row r="908" spans="1:9" ht="12.75" customHeight="1">
      <c r="A908" s="57"/>
      <c r="B908" s="485" t="s">
        <v>2780</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2" t="s">
        <v>1792</v>
      </c>
      <c r="E910" s="1292"/>
      <c r="F910" s="1292"/>
      <c r="G910" s="983"/>
      <c r="I910" s="490"/>
    </row>
    <row r="911" spans="1:9" ht="12.75" customHeight="1">
      <c r="A911" s="172"/>
      <c r="B911" s="172"/>
      <c r="C911" s="172"/>
      <c r="D911" s="1298" t="s">
        <v>1762</v>
      </c>
      <c r="E911" s="1298"/>
      <c r="F911" s="1298"/>
      <c r="G911" s="983"/>
      <c r="I911" s="490"/>
    </row>
    <row r="912" spans="1:9" ht="12.75" customHeight="1">
      <c r="A912" s="984"/>
      <c r="B912" s="984"/>
      <c r="C912" s="984"/>
      <c r="D912" s="2"/>
      <c r="E912" s="983"/>
      <c r="F912" s="983"/>
      <c r="G912" s="983"/>
      <c r="I912" s="490"/>
    </row>
    <row r="913" spans="1:9" ht="12.75" customHeight="1">
      <c r="A913" s="175"/>
      <c r="B913" s="485" t="s">
        <v>2779</v>
      </c>
      <c r="C913" s="354"/>
      <c r="D913" s="1270" t="s">
        <v>1766</v>
      </c>
      <c r="E913" s="1270"/>
      <c r="F913" s="1270"/>
      <c r="G913" s="3"/>
      <c r="I913" s="490"/>
    </row>
    <row r="914" spans="1:9" ht="12.75" customHeight="1">
      <c r="A914" s="354"/>
      <c r="B914" s="354"/>
      <c r="C914" s="354"/>
      <c r="D914" s="1270"/>
      <c r="E914" s="1270"/>
      <c r="F914" s="1270"/>
      <c r="G914" s="3"/>
      <c r="I914" s="490"/>
    </row>
    <row r="915" spans="1:9" ht="12.75" customHeight="1">
      <c r="A915" s="172"/>
      <c r="B915" s="172"/>
      <c r="C915" s="172"/>
      <c r="D915" s="1270" t="s">
        <v>1765</v>
      </c>
      <c r="E915" s="1270"/>
      <c r="F915" s="1270"/>
      <c r="G915" s="983"/>
      <c r="I915" s="490"/>
    </row>
    <row r="916" spans="1:9" ht="12.75" customHeight="1">
      <c r="A916" s="172"/>
      <c r="B916" s="172"/>
      <c r="C916" s="172"/>
      <c r="D916" s="1270"/>
      <c r="E916" s="1270"/>
      <c r="F916" s="1270"/>
      <c r="G916" s="983"/>
      <c r="I916" s="490"/>
    </row>
    <row r="917" spans="1:9" ht="12.75" customHeight="1">
      <c r="A917" s="172"/>
      <c r="B917" s="172"/>
      <c r="C917" s="172"/>
      <c r="D917" s="3"/>
      <c r="E917" s="3"/>
      <c r="F917" s="983"/>
      <c r="G917" s="983"/>
      <c r="I917" s="490"/>
    </row>
    <row r="918" spans="1:9" ht="12.75" customHeight="1">
      <c r="A918" s="175"/>
      <c r="B918" s="485" t="s">
        <v>2779</v>
      </c>
      <c r="C918" s="174"/>
      <c r="D918" s="1281" t="s">
        <v>1763</v>
      </c>
      <c r="E918" s="1281"/>
      <c r="F918" s="1281"/>
      <c r="G918" s="983"/>
      <c r="I918" s="490"/>
    </row>
    <row r="919" spans="1:9" ht="12.75" customHeight="1">
      <c r="A919" s="175"/>
      <c r="B919" s="175"/>
      <c r="C919" s="174"/>
      <c r="D919" s="1281"/>
      <c r="E919" s="1281"/>
      <c r="F919" s="1281"/>
      <c r="G919" s="983"/>
      <c r="I919" s="490"/>
    </row>
    <row r="920" spans="1:9" ht="12.75" customHeight="1">
      <c r="A920" s="175"/>
      <c r="B920" s="175"/>
      <c r="C920" s="174"/>
      <c r="D920" s="1281"/>
      <c r="E920" s="1281"/>
      <c r="F920" s="1281"/>
      <c r="G920" s="983"/>
      <c r="I920" s="490"/>
    </row>
    <row r="921" spans="1:9" ht="12.75" customHeight="1">
      <c r="A921" s="175"/>
      <c r="B921" s="175"/>
      <c r="C921" s="174"/>
      <c r="D921" s="1281"/>
      <c r="E921" s="1281"/>
      <c r="F921" s="1281"/>
      <c r="G921" s="983"/>
      <c r="I921" s="490"/>
    </row>
    <row r="922" spans="1:9" ht="12.75" customHeight="1">
      <c r="A922" s="175"/>
      <c r="B922" s="175"/>
      <c r="C922" s="174"/>
      <c r="D922" s="1281"/>
      <c r="E922" s="1281"/>
      <c r="F922" s="1281"/>
      <c r="G922" s="983"/>
      <c r="I922" s="490"/>
    </row>
    <row r="923" spans="1:9" ht="12.75" customHeight="1">
      <c r="A923" s="174"/>
      <c r="B923" s="174"/>
      <c r="C923" s="174"/>
      <c r="D923" s="1281"/>
      <c r="E923" s="1281"/>
      <c r="F923" s="1281"/>
      <c r="G923" s="983"/>
      <c r="I923" s="490"/>
    </row>
    <row r="924" spans="1:9" ht="12.75" customHeight="1">
      <c r="A924" s="174"/>
      <c r="B924" s="174"/>
      <c r="C924" s="174"/>
      <c r="D924" s="1281"/>
      <c r="E924" s="1281"/>
      <c r="F924" s="1281"/>
      <c r="G924" s="983"/>
      <c r="I924" s="490"/>
    </row>
    <row r="925" spans="1:9" ht="12.75" customHeight="1">
      <c r="A925" s="174"/>
      <c r="B925" s="174"/>
      <c r="C925" s="174"/>
      <c r="D925" s="1281"/>
      <c r="E925" s="1281"/>
      <c r="F925" s="1281"/>
      <c r="G925" s="983"/>
      <c r="I925" s="490"/>
    </row>
    <row r="926" spans="1:9" ht="12.75" customHeight="1">
      <c r="A926" s="174"/>
      <c r="B926" s="174"/>
      <c r="C926" s="174"/>
      <c r="D926" s="335"/>
      <c r="E926" s="335"/>
      <c r="F926" s="335"/>
      <c r="G926" s="983"/>
      <c r="I926" s="490"/>
    </row>
    <row r="927" spans="1:9" ht="12.75" customHeight="1">
      <c r="A927" s="984"/>
      <c r="B927" s="485" t="s">
        <v>2780</v>
      </c>
      <c r="C927" s="984"/>
      <c r="D927" s="1270" t="s">
        <v>1767</v>
      </c>
      <c r="E927" s="1270"/>
      <c r="F927" s="1270"/>
      <c r="G927" s="983"/>
      <c r="I927" s="490"/>
    </row>
    <row r="928" spans="1:9" ht="12.75" customHeight="1">
      <c r="A928" s="984"/>
      <c r="B928" s="984"/>
      <c r="C928" s="984"/>
      <c r="D928" s="1270"/>
      <c r="E928" s="1270"/>
      <c r="F928" s="1270"/>
      <c r="G928" s="983"/>
      <c r="I928" s="490"/>
    </row>
    <row r="929" spans="1:9" ht="12.75" customHeight="1">
      <c r="A929" s="984"/>
      <c r="B929" s="984"/>
      <c r="C929" s="984"/>
      <c r="D929" s="983"/>
      <c r="E929" s="983"/>
      <c r="F929" s="983"/>
      <c r="G929" s="983"/>
      <c r="I929" s="490"/>
    </row>
    <row r="930" spans="1:9" ht="12.75" customHeight="1">
      <c r="A930" s="984"/>
      <c r="B930" s="485" t="s">
        <v>2780</v>
      </c>
      <c r="C930" s="984"/>
      <c r="D930" s="1296" t="s">
        <v>1768</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2780</v>
      </c>
      <c r="C935" s="984"/>
      <c r="D935" s="1298" t="s">
        <v>2025</v>
      </c>
      <c r="E935" s="1298"/>
      <c r="F935" s="1298"/>
      <c r="G935" s="983"/>
      <c r="I935" s="490"/>
    </row>
    <row r="936" spans="1:9" ht="12.75" customHeight="1">
      <c r="A936" s="984"/>
      <c r="B936" s="984"/>
      <c r="C936" s="984"/>
      <c r="D936" s="118"/>
      <c r="E936" s="983"/>
      <c r="F936" s="983"/>
      <c r="G936" s="983"/>
      <c r="I936" s="490"/>
    </row>
    <row r="937" spans="1:9" ht="12.75" customHeight="1">
      <c r="A937" s="984"/>
      <c r="B937" s="485" t="s">
        <v>2780</v>
      </c>
      <c r="C937" s="984"/>
      <c r="D937" s="1298" t="s">
        <v>2026</v>
      </c>
      <c r="E937" s="1298"/>
      <c r="F937" s="1298"/>
      <c r="G937" s="983"/>
      <c r="I937" s="490"/>
    </row>
    <row r="938" spans="1:9" ht="12.75" customHeight="1">
      <c r="A938" s="174"/>
      <c r="B938" s="174"/>
      <c r="C938" s="174"/>
      <c r="D938" s="2"/>
      <c r="E938" s="3"/>
      <c r="F938" s="983"/>
      <c r="G938" s="983"/>
      <c r="I938" s="490"/>
    </row>
    <row r="939" spans="1:9" ht="12.75" customHeight="1">
      <c r="A939" s="992"/>
      <c r="B939" s="485" t="s">
        <v>2779</v>
      </c>
      <c r="C939" s="993"/>
      <c r="D939" s="1281" t="s">
        <v>1764</v>
      </c>
      <c r="E939" s="1281"/>
      <c r="F939" s="1281"/>
      <c r="G939" s="994"/>
      <c r="I939" s="490"/>
    </row>
    <row r="940" spans="1:9" ht="12.75" customHeight="1">
      <c r="A940" s="992"/>
      <c r="B940" s="992"/>
      <c r="C940" s="993"/>
      <c r="D940" s="1281"/>
      <c r="E940" s="1281"/>
      <c r="F940" s="1281"/>
      <c r="G940" s="994"/>
      <c r="I940" s="490"/>
    </row>
    <row r="941" spans="1:9" ht="12.75" customHeight="1">
      <c r="A941" s="992"/>
      <c r="B941" s="992"/>
      <c r="C941" s="993"/>
      <c r="D941" s="1281"/>
      <c r="E941" s="1281"/>
      <c r="F941" s="1281"/>
      <c r="G941" s="994"/>
      <c r="I941" s="490"/>
    </row>
    <row r="942" spans="1:9" ht="12.75" customHeight="1">
      <c r="A942" s="992"/>
      <c r="B942" s="992"/>
      <c r="C942" s="993"/>
      <c r="D942" s="1281"/>
      <c r="E942" s="1281"/>
      <c r="F942" s="1281"/>
      <c r="G942" s="994"/>
      <c r="I942" s="490"/>
    </row>
    <row r="943" spans="1:9" ht="12.75" customHeight="1">
      <c r="A943" s="992"/>
      <c r="B943" s="992"/>
      <c r="C943" s="993"/>
      <c r="D943" s="1281"/>
      <c r="E943" s="1281"/>
      <c r="F943" s="1281"/>
      <c r="G943" s="994"/>
      <c r="I943" s="490"/>
    </row>
    <row r="944" spans="1:9" ht="12.75" customHeight="1">
      <c r="A944" s="992"/>
      <c r="B944" s="992"/>
      <c r="C944" s="993"/>
      <c r="D944" s="1281"/>
      <c r="E944" s="1281"/>
      <c r="F944" s="1281"/>
      <c r="G944" s="994"/>
      <c r="I944" s="490"/>
    </row>
    <row r="945" spans="1:9" ht="12.75" customHeight="1">
      <c r="A945" s="992"/>
      <c r="B945" s="992"/>
      <c r="C945" s="993"/>
      <c r="D945" s="1281"/>
      <c r="E945" s="1281"/>
      <c r="F945" s="1281"/>
      <c r="G945" s="994"/>
      <c r="I945" s="490"/>
    </row>
    <row r="946" spans="1:9" ht="12.75" customHeight="1">
      <c r="A946" s="992"/>
      <c r="B946" s="992"/>
      <c r="C946" s="993"/>
      <c r="D946" s="1281"/>
      <c r="E946" s="1281"/>
      <c r="F946" s="1281"/>
      <c r="G946" s="994"/>
      <c r="I946" s="490"/>
    </row>
    <row r="947" spans="1:9" ht="12.75" customHeight="1">
      <c r="A947" s="992"/>
      <c r="B947" s="992"/>
      <c r="C947" s="993"/>
      <c r="D947" s="1281"/>
      <c r="E947" s="1281"/>
      <c r="F947" s="1281"/>
      <c r="G947" s="994"/>
      <c r="I947" s="490"/>
    </row>
    <row r="948" spans="1:9" ht="12.75" customHeight="1">
      <c r="A948" s="174"/>
      <c r="B948" s="174"/>
      <c r="C948" s="174"/>
      <c r="D948" s="2"/>
      <c r="E948" s="3"/>
      <c r="F948" s="983"/>
      <c r="G948" s="983"/>
      <c r="I948" s="490"/>
    </row>
    <row r="949" spans="1:9" ht="12.75" customHeight="1">
      <c r="A949" s="175"/>
      <c r="B949" s="485" t="s">
        <v>2779</v>
      </c>
      <c r="C949" s="174"/>
      <c r="D949" s="1306" t="s">
        <v>1858</v>
      </c>
      <c r="E949" s="1306"/>
      <c r="F949" s="1306"/>
      <c r="G949" s="983"/>
      <c r="I949" s="490"/>
    </row>
    <row r="950" spans="1:9" ht="12.75" customHeight="1">
      <c r="A950" s="175"/>
      <c r="B950" s="175"/>
      <c r="C950" s="174"/>
      <c r="D950" s="1306"/>
      <c r="E950" s="1306"/>
      <c r="F950" s="1306"/>
      <c r="G950" s="983"/>
      <c r="I950" s="490"/>
    </row>
    <row r="951" spans="1:9" ht="12.75" customHeight="1">
      <c r="A951" s="175"/>
      <c r="B951" s="175"/>
      <c r="C951" s="174"/>
      <c r="D951" s="1306"/>
      <c r="E951" s="1306"/>
      <c r="F951" s="1306"/>
      <c r="G951" s="983"/>
      <c r="I951" s="490"/>
    </row>
    <row r="952" spans="1:9" ht="12.75" customHeight="1">
      <c r="A952" s="175"/>
      <c r="B952" s="175"/>
      <c r="C952" s="174"/>
      <c r="D952" s="1306"/>
      <c r="E952" s="1306"/>
      <c r="F952" s="1306"/>
      <c r="G952" s="983"/>
      <c r="I952" s="490"/>
    </row>
    <row r="953" spans="1:9" ht="12.75" customHeight="1">
      <c r="A953" s="175"/>
      <c r="B953" s="175"/>
      <c r="C953" s="174"/>
      <c r="D953" s="1306"/>
      <c r="E953" s="1306"/>
      <c r="F953" s="1306"/>
      <c r="G953" s="983"/>
      <c r="I953" s="490"/>
    </row>
    <row r="954" spans="1:9" ht="12.75" customHeight="1">
      <c r="A954" s="175"/>
      <c r="B954" s="175"/>
      <c r="C954" s="174"/>
      <c r="D954" s="1306"/>
      <c r="E954" s="1306"/>
      <c r="F954" s="1306"/>
      <c r="G954" s="983"/>
      <c r="I954" s="490"/>
    </row>
    <row r="955" spans="1:9" ht="12.75" customHeight="1">
      <c r="A955" s="175"/>
      <c r="B955" s="175"/>
      <c r="C955" s="174"/>
      <c r="D955" s="1306"/>
      <c r="E955" s="1306"/>
      <c r="F955" s="1306"/>
      <c r="G955" s="983"/>
      <c r="I955" s="490"/>
    </row>
    <row r="956" spans="1:9" ht="12.75" customHeight="1">
      <c r="A956" s="175"/>
      <c r="B956" s="175"/>
      <c r="C956" s="174"/>
      <c r="D956" s="1021"/>
      <c r="E956" s="1021"/>
      <c r="F956" s="1021"/>
      <c r="G956" s="983"/>
      <c r="I956" s="490"/>
    </row>
    <row r="957" spans="1:9" ht="12.75" customHeight="1">
      <c r="A957" s="175"/>
      <c r="B957" s="485" t="s">
        <v>2779</v>
      </c>
      <c r="C957" s="174"/>
      <c r="D957" s="1280" t="s">
        <v>2090</v>
      </c>
      <c r="E957" s="1280"/>
      <c r="F957" s="1280"/>
      <c r="G957" s="983"/>
      <c r="I957" s="490"/>
    </row>
    <row r="958" spans="1:9" ht="12.75" customHeight="1">
      <c r="A958" s="175"/>
      <c r="B958" s="175"/>
      <c r="C958" s="174"/>
      <c r="D958" s="1280"/>
      <c r="E958" s="1280"/>
      <c r="F958" s="1280"/>
      <c r="G958" s="983"/>
      <c r="I958" s="490"/>
    </row>
    <row r="959" spans="1:9" ht="12.75" customHeight="1">
      <c r="A959" s="175"/>
      <c r="B959" s="175"/>
      <c r="C959" s="174"/>
      <c r="D959" s="1280"/>
      <c r="E959" s="1280"/>
      <c r="F959" s="1280"/>
      <c r="G959" s="983"/>
      <c r="I959" s="490"/>
    </row>
    <row r="960" spans="1:9" ht="12.75" customHeight="1">
      <c r="A960" s="175"/>
      <c r="B960" s="175"/>
      <c r="C960" s="174"/>
      <c r="D960" s="1280"/>
      <c r="E960" s="1280"/>
      <c r="F960" s="1280"/>
      <c r="G960" s="983"/>
      <c r="I960" s="490"/>
    </row>
    <row r="961" spans="1:9" ht="12.75" customHeight="1">
      <c r="A961" s="175"/>
      <c r="B961" s="175"/>
      <c r="C961" s="174"/>
      <c r="D961" s="1280"/>
      <c r="E961" s="1280"/>
      <c r="F961" s="1280"/>
      <c r="G961" s="983"/>
      <c r="I961" s="490"/>
    </row>
    <row r="962" spans="1:9" ht="12.75" customHeight="1">
      <c r="A962" s="175"/>
      <c r="B962" s="175"/>
      <c r="C962" s="174"/>
      <c r="D962" s="1280"/>
      <c r="E962" s="1280"/>
      <c r="F962" s="1280"/>
      <c r="G962" s="983"/>
      <c r="I962" s="490"/>
    </row>
    <row r="963" spans="1:9" ht="12.75" customHeight="1">
      <c r="A963" s="175"/>
      <c r="B963" s="175"/>
      <c r="C963" s="174"/>
      <c r="D963" s="1021"/>
      <c r="E963" s="1021"/>
      <c r="F963" s="1021"/>
      <c r="G963" s="983"/>
      <c r="I963" s="490"/>
    </row>
    <row r="964" spans="1:9" ht="12.75" customHeight="1">
      <c r="A964" s="984"/>
      <c r="B964" s="485" t="s">
        <v>2780</v>
      </c>
      <c r="C964" s="984"/>
      <c r="D964" s="1296" t="s">
        <v>1769</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2780</v>
      </c>
      <c r="C969" s="174"/>
      <c r="D969" s="1281" t="s">
        <v>1857</v>
      </c>
      <c r="E969" s="1281"/>
      <c r="F969" s="1281"/>
      <c r="G969" s="983"/>
      <c r="I969" s="490"/>
    </row>
    <row r="970" spans="1:9" ht="12.75" customHeight="1">
      <c r="A970" s="175"/>
      <c r="B970" s="175"/>
      <c r="C970" s="174"/>
      <c r="D970" s="1281"/>
      <c r="E970" s="1281"/>
      <c r="F970" s="1281"/>
      <c r="G970" s="983"/>
      <c r="I970" s="490"/>
    </row>
    <row r="971" spans="1:9" ht="12.75" customHeight="1">
      <c r="A971" s="175"/>
      <c r="B971" s="175"/>
      <c r="C971" s="174"/>
      <c r="D971" s="1281"/>
      <c r="E971" s="1281"/>
      <c r="F971" s="1281"/>
      <c r="G971" s="983"/>
      <c r="I971" s="490"/>
    </row>
    <row r="972" spans="1:9" ht="12.75" customHeight="1">
      <c r="A972" s="175"/>
      <c r="B972" s="175"/>
      <c r="C972" s="174"/>
      <c r="D972" s="1281"/>
      <c r="E972" s="1281"/>
      <c r="F972" s="1281"/>
      <c r="G972" s="983"/>
      <c r="I972" s="490"/>
    </row>
    <row r="973" spans="1:9" ht="12.75" customHeight="1">
      <c r="A973" s="984"/>
      <c r="B973" s="984"/>
      <c r="C973" s="984"/>
      <c r="D973" s="975"/>
      <c r="E973" s="975"/>
      <c r="F973" s="975"/>
      <c r="G973" s="975"/>
      <c r="I973" s="490"/>
    </row>
    <row r="974" spans="1:9" ht="12.75" customHeight="1">
      <c r="A974" s="354"/>
      <c r="B974" s="354"/>
      <c r="C974" s="354"/>
      <c r="D974" s="1297" t="s">
        <v>1770</v>
      </c>
      <c r="E974" s="1297"/>
      <c r="F974" s="1297"/>
      <c r="G974" s="3"/>
      <c r="I974" s="490"/>
    </row>
    <row r="975" spans="1:9" ht="12.75" customHeight="1">
      <c r="A975" s="175"/>
      <c r="B975" s="485" t="s">
        <v>2780</v>
      </c>
      <c r="C975" s="354"/>
      <c r="D975" s="1298" t="s">
        <v>1793</v>
      </c>
      <c r="E975" s="1298"/>
      <c r="F975" s="1298"/>
      <c r="G975" s="3"/>
      <c r="I975" s="490"/>
    </row>
    <row r="976" spans="1:9" ht="12.75" customHeight="1">
      <c r="A976" s="354"/>
      <c r="B976" s="354"/>
      <c r="C976" s="354"/>
      <c r="D976" s="3"/>
      <c r="E976" s="3"/>
      <c r="F976" s="3"/>
      <c r="G976" s="3"/>
      <c r="I976" s="490"/>
    </row>
    <row r="977" spans="1:9" ht="12.75" customHeight="1">
      <c r="A977" s="354"/>
      <c r="B977" s="354"/>
      <c r="C977" s="354"/>
      <c r="D977" s="1297" t="s">
        <v>1771</v>
      </c>
      <c r="E977" s="1297"/>
      <c r="F977" s="1297"/>
      <c r="G977"/>
      <c r="I977" s="490"/>
    </row>
    <row r="978" spans="1:9" ht="12.75" customHeight="1">
      <c r="A978" s="175"/>
      <c r="B978" s="485" t="s">
        <v>2780</v>
      </c>
      <c r="C978" s="354"/>
      <c r="D978" s="1270" t="s">
        <v>2027</v>
      </c>
      <c r="E978" s="1270"/>
      <c r="F978" s="1270"/>
      <c r="G978"/>
      <c r="I978" s="490"/>
    </row>
    <row r="979" spans="1:9" ht="12.75" customHeight="1">
      <c r="A979" s="175"/>
      <c r="B979" s="175"/>
      <c r="C979" s="354"/>
      <c r="D979" s="1270"/>
      <c r="E979" s="1270"/>
      <c r="F979" s="1270"/>
      <c r="G979"/>
      <c r="I979" s="490"/>
    </row>
    <row r="980" spans="1:9" ht="12.75" customHeight="1">
      <c r="A980" s="175"/>
      <c r="B980" s="175"/>
      <c r="C980" s="354"/>
      <c r="D980" s="1270"/>
      <c r="E980" s="1270"/>
      <c r="F980" s="1270"/>
      <c r="G980"/>
      <c r="I980" s="490"/>
    </row>
    <row r="981" spans="1:9" ht="12.75" customHeight="1">
      <c r="A981" s="175"/>
      <c r="B981" s="175"/>
      <c r="C981" s="354"/>
      <c r="D981" s="1270"/>
      <c r="E981" s="1270"/>
      <c r="F981" s="1270"/>
      <c r="G981"/>
      <c r="I981" s="490"/>
    </row>
    <row r="982" spans="1:9" ht="12.75" customHeight="1">
      <c r="A982" s="175"/>
      <c r="B982" s="175"/>
      <c r="C982" s="354"/>
      <c r="D982" s="1270"/>
      <c r="E982" s="1270"/>
      <c r="F982" s="1270"/>
      <c r="G982"/>
      <c r="I982" s="490"/>
    </row>
    <row r="983" spans="1:9" ht="12.75" customHeight="1">
      <c r="A983" s="175"/>
      <c r="B983" s="175"/>
      <c r="C983" s="354"/>
      <c r="D983" s="1270"/>
      <c r="E983" s="1270"/>
      <c r="F983" s="1270"/>
      <c r="G983"/>
      <c r="I983" s="490"/>
    </row>
    <row r="984" spans="1:9" ht="12.75" customHeight="1">
      <c r="A984" s="175"/>
      <c r="B984" s="175"/>
      <c r="C984" s="354"/>
      <c r="D984" s="1270"/>
      <c r="E984" s="1270"/>
      <c r="F984" s="1270"/>
      <c r="G984"/>
      <c r="I984" s="490"/>
    </row>
    <row r="985" spans="1:9" ht="12.75" customHeight="1">
      <c r="A985" s="175"/>
      <c r="B985" s="175"/>
      <c r="C985" s="354"/>
      <c r="D985" s="1270"/>
      <c r="E985" s="1270"/>
      <c r="F985" s="1270"/>
      <c r="G985"/>
      <c r="I985" s="490"/>
    </row>
    <row r="986" spans="1:9" ht="12.75" customHeight="1">
      <c r="A986" s="175"/>
      <c r="B986" s="175"/>
      <c r="C986" s="354"/>
      <c r="D986" s="1270"/>
      <c r="E986" s="1270"/>
      <c r="F986" s="1270"/>
      <c r="G986"/>
      <c r="I986" s="490"/>
    </row>
    <row r="987" spans="1:9" ht="12.75" customHeight="1">
      <c r="A987" s="175"/>
      <c r="B987" s="175"/>
      <c r="C987" s="354"/>
      <c r="D987" s="1270"/>
      <c r="E987" s="1270"/>
      <c r="F987" s="1270"/>
      <c r="G987"/>
      <c r="I987" s="490"/>
    </row>
    <row r="988" spans="1:9" ht="12.75" customHeight="1">
      <c r="A988" s="175"/>
      <c r="B988" s="175"/>
      <c r="C988" s="354"/>
      <c r="D988" s="1270"/>
      <c r="E988" s="1270"/>
      <c r="F988" s="1270"/>
      <c r="G988"/>
      <c r="I988" s="490"/>
    </row>
    <row r="989" spans="1:9" ht="12.75" customHeight="1">
      <c r="A989" s="175"/>
      <c r="B989" s="175"/>
      <c r="C989" s="354"/>
      <c r="D989" s="1270"/>
      <c r="E989" s="1270"/>
      <c r="F989" s="1270"/>
      <c r="G989"/>
      <c r="I989" s="490"/>
    </row>
    <row r="990" spans="1:9" ht="12.75" customHeight="1">
      <c r="A990" s="175"/>
      <c r="B990" s="175"/>
      <c r="C990" s="354"/>
      <c r="D990" s="1270"/>
      <c r="E990" s="1270"/>
      <c r="F990" s="1270"/>
      <c r="G990"/>
      <c r="I990" s="490"/>
    </row>
    <row r="991" spans="1:9" ht="12.75" customHeight="1">
      <c r="A991" s="175"/>
      <c r="B991" s="175"/>
      <c r="C991" s="354"/>
      <c r="D991" s="1270"/>
      <c r="E991" s="1270"/>
      <c r="F991" s="1270"/>
      <c r="G991"/>
      <c r="I991" s="490"/>
    </row>
    <row r="992" spans="1:9" ht="12.75" customHeight="1">
      <c r="A992" s="175"/>
      <c r="B992" s="175"/>
      <c r="C992" s="354"/>
      <c r="D992" s="1270"/>
      <c r="E992" s="1270"/>
      <c r="F992" s="1270"/>
      <c r="G992" s="3"/>
      <c r="I992" s="490"/>
    </row>
    <row r="993" spans="1:9" ht="12.75" customHeight="1">
      <c r="A993" s="354"/>
      <c r="B993" s="354"/>
      <c r="C993" s="354"/>
      <c r="D993" s="3"/>
      <c r="E993" s="3"/>
      <c r="F993" s="3"/>
      <c r="G993" s="3"/>
      <c r="I993" s="490"/>
    </row>
    <row r="994" spans="1:9" ht="12.75" customHeight="1">
      <c r="A994" s="1294" t="s">
        <v>1772</v>
      </c>
      <c r="B994" s="1294"/>
      <c r="C994" s="1294"/>
      <c r="D994" s="1294"/>
      <c r="E994" s="1294"/>
      <c r="F994" s="1294"/>
      <c r="G994" s="1294"/>
      <c r="H994" s="1023"/>
      <c r="I994" s="1147"/>
    </row>
    <row r="995" spans="1:9" ht="12.75" customHeight="1">
      <c r="A995" s="118"/>
      <c r="B995" s="118"/>
      <c r="C995" s="354"/>
      <c r="D995" s="3"/>
      <c r="E995" s="3"/>
      <c r="F995" s="3"/>
      <c r="G995" s="3"/>
      <c r="I995" s="490"/>
    </row>
    <row r="996" spans="1:9" ht="12.75" customHeight="1">
      <c r="A996" s="354"/>
      <c r="B996" s="354"/>
      <c r="C996" s="984"/>
      <c r="D996" s="1297" t="s">
        <v>1794</v>
      </c>
      <c r="E996" s="1297"/>
      <c r="F996" s="1297"/>
      <c r="G996" s="3"/>
      <c r="I996" s="490"/>
    </row>
    <row r="997" spans="1:9" ht="12.75" customHeight="1">
      <c r="A997" s="172"/>
      <c r="B997" s="172"/>
      <c r="C997" s="172"/>
      <c r="D997" s="1298" t="s">
        <v>1773</v>
      </c>
      <c r="E997" s="1298"/>
      <c r="F997" s="1298"/>
      <c r="G997" s="3"/>
      <c r="I997" s="490"/>
    </row>
    <row r="998" spans="1:9" ht="12.75" customHeight="1">
      <c r="A998" s="172"/>
      <c r="B998" s="172"/>
      <c r="C998" s="172"/>
      <c r="D998" s="3"/>
      <c r="E998" s="3"/>
      <c r="F998" s="983"/>
      <c r="G998"/>
      <c r="I998" s="490"/>
    </row>
    <row r="999" spans="1:9" ht="12.75" customHeight="1">
      <c r="A999" s="354"/>
      <c r="B999" s="485" t="s">
        <v>2779</v>
      </c>
      <c r="C999" s="354"/>
      <c r="D999" s="1299" t="s">
        <v>1886</v>
      </c>
      <c r="E999" s="1299"/>
      <c r="F999" s="1299"/>
      <c r="G999"/>
      <c r="I999" s="490"/>
    </row>
    <row r="1000" spans="1:9" ht="12.75" customHeight="1">
      <c r="A1000" s="354"/>
      <c r="B1000" s="354"/>
      <c r="C1000" s="354"/>
      <c r="D1000" s="1299"/>
      <c r="E1000" s="1299"/>
      <c r="F1000" s="1299"/>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275" t="s">
        <v>1885</v>
      </c>
      <c r="E1002" s="1275"/>
      <c r="F1002" s="1275"/>
      <c r="G1002"/>
      <c r="I1002" s="490"/>
    </row>
    <row r="1003" spans="1:9" ht="12.75" customHeight="1">
      <c r="A1003" s="354"/>
      <c r="B1003" s="354"/>
      <c r="C1003" s="354"/>
      <c r="D1003" s="1275"/>
      <c r="E1003" s="1275"/>
      <c r="F1003" s="1275"/>
      <c r="G1003"/>
      <c r="I1003" s="490"/>
    </row>
    <row r="1004" spans="1:9" ht="12.75" customHeight="1">
      <c r="A1004" s="174"/>
      <c r="B1004" s="174"/>
      <c r="C1004" s="174"/>
      <c r="D1004" s="1275"/>
      <c r="E1004" s="1275"/>
      <c r="F1004" s="1275"/>
      <c r="G1004"/>
      <c r="I1004" s="490"/>
    </row>
    <row r="1005" spans="1:9" ht="12.75" customHeight="1">
      <c r="A1005" s="174"/>
      <c r="B1005" s="174"/>
      <c r="C1005" s="174"/>
      <c r="D1005" s="1275"/>
      <c r="E1005" s="1275"/>
      <c r="F1005" s="1275"/>
      <c r="G1005"/>
      <c r="I1005" s="490"/>
    </row>
    <row r="1006" spans="1:9" ht="12.75" customHeight="1">
      <c r="A1006" s="174"/>
      <c r="B1006" s="174"/>
      <c r="C1006" s="174"/>
      <c r="D1006" s="335"/>
      <c r="E1006" s="335"/>
      <c r="F1006" s="335"/>
      <c r="G1006"/>
      <c r="I1006" s="490"/>
    </row>
    <row r="1007" spans="1:9" ht="12.75" customHeight="1">
      <c r="A1007" s="174"/>
      <c r="B1007" s="485" t="s">
        <v>2780</v>
      </c>
      <c r="C1007" s="174"/>
      <c r="D1007" s="1270" t="s">
        <v>1774</v>
      </c>
      <c r="E1007" s="1270"/>
      <c r="F1007" s="1270"/>
      <c r="G1007"/>
      <c r="I1007" s="490"/>
    </row>
    <row r="1008" spans="1:9" ht="12.75" customHeight="1">
      <c r="A1008" s="174"/>
      <c r="B1008" s="174"/>
      <c r="C1008" s="174"/>
      <c r="D1008" s="1270"/>
      <c r="E1008" s="1270"/>
      <c r="F1008" s="1270"/>
      <c r="G1008"/>
      <c r="I1008" s="490"/>
    </row>
    <row r="1009" spans="1:9" ht="12.75" customHeight="1">
      <c r="A1009" s="174"/>
      <c r="B1009" s="174"/>
      <c r="C1009" s="174"/>
      <c r="D1009" s="1270"/>
      <c r="E1009" s="1270"/>
      <c r="F1009" s="1270"/>
      <c r="G1009"/>
      <c r="I1009" s="490"/>
    </row>
    <row r="1010" spans="1:9" ht="12.75" customHeight="1">
      <c r="A1010" s="174"/>
      <c r="B1010" s="174"/>
      <c r="C1010" s="174"/>
      <c r="D1010" s="1270"/>
      <c r="E1010" s="1270"/>
      <c r="F1010" s="1270"/>
      <c r="G1010"/>
      <c r="I1010" s="490"/>
    </row>
    <row r="1011" spans="1:9" ht="12.75" customHeight="1">
      <c r="A1011" s="174"/>
      <c r="B1011" s="174"/>
      <c r="C1011" s="174"/>
      <c r="D1011" s="441"/>
      <c r="E1011" s="441"/>
      <c r="F1011" s="441"/>
      <c r="G1011"/>
      <c r="I1011" s="490"/>
    </row>
    <row r="1012" spans="1:9" ht="12.75" customHeight="1">
      <c r="A1012" s="174"/>
      <c r="B1012" s="485" t="s">
        <v>2780</v>
      </c>
      <c r="C1012" s="174"/>
      <c r="D1012" s="1270" t="s">
        <v>2181</v>
      </c>
      <c r="E1012" s="1270"/>
      <c r="F1012" s="1270"/>
      <c r="G1012"/>
      <c r="I1012" s="490"/>
    </row>
    <row r="1013" spans="1:9" ht="12.75" customHeight="1">
      <c r="A1013" s="174"/>
      <c r="B1013" s="174"/>
      <c r="C1013" s="174"/>
      <c r="D1013" s="1270"/>
      <c r="E1013" s="1270"/>
      <c r="F1013" s="1270"/>
      <c r="G1013"/>
      <c r="I1013" s="490"/>
    </row>
    <row r="1014" spans="1:9" ht="12.75" customHeight="1">
      <c r="A1014" s="174"/>
      <c r="B1014" s="174"/>
      <c r="C1014" s="174"/>
      <c r="D1014" s="441"/>
      <c r="E1014" s="441"/>
      <c r="F1014" s="441"/>
      <c r="G1014"/>
      <c r="I1014" s="490"/>
    </row>
    <row r="1015" spans="1:9" ht="12.75" customHeight="1">
      <c r="A1015" s="175"/>
      <c r="B1015" s="485" t="s">
        <v>2780</v>
      </c>
      <c r="C1015" s="354"/>
      <c r="D1015" s="1298" t="s">
        <v>1775</v>
      </c>
      <c r="E1015" s="1298"/>
      <c r="F1015" s="1298"/>
      <c r="G1015"/>
      <c r="I1015" s="490"/>
    </row>
    <row r="1016" spans="1:9" ht="12.75" customHeight="1">
      <c r="A1016" s="354"/>
      <c r="B1016" s="354"/>
      <c r="C1016" s="354"/>
      <c r="D1016" s="3"/>
      <c r="E1016" s="3"/>
      <c r="F1016" s="3"/>
      <c r="G1016"/>
      <c r="I1016" s="490"/>
    </row>
    <row r="1017" spans="1:9" ht="12.75" customHeight="1">
      <c r="A1017" s="175"/>
      <c r="B1017" s="485" t="s">
        <v>2780</v>
      </c>
      <c r="C1017" s="354"/>
      <c r="D1017" s="1298" t="s">
        <v>1776</v>
      </c>
      <c r="E1017" s="1298"/>
      <c r="F1017" s="1298"/>
      <c r="G1017"/>
      <c r="I1017" s="490"/>
    </row>
    <row r="1018" spans="1:9" ht="12.75" customHeight="1">
      <c r="A1018" s="354"/>
      <c r="B1018" s="354"/>
      <c r="C1018" s="354"/>
      <c r="D1018" s="118"/>
      <c r="E1018" s="3"/>
      <c r="F1018" s="3"/>
      <c r="G1018"/>
      <c r="I1018" s="490"/>
    </row>
    <row r="1019" spans="1:9" ht="12.75" customHeight="1">
      <c r="A1019" s="175"/>
      <c r="B1019" s="485" t="s">
        <v>2779</v>
      </c>
      <c r="C1019" s="354"/>
      <c r="D1019" s="1298" t="s">
        <v>1777</v>
      </c>
      <c r="E1019" s="1298"/>
      <c r="F1019" s="1298"/>
      <c r="G1019"/>
      <c r="I1019" s="490"/>
    </row>
    <row r="1020" spans="1:9" ht="12.75" customHeight="1">
      <c r="A1020" s="354"/>
      <c r="B1020" s="354"/>
      <c r="C1020" s="354"/>
      <c r="D1020" s="118"/>
      <c r="E1020" s="3"/>
      <c r="F1020" s="3"/>
      <c r="G1020"/>
      <c r="I1020" s="490"/>
    </row>
    <row r="1021" spans="1:9" ht="12.75" customHeight="1">
      <c r="A1021" s="175"/>
      <c r="B1021" s="485" t="s">
        <v>2780</v>
      </c>
      <c r="C1021" s="354"/>
      <c r="D1021" s="1270" t="s">
        <v>1778</v>
      </c>
      <c r="E1021" s="1270"/>
      <c r="F1021" s="1270"/>
      <c r="G1021"/>
      <c r="I1021" s="490"/>
    </row>
    <row r="1022" spans="1:9" ht="12.75" customHeight="1">
      <c r="A1022" s="175"/>
      <c r="B1022" s="175"/>
      <c r="C1022" s="354"/>
      <c r="D1022" s="1270"/>
      <c r="E1022" s="1270"/>
      <c r="F1022" s="1270"/>
      <c r="G1022"/>
      <c r="I1022" s="490"/>
    </row>
    <row r="1023" spans="1:9" ht="12.75" customHeight="1">
      <c r="A1023" s="175"/>
      <c r="B1023" s="175"/>
      <c r="C1023" s="354"/>
      <c r="D1023" s="118"/>
      <c r="E1023" s="3"/>
      <c r="F1023" s="3"/>
      <c r="G1023" s="3"/>
      <c r="I1023" s="490"/>
    </row>
    <row r="1024" spans="1:9" ht="12.75" customHeight="1">
      <c r="A1024" s="254"/>
      <c r="B1024" s="485" t="s">
        <v>2780</v>
      </c>
      <c r="C1024" s="995"/>
      <c r="D1024" s="1300" t="s">
        <v>1779</v>
      </c>
      <c r="E1024" s="1300"/>
      <c r="F1024" s="1300"/>
      <c r="G1024" s="996"/>
      <c r="I1024" s="490"/>
    </row>
    <row r="1025" spans="1:9" ht="12.75" customHeight="1">
      <c r="A1025" s="995"/>
      <c r="B1025" s="995"/>
      <c r="C1025" s="995"/>
      <c r="D1025" s="1300"/>
      <c r="E1025" s="1300"/>
      <c r="F1025" s="1300"/>
      <c r="G1025" s="996"/>
      <c r="I1025" s="490"/>
    </row>
    <row r="1026" spans="1:9" ht="12.75" customHeight="1">
      <c r="A1026" s="995"/>
      <c r="B1026" s="995"/>
      <c r="C1026" s="995"/>
      <c r="D1026" s="979"/>
      <c r="E1026" s="996"/>
      <c r="F1026" s="996"/>
      <c r="G1026" s="996"/>
      <c r="I1026" s="490"/>
    </row>
    <row r="1027" spans="1:9" ht="12.75" customHeight="1">
      <c r="A1027" s="254"/>
      <c r="B1027" s="485" t="s">
        <v>2779</v>
      </c>
      <c r="C1027" s="995"/>
      <c r="D1027" s="1293" t="s">
        <v>1780</v>
      </c>
      <c r="E1027" s="1293"/>
      <c r="F1027" s="1293"/>
      <c r="G1027" s="996"/>
      <c r="I1027" s="490"/>
    </row>
    <row r="1028" spans="1:9" ht="12.75" customHeight="1">
      <c r="A1028" s="995"/>
      <c r="B1028" s="995"/>
      <c r="C1028" s="995"/>
      <c r="D1028" s="979"/>
      <c r="E1028" s="996"/>
      <c r="F1028" s="996"/>
      <c r="G1028" s="996"/>
      <c r="I1028" s="490"/>
    </row>
    <row r="1029" spans="1:9" ht="12.75" customHeight="1">
      <c r="A1029" s="175"/>
      <c r="B1029" s="485" t="s">
        <v>2780</v>
      </c>
      <c r="C1029" s="354"/>
      <c r="D1029" s="1298" t="s">
        <v>1781</v>
      </c>
      <c r="E1029" s="1298"/>
      <c r="F1029" s="1298"/>
      <c r="G1029" s="3"/>
      <c r="I1029" s="490"/>
    </row>
    <row r="1030" spans="1:9" ht="12.75" customHeight="1">
      <c r="A1030" s="175"/>
      <c r="B1030" s="175"/>
      <c r="C1030" s="354"/>
      <c r="D1030" s="118"/>
      <c r="E1030" s="3"/>
      <c r="F1030" s="3"/>
      <c r="G1030" s="3"/>
      <c r="I1030" s="490"/>
    </row>
    <row r="1031" spans="1:9" ht="12.75" customHeight="1">
      <c r="A1031" s="175"/>
      <c r="B1031" s="485" t="s">
        <v>2780</v>
      </c>
      <c r="C1031" s="354"/>
      <c r="D1031" s="1270" t="s">
        <v>1782</v>
      </c>
      <c r="E1031" s="1270"/>
      <c r="F1031" s="1270"/>
      <c r="G1031" s="3"/>
      <c r="I1031" s="490"/>
    </row>
    <row r="1032" spans="1:9" ht="12.75" customHeight="1">
      <c r="A1032" s="175"/>
      <c r="B1032" s="175"/>
      <c r="C1032" s="354"/>
      <c r="D1032" s="1270"/>
      <c r="E1032" s="1270"/>
      <c r="F1032" s="1270"/>
      <c r="G1032" s="3"/>
      <c r="I1032" s="490"/>
    </row>
    <row r="1033" spans="1:9" ht="12.75" customHeight="1">
      <c r="A1033" s="354"/>
      <c r="B1033" s="354"/>
      <c r="C1033" s="354"/>
      <c r="D1033" s="3"/>
      <c r="E1033" s="3"/>
      <c r="F1033" s="3"/>
      <c r="G1033" s="3"/>
      <c r="I1033" s="490"/>
    </row>
    <row r="1034" spans="1:9" ht="12.75" customHeight="1">
      <c r="A1034" s="1294" t="s">
        <v>1783</v>
      </c>
      <c r="B1034" s="1294"/>
      <c r="C1034" s="1294"/>
      <c r="D1034" s="1294"/>
      <c r="E1034" s="1294"/>
      <c r="F1034" s="1294"/>
      <c r="G1034" s="1294"/>
      <c r="H1034" s="1023"/>
      <c r="I1034" s="1147"/>
    </row>
    <row r="1035" spans="1:9" ht="12.75" customHeight="1">
      <c r="A1035" s="354"/>
      <c r="B1035" s="354"/>
      <c r="C1035" s="354"/>
      <c r="D1035" s="3"/>
      <c r="E1035" s="3"/>
      <c r="F1035" s="3"/>
      <c r="G1035" s="3"/>
      <c r="I1035" s="490"/>
    </row>
    <row r="1036" spans="1:9" ht="12.75" customHeight="1">
      <c r="A1036" s="354"/>
      <c r="B1036" s="354"/>
      <c r="C1036" s="354"/>
      <c r="D1036" s="1292" t="s">
        <v>1784</v>
      </c>
      <c r="E1036" s="1292"/>
      <c r="F1036" s="1292"/>
      <c r="G1036" s="3"/>
      <c r="I1036" s="490"/>
    </row>
    <row r="1037" spans="1:9" ht="12.75" customHeight="1">
      <c r="A1037" s="354"/>
      <c r="B1037" s="354"/>
      <c r="C1037" s="354"/>
      <c r="D1037" s="1293" t="s">
        <v>1785</v>
      </c>
      <c r="E1037" s="1293"/>
      <c r="F1037" s="1293"/>
      <c r="G1037" s="3"/>
      <c r="I1037" s="490"/>
    </row>
    <row r="1038" spans="1:9" ht="12.75" customHeight="1">
      <c r="A1038" s="172"/>
      <c r="B1038" s="172"/>
      <c r="C1038" s="172"/>
      <c r="D1038" s="3"/>
      <c r="E1038" s="3"/>
      <c r="F1038" s="3"/>
      <c r="G1038" s="3"/>
      <c r="I1038" s="490"/>
    </row>
    <row r="1039" spans="1:9" ht="12.75" customHeight="1">
      <c r="A1039" s="175"/>
      <c r="B1039" s="175"/>
      <c r="C1039" s="174"/>
      <c r="D1039" s="1292" t="s">
        <v>1799</v>
      </c>
      <c r="E1039" s="1292"/>
      <c r="F1039" s="1292"/>
      <c r="G1039" s="3"/>
      <c r="I1039" s="490"/>
    </row>
    <row r="1040" spans="1:9" ht="12.75" customHeight="1">
      <c r="A1040" s="354"/>
      <c r="B1040" s="485" t="s">
        <v>2779</v>
      </c>
      <c r="C1040" s="354"/>
      <c r="D1040" s="1293" t="s">
        <v>1268</v>
      </c>
      <c r="E1040" s="1293"/>
      <c r="F1040" s="1293"/>
      <c r="G1040" s="3"/>
      <c r="I1040" s="490"/>
    </row>
    <row r="1041" spans="1:9" ht="12.75" customHeight="1">
      <c r="A1041" s="354"/>
      <c r="B1041" s="175"/>
      <c r="C1041" s="354"/>
      <c r="D1041" s="1293" t="s">
        <v>1786</v>
      </c>
      <c r="E1041" s="1293"/>
      <c r="F1041" s="1293"/>
      <c r="G1041" s="3"/>
      <c r="I1041" s="490"/>
    </row>
    <row r="1042" spans="1:9" ht="12.75" customHeight="1">
      <c r="A1042" s="354"/>
      <c r="B1042" s="354"/>
      <c r="C1042" s="354"/>
      <c r="D1042" s="1293"/>
      <c r="E1042" s="1293"/>
      <c r="F1042" s="1293"/>
      <c r="G1042" s="3"/>
      <c r="I1042" s="490"/>
    </row>
    <row r="1043" spans="1:9" ht="12.75" customHeight="1">
      <c r="A1043" s="1294" t="s">
        <v>1795</v>
      </c>
      <c r="B1043" s="1294"/>
      <c r="C1043" s="1294"/>
      <c r="D1043" s="1294"/>
      <c r="E1043" s="1294"/>
      <c r="F1043" s="1294"/>
      <c r="G1043" s="1294"/>
      <c r="H1043" s="1023"/>
      <c r="I1043" s="1147"/>
    </row>
    <row r="1044" spans="1:9" ht="12.75" customHeight="1">
      <c r="A1044" s="118"/>
      <c r="B1044" s="118"/>
      <c r="C1044" s="354"/>
      <c r="D1044" s="3"/>
      <c r="E1044" s="3"/>
      <c r="F1044" s="3"/>
      <c r="G1044" s="3"/>
      <c r="I1044" s="490"/>
    </row>
    <row r="1045" spans="1:9" ht="12.75" hidden="1" customHeight="1">
      <c r="A1045" s="118"/>
      <c r="B1045" s="402"/>
      <c r="D1045" s="1291" t="s">
        <v>1269</v>
      </c>
      <c r="E1045" s="1291"/>
      <c r="F1045" s="1291"/>
      <c r="G1045" s="3"/>
      <c r="I1045" s="490"/>
    </row>
    <row r="1046" spans="1:9" ht="12.75" hidden="1" customHeight="1">
      <c r="A1046" s="118"/>
      <c r="B1046" s="485" t="s">
        <v>306</v>
      </c>
      <c r="D1046" s="1290" t="s">
        <v>1268</v>
      </c>
      <c r="E1046" s="1290"/>
      <c r="F1046" s="1290"/>
      <c r="G1046" s="3"/>
      <c r="I1046" s="490"/>
    </row>
    <row r="1047" spans="1:9" ht="12.75" hidden="1" customHeight="1">
      <c r="A1047" s="118"/>
      <c r="B1047" s="402"/>
      <c r="D1047" s="1290" t="s">
        <v>1796</v>
      </c>
      <c r="E1047" s="1290"/>
      <c r="F1047" s="1290"/>
      <c r="G1047" s="3"/>
      <c r="I1047" s="490"/>
    </row>
    <row r="1048" spans="1:9" ht="12.75" hidden="1" customHeight="1">
      <c r="A1048" s="118"/>
      <c r="B1048" s="402"/>
      <c r="D1048" s="444"/>
      <c r="E1048" s="444"/>
      <c r="F1048" s="444"/>
      <c r="G1048" s="3"/>
      <c r="I1048" s="490"/>
    </row>
    <row r="1049" spans="1:9" ht="12.75" customHeight="1">
      <c r="A1049" s="118"/>
      <c r="B1049" s="118"/>
      <c r="C1049" s="354"/>
      <c r="D1049" s="1295" t="s">
        <v>1063</v>
      </c>
      <c r="E1049" s="1295"/>
      <c r="F1049" s="1295"/>
      <c r="G1049" s="3"/>
      <c r="I1049" s="490"/>
    </row>
    <row r="1050" spans="1:9" ht="12.75" customHeight="1">
      <c r="A1050" s="319"/>
      <c r="B1050" s="319"/>
      <c r="C1050" s="319"/>
      <c r="D1050" s="1289" t="s">
        <v>2198</v>
      </c>
      <c r="E1050" s="1289"/>
      <c r="F1050" s="1289"/>
      <c r="G1050" s="98"/>
      <c r="I1050" s="490"/>
    </row>
    <row r="1051" spans="1:9" ht="12.75" customHeight="1">
      <c r="A1051" s="175"/>
      <c r="B1051" s="485" t="s">
        <v>2780</v>
      </c>
      <c r="C1051" s="354"/>
      <c r="D1051" s="1289" t="s">
        <v>982</v>
      </c>
      <c r="E1051" s="1289"/>
      <c r="F1051" s="1289"/>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294" t="s">
        <v>2613</v>
      </c>
      <c r="B1054" s="1294"/>
      <c r="C1054" s="1294"/>
      <c r="D1054" s="1294"/>
      <c r="E1054" s="1294"/>
      <c r="F1054" s="1294"/>
      <c r="G1054" s="1294"/>
      <c r="H1054" s="1023"/>
      <c r="I1054" s="1147"/>
    </row>
    <row r="1055" spans="1:9">
      <c r="A1055" s="402"/>
      <c r="B1055" s="402"/>
      <c r="C1055" s="402"/>
      <c r="I1055" s="490"/>
    </row>
    <row r="1056" spans="1:9">
      <c r="A1056" s="402"/>
      <c r="B1056" s="402"/>
      <c r="C1056" s="402"/>
      <c r="D1056" s="404" t="s">
        <v>2612</v>
      </c>
      <c r="I1056" s="490"/>
    </row>
    <row r="1057" spans="1:9">
      <c r="A1057" s="402"/>
      <c r="B1057" s="402"/>
      <c r="C1057" s="402"/>
      <c r="D1057" s="402" t="s">
        <v>2616</v>
      </c>
      <c r="I1057" s="490"/>
    </row>
    <row r="1058" spans="1:9">
      <c r="A1058" s="402"/>
      <c r="B1058" s="402"/>
      <c r="C1058" s="402"/>
      <c r="D1058" s="404"/>
      <c r="I1058" s="490"/>
    </row>
    <row r="1059" spans="1:9">
      <c r="A1059" s="402"/>
      <c r="B1059" s="485" t="s">
        <v>2779</v>
      </c>
      <c r="C1059" s="402"/>
      <c r="D1059" s="1302" t="s">
        <v>1800</v>
      </c>
      <c r="E1059" s="1302"/>
      <c r="F1059" s="1302"/>
      <c r="I1059" s="490"/>
    </row>
    <row r="1060" spans="1:9">
      <c r="A1060" s="402"/>
      <c r="B1060" s="402"/>
      <c r="C1060" s="402"/>
      <c r="D1060" s="1302"/>
      <c r="E1060" s="1302"/>
      <c r="F1060" s="1302"/>
      <c r="I1060" s="490"/>
    </row>
    <row r="1061" spans="1:9">
      <c r="A1061" s="402"/>
      <c r="B1061" s="402"/>
      <c r="C1061" s="402"/>
      <c r="D1061" s="1302"/>
      <c r="E1061" s="1302"/>
      <c r="F1061" s="1302"/>
      <c r="I1061" s="490"/>
    </row>
    <row r="1062" spans="1:9">
      <c r="A1062" s="402"/>
      <c r="B1062" s="402"/>
      <c r="C1062" s="402"/>
      <c r="D1062" s="1302"/>
      <c r="E1062" s="1302"/>
      <c r="F1062" s="1302"/>
      <c r="I1062" s="490"/>
    </row>
    <row r="1063" spans="1:9">
      <c r="A1063" s="402"/>
      <c r="B1063" s="402"/>
      <c r="C1063" s="402"/>
      <c r="I1063" s="490"/>
    </row>
    <row r="1064" spans="1:9">
      <c r="A1064" s="402"/>
      <c r="B1064" s="402"/>
      <c r="C1064" s="402"/>
      <c r="D1064" s="404" t="s">
        <v>1304</v>
      </c>
      <c r="I1064" s="490"/>
    </row>
    <row r="1065" spans="1:9">
      <c r="A1065" s="402"/>
      <c r="B1065" s="402"/>
      <c r="C1065" s="402"/>
      <c r="D1065" s="402" t="s">
        <v>2617</v>
      </c>
      <c r="I1065" s="490"/>
    </row>
    <row r="1066" spans="1:9">
      <c r="A1066" s="402"/>
      <c r="B1066" s="402"/>
      <c r="C1066" s="402"/>
      <c r="I1066" s="490"/>
    </row>
    <row r="1067" spans="1:9">
      <c r="A1067" s="402"/>
      <c r="B1067" s="485" t="s">
        <v>2780</v>
      </c>
      <c r="C1067" s="402"/>
      <c r="D1067" s="402" t="s">
        <v>1798</v>
      </c>
      <c r="I1067" s="490"/>
    </row>
    <row r="1068" spans="1:9">
      <c r="A1068" s="402"/>
      <c r="B1068" s="402"/>
      <c r="C1068" s="402"/>
      <c r="I1068" s="490"/>
    </row>
    <row r="1069" spans="1:9">
      <c r="A1069" s="402"/>
      <c r="B1069" s="485" t="s">
        <v>2780</v>
      </c>
      <c r="C1069" s="402"/>
      <c r="D1069" s="1302" t="s">
        <v>1801</v>
      </c>
      <c r="E1069" s="1302"/>
      <c r="F1069" s="1302"/>
      <c r="I1069" s="490"/>
    </row>
    <row r="1070" spans="1:9">
      <c r="A1070" s="402"/>
      <c r="B1070" s="402"/>
      <c r="C1070" s="402"/>
      <c r="D1070" s="1302"/>
      <c r="E1070" s="1302"/>
      <c r="F1070" s="1302"/>
      <c r="I1070" s="490"/>
    </row>
    <row r="1071" spans="1:9">
      <c r="A1071" s="402"/>
      <c r="B1071" s="402"/>
      <c r="C1071" s="402"/>
      <c r="D1071" s="1302"/>
      <c r="E1071" s="1302"/>
      <c r="F1071" s="1302"/>
      <c r="I1071" s="490"/>
    </row>
    <row r="1072" spans="1:9">
      <c r="A1072" s="402"/>
      <c r="B1072" s="402"/>
      <c r="C1072" s="402"/>
      <c r="D1072" s="1302"/>
      <c r="E1072" s="1302"/>
      <c r="F1072" s="1302"/>
      <c r="I1072" s="490"/>
    </row>
    <row r="1073" spans="1:9">
      <c r="A1073" s="402"/>
      <c r="B1073" s="402"/>
      <c r="C1073" s="402"/>
      <c r="D1073" s="1302"/>
      <c r="E1073" s="1302"/>
      <c r="F1073" s="1302"/>
      <c r="I1073" s="490"/>
    </row>
    <row r="1074" spans="1:9">
      <c r="A1074" s="402"/>
      <c r="B1074" s="402"/>
      <c r="C1074" s="402"/>
      <c r="I1074" s="490"/>
    </row>
    <row r="1075" spans="1:9">
      <c r="A1075" s="1294" t="s">
        <v>1802</v>
      </c>
      <c r="B1075" s="1294"/>
      <c r="C1075" s="1294"/>
      <c r="D1075" s="1294"/>
      <c r="E1075" s="1294"/>
      <c r="F1075" s="1294"/>
      <c r="G1075" s="1294"/>
      <c r="H1075" s="1023"/>
      <c r="I1075" s="1147"/>
    </row>
    <row r="1076" spans="1:9">
      <c r="A1076" s="402"/>
      <c r="B1076" s="402"/>
      <c r="C1076" s="402"/>
      <c r="I1076" s="490"/>
    </row>
    <row r="1077" spans="1:9">
      <c r="A1077" s="402"/>
      <c r="B1077" s="402"/>
      <c r="C1077" s="402"/>
      <c r="I1077" s="490"/>
    </row>
    <row r="1078" spans="1:9">
      <c r="A1078" s="402"/>
      <c r="B1078" s="485" t="s">
        <v>2779</v>
      </c>
      <c r="C1078" s="402"/>
      <c r="D1078" s="527" t="s">
        <v>1805</v>
      </c>
      <c r="I1078" s="490"/>
    </row>
    <row r="1079" spans="1:9">
      <c r="A1079" s="402"/>
      <c r="B1079" s="402"/>
      <c r="C1079" s="402"/>
      <c r="D1079" s="527" t="s">
        <v>2626</v>
      </c>
      <c r="I1079" s="490"/>
    </row>
    <row r="1080" spans="1:9">
      <c r="A1080" s="402"/>
      <c r="B1080" s="402"/>
      <c r="C1080" s="402"/>
      <c r="D1080" s="527"/>
      <c r="I1080" s="490"/>
    </row>
    <row r="1081" spans="1:9">
      <c r="A1081" s="402"/>
      <c r="B1081" s="485" t="s">
        <v>2779</v>
      </c>
      <c r="C1081" s="402"/>
      <c r="D1081" s="1305" t="s">
        <v>2619</v>
      </c>
      <c r="E1081" s="1305"/>
      <c r="F1081" s="1305"/>
      <c r="I1081" s="490"/>
    </row>
    <row r="1082" spans="1:9">
      <c r="A1082" s="402"/>
      <c r="B1082" s="402"/>
      <c r="C1082" s="402"/>
      <c r="D1082" s="1305"/>
      <c r="E1082" s="1305"/>
      <c r="F1082" s="1305"/>
      <c r="I1082" s="490"/>
    </row>
    <row r="1083" spans="1:9">
      <c r="A1083" s="402"/>
      <c r="B1083" s="402"/>
      <c r="C1083" s="402"/>
      <c r="D1083" s="527" t="s">
        <v>2618</v>
      </c>
      <c r="I1083" s="490"/>
    </row>
    <row r="1084" spans="1:9">
      <c r="A1084" s="402"/>
      <c r="B1084" s="402"/>
      <c r="C1084" s="402"/>
      <c r="D1084" s="527"/>
      <c r="I1084" s="490"/>
    </row>
    <row r="1085" spans="1:9">
      <c r="A1085" s="402"/>
      <c r="B1085" s="485" t="s">
        <v>2780</v>
      </c>
      <c r="C1085" s="402"/>
      <c r="D1085" s="119" t="s">
        <v>2627</v>
      </c>
      <c r="I1085" s="490"/>
    </row>
    <row r="1086" spans="1:9">
      <c r="A1086" s="402"/>
      <c r="B1086" s="402"/>
      <c r="C1086" s="402"/>
      <c r="D1086" s="1270" t="s">
        <v>2629</v>
      </c>
      <c r="E1086" s="1270"/>
      <c r="F1086" s="1270"/>
      <c r="I1086" s="490"/>
    </row>
    <row r="1087" spans="1:9">
      <c r="A1087" s="402"/>
      <c r="B1087" s="402"/>
      <c r="C1087" s="402"/>
      <c r="D1087" s="1270"/>
      <c r="E1087" s="1270"/>
      <c r="F1087" s="1270"/>
      <c r="I1087" s="490"/>
    </row>
    <row r="1088" spans="1:9">
      <c r="A1088" s="402"/>
      <c r="B1088" s="402"/>
      <c r="C1088" s="402"/>
      <c r="D1088" s="1270"/>
      <c r="E1088" s="1270"/>
      <c r="F1088" s="1270"/>
      <c r="I1088" s="490"/>
    </row>
    <row r="1089" spans="1:9">
      <c r="A1089" s="402"/>
      <c r="B1089" s="402"/>
      <c r="C1089" s="402"/>
      <c r="D1089" s="1270"/>
      <c r="E1089" s="1270"/>
      <c r="F1089" s="1270"/>
      <c r="I1089" s="490"/>
    </row>
    <row r="1090" spans="1:9">
      <c r="A1090" s="402"/>
      <c r="B1090" s="402"/>
      <c r="C1090" s="402"/>
      <c r="D1090" s="119" t="s">
        <v>2628</v>
      </c>
      <c r="I1090" s="490"/>
    </row>
    <row r="1091" spans="1:9">
      <c r="A1091" s="402"/>
      <c r="B1091" s="402"/>
      <c r="C1091" s="402"/>
      <c r="D1091" s="119"/>
      <c r="I1091" s="490"/>
    </row>
    <row r="1092" spans="1:9">
      <c r="A1092" s="402"/>
      <c r="B1092" s="402"/>
      <c r="C1092" s="402"/>
      <c r="D1092" s="527" t="s">
        <v>1803</v>
      </c>
      <c r="I1092" s="490"/>
    </row>
    <row r="1093" spans="1:9">
      <c r="A1093" s="402"/>
      <c r="B1093" s="485" t="s">
        <v>2780</v>
      </c>
      <c r="C1093" s="402"/>
      <c r="D1093" s="1301" t="s">
        <v>1804</v>
      </c>
      <c r="E1093" s="1301"/>
      <c r="F1093" s="1301"/>
      <c r="I1093" s="490"/>
    </row>
    <row r="1094" spans="1:9">
      <c r="A1094" s="402"/>
      <c r="B1094" s="402"/>
      <c r="C1094" s="402"/>
      <c r="D1094" s="1301"/>
      <c r="E1094" s="1301"/>
      <c r="F1094" s="1301"/>
      <c r="I1094" s="490"/>
    </row>
    <row r="1095" spans="1:9">
      <c r="A1095" s="402"/>
      <c r="B1095" s="402"/>
      <c r="C1095" s="402"/>
      <c r="D1095" s="1301"/>
      <c r="E1095" s="1301"/>
      <c r="F1095" s="1301"/>
      <c r="I1095" s="490"/>
    </row>
    <row r="1096" spans="1:9">
      <c r="A1096" s="402"/>
      <c r="B1096" s="402"/>
      <c r="C1096" s="402"/>
      <c r="D1096" s="1301"/>
      <c r="E1096" s="1301"/>
      <c r="F1096" s="1301"/>
      <c r="I1096" s="490"/>
    </row>
    <row r="1097" spans="1:9">
      <c r="A1097" s="402"/>
      <c r="B1097" s="402"/>
      <c r="C1097" s="402"/>
      <c r="D1097" s="1301"/>
      <c r="E1097" s="1301"/>
      <c r="F1097" s="1301"/>
      <c r="I1097" s="490"/>
    </row>
    <row r="1098" spans="1:9">
      <c r="A1098" s="402"/>
      <c r="B1098" s="402"/>
      <c r="C1098" s="402"/>
      <c r="D1098" s="527" t="s">
        <v>2630</v>
      </c>
      <c r="I1098" s="490"/>
    </row>
    <row r="1099" spans="1:9">
      <c r="A1099" s="402"/>
      <c r="B1099" s="402"/>
      <c r="C1099" s="402"/>
      <c r="I1099" s="490"/>
    </row>
    <row r="1100" spans="1:9">
      <c r="A1100" s="402"/>
      <c r="B1100" s="485" t="s">
        <v>2780</v>
      </c>
      <c r="C1100" s="402"/>
      <c r="D1100" s="1284" t="s">
        <v>2219</v>
      </c>
      <c r="E1100" s="1284"/>
      <c r="F1100" s="1284"/>
      <c r="I1100" s="490"/>
    </row>
    <row r="1101" spans="1:9">
      <c r="A1101" s="402"/>
      <c r="B1101" s="402"/>
      <c r="C1101" s="402"/>
      <c r="D1101" s="1284"/>
      <c r="E1101" s="1284"/>
      <c r="F1101" s="1284"/>
      <c r="I1101" s="490"/>
    </row>
    <row r="1102" spans="1:9">
      <c r="A1102" s="402"/>
      <c r="B1102" s="402"/>
      <c r="C1102" s="402"/>
      <c r="D1102" s="1284"/>
      <c r="E1102" s="1284"/>
      <c r="F1102" s="1284"/>
      <c r="I1102" s="490"/>
    </row>
    <row r="1103" spans="1:9">
      <c r="A1103" s="402"/>
      <c r="B1103" s="402"/>
      <c r="C1103" s="402"/>
      <c r="I1103" s="490"/>
    </row>
    <row r="1104" spans="1:9">
      <c r="A1104" s="1294" t="s">
        <v>1806</v>
      </c>
      <c r="B1104" s="1294"/>
      <c r="C1104" s="1294"/>
      <c r="D1104" s="1294"/>
      <c r="E1104" s="1294"/>
      <c r="F1104" s="1294"/>
      <c r="G1104" s="1294"/>
      <c r="H1104" s="1023"/>
      <c r="I1104" s="1147"/>
    </row>
    <row r="1105" spans="1:9">
      <c r="A1105" s="402"/>
      <c r="B1105" s="402"/>
      <c r="C1105" s="402"/>
      <c r="I1105" s="490"/>
    </row>
    <row r="1106" spans="1:9">
      <c r="A1106" s="402"/>
      <c r="B1106" s="402"/>
      <c r="C1106" s="402"/>
      <c r="I1106" s="490"/>
    </row>
    <row r="1107" spans="1:9" ht="12.75" customHeight="1">
      <c r="A1107" s="402"/>
      <c r="B1107" s="485" t="s">
        <v>2780</v>
      </c>
      <c r="C1107" s="402"/>
      <c r="D1107" s="1303" t="s">
        <v>1900</v>
      </c>
      <c r="E1107" s="1303"/>
      <c r="F1107" s="1303"/>
      <c r="I1107" s="490"/>
    </row>
    <row r="1108" spans="1:9">
      <c r="A1108" s="402"/>
      <c r="B1108" s="402"/>
      <c r="C1108" s="402"/>
      <c r="D1108" s="1303"/>
      <c r="E1108" s="1303"/>
      <c r="F1108" s="1303"/>
      <c r="I1108" s="490"/>
    </row>
    <row r="1109" spans="1:9">
      <c r="A1109" s="402"/>
      <c r="B1109" s="402"/>
      <c r="C1109" s="402"/>
      <c r="D1109" s="1304" t="s">
        <v>2634</v>
      </c>
      <c r="E1109" s="1270"/>
      <c r="F1109" s="1270"/>
      <c r="I1109" s="490"/>
    </row>
    <row r="1110" spans="1:9">
      <c r="A1110" s="402"/>
      <c r="B1110" s="402"/>
      <c r="C1110" s="402"/>
      <c r="D1110" s="527"/>
      <c r="I1110" s="490"/>
    </row>
    <row r="1111" spans="1:9">
      <c r="A1111" s="402"/>
      <c r="B1111" s="485" t="s">
        <v>2779</v>
      </c>
      <c r="C1111" s="402"/>
      <c r="D1111" s="1301" t="s">
        <v>2582</v>
      </c>
      <c r="E1111" s="1301"/>
      <c r="F1111" s="1301"/>
      <c r="I1111" s="490"/>
    </row>
    <row r="1112" spans="1:9">
      <c r="A1112" s="402"/>
      <c r="B1112" s="402"/>
      <c r="C1112" s="402"/>
      <c r="D1112" s="1301"/>
      <c r="E1112" s="1301"/>
      <c r="F1112" s="1301"/>
      <c r="I1112" s="490"/>
    </row>
    <row r="1113" spans="1:9">
      <c r="A1113" s="402"/>
      <c r="B1113" s="402"/>
      <c r="C1113" s="402"/>
      <c r="D1113" s="1301"/>
      <c r="E1113" s="1301"/>
      <c r="F1113" s="1301"/>
      <c r="I1113" s="490"/>
    </row>
    <row r="1114" spans="1:9">
      <c r="A1114" s="402"/>
      <c r="B1114" s="402"/>
      <c r="C1114" s="402"/>
      <c r="D1114" s="527"/>
      <c r="I1114" s="490"/>
    </row>
    <row r="1115" spans="1:9">
      <c r="A1115" s="402"/>
      <c r="B1115" s="485" t="s">
        <v>2779</v>
      </c>
      <c r="C1115" s="402"/>
      <c r="D1115" s="1301" t="s">
        <v>2601</v>
      </c>
      <c r="E1115" s="1301"/>
      <c r="F1115" s="1301"/>
      <c r="I1115" s="490"/>
    </row>
    <row r="1116" spans="1:9">
      <c r="A1116" s="402"/>
      <c r="B1116" s="402"/>
      <c r="C1116" s="402"/>
      <c r="D1116" s="1301"/>
      <c r="E1116" s="1301"/>
      <c r="F1116" s="1301"/>
      <c r="I1116" s="490"/>
    </row>
    <row r="1117" spans="1:9">
      <c r="A1117" s="402"/>
      <c r="B1117" s="402"/>
      <c r="C1117" s="402"/>
      <c r="D1117" s="1301"/>
      <c r="E1117" s="1301"/>
      <c r="F1117" s="1301"/>
      <c r="I1117" s="490"/>
    </row>
    <row r="1118" spans="1:9">
      <c r="A1118" s="402"/>
      <c r="B1118" s="402"/>
      <c r="C1118" s="402"/>
      <c r="D1118" s="1301"/>
      <c r="E1118" s="1301"/>
      <c r="F1118" s="1301"/>
      <c r="I1118" s="490"/>
    </row>
    <row r="1119" spans="1:9">
      <c r="A1119" s="402"/>
      <c r="B1119" s="402"/>
      <c r="C1119" s="402"/>
      <c r="D1119" s="1301"/>
      <c r="E1119" s="1301"/>
      <c r="F1119" s="1301"/>
      <c r="I1119" s="490"/>
    </row>
    <row r="1120" spans="1:9" ht="12.5">
      <c r="A1120" s="402"/>
      <c r="B1120" s="402"/>
      <c r="C1120" s="402"/>
      <c r="D1120" s="527"/>
      <c r="I1120" s="480"/>
    </row>
    <row r="1121" spans="1:9">
      <c r="A1121" s="402"/>
      <c r="B1121" s="485" t="s">
        <v>2780</v>
      </c>
      <c r="C1121" s="402"/>
      <c r="D1121" s="1301" t="s">
        <v>1807</v>
      </c>
      <c r="E1121" s="1301"/>
      <c r="F1121" s="1301"/>
      <c r="I1121" s="490"/>
    </row>
    <row r="1122" spans="1:9">
      <c r="A1122" s="402"/>
      <c r="B1122" s="402"/>
      <c r="C1122" s="402"/>
      <c r="D1122" s="1301"/>
      <c r="E1122" s="1301"/>
      <c r="F1122" s="1301"/>
      <c r="I1122" s="490"/>
    </row>
    <row r="1123" spans="1:9">
      <c r="A1123" s="402"/>
      <c r="B1123" s="402"/>
      <c r="C1123" s="402"/>
      <c r="D1123" s="1301"/>
      <c r="E1123" s="1301"/>
      <c r="F1123" s="1301"/>
      <c r="I1123" s="490"/>
    </row>
    <row r="1124" spans="1:9">
      <c r="A1124" s="402"/>
      <c r="B1124" s="402"/>
      <c r="C1124" s="402"/>
      <c r="D1124" s="527"/>
      <c r="I1124" s="490"/>
    </row>
    <row r="1125" spans="1:9">
      <c r="A1125" s="402"/>
      <c r="B1125" s="485" t="s">
        <v>2779</v>
      </c>
      <c r="C1125" s="402"/>
      <c r="D1125" s="1275" t="s">
        <v>1859</v>
      </c>
      <c r="E1125" s="1275"/>
      <c r="F1125" s="1275"/>
      <c r="I1125" s="490"/>
    </row>
    <row r="1126" spans="1:9">
      <c r="A1126" s="402"/>
      <c r="B1126" s="402"/>
      <c r="C1126" s="402"/>
      <c r="D1126" s="1275"/>
      <c r="E1126" s="1275"/>
      <c r="F1126" s="1275"/>
      <c r="I1126" s="490"/>
    </row>
    <row r="1127" spans="1:9">
      <c r="A1127" s="402"/>
      <c r="B1127" s="402"/>
      <c r="C1127" s="402"/>
      <c r="D1127" s="1275"/>
      <c r="E1127" s="1275"/>
      <c r="F1127" s="1275"/>
      <c r="I1127" s="490"/>
    </row>
    <row r="1128" spans="1:9">
      <c r="A1128" s="402"/>
      <c r="B1128" s="402"/>
      <c r="C1128" s="402"/>
      <c r="D1128" s="975"/>
      <c r="E1128" s="975"/>
      <c r="F1128" s="975"/>
      <c r="I1128" s="490"/>
    </row>
    <row r="1129" spans="1:9" ht="15.75" customHeight="1">
      <c r="A1129" s="402"/>
      <c r="B1129" s="485" t="s">
        <v>2780</v>
      </c>
      <c r="C1129" s="402"/>
      <c r="D1129" s="1270" t="s">
        <v>1860</v>
      </c>
      <c r="E1129" s="1270"/>
      <c r="F1129" s="1270"/>
      <c r="I1129" s="490"/>
    </row>
    <row r="1130" spans="1:9">
      <c r="A1130" s="402"/>
      <c r="B1130" s="402"/>
      <c r="C1130" s="402"/>
      <c r="D1130" s="1270"/>
      <c r="E1130" s="1270"/>
      <c r="F1130" s="1270"/>
      <c r="I1130" s="490"/>
    </row>
    <row r="1131" spans="1:9">
      <c r="A1131" s="402"/>
      <c r="B1131" s="402"/>
      <c r="C1131" s="402"/>
      <c r="D1131" s="1270"/>
      <c r="E1131" s="1270"/>
      <c r="F1131" s="1270"/>
      <c r="I1131" s="490"/>
    </row>
    <row r="1132" spans="1:9">
      <c r="A1132" s="402"/>
      <c r="B1132" s="402"/>
      <c r="C1132" s="402"/>
      <c r="D1132" s="1270"/>
      <c r="E1132" s="1270"/>
      <c r="F1132" s="1270"/>
      <c r="I1132" s="490"/>
    </row>
    <row r="1133" spans="1:9">
      <c r="A1133" s="402"/>
      <c r="B1133" s="402"/>
      <c r="C1133" s="402"/>
      <c r="D1133" s="975"/>
      <c r="E1133" s="975"/>
      <c r="F1133" s="975"/>
      <c r="I1133" s="490"/>
    </row>
    <row r="1134" spans="1:9">
      <c r="A1134" s="402"/>
      <c r="B1134" s="485" t="s">
        <v>2780</v>
      </c>
      <c r="C1134" s="402"/>
      <c r="D1134" s="1275" t="s">
        <v>2611</v>
      </c>
      <c r="E1134" s="1275"/>
      <c r="F1134" s="1275"/>
      <c r="I1134" s="490"/>
    </row>
    <row r="1135" spans="1:9">
      <c r="A1135" s="402"/>
      <c r="B1135" s="402"/>
      <c r="C1135" s="402"/>
      <c r="D1135" s="1275"/>
      <c r="E1135" s="1275"/>
      <c r="F1135" s="1275"/>
      <c r="I1135" s="490"/>
    </row>
    <row r="1136" spans="1:9">
      <c r="A1136" s="402"/>
      <c r="B1136" s="402"/>
      <c r="C1136" s="402"/>
      <c r="D1136" s="1275"/>
      <c r="E1136" s="1275"/>
      <c r="F1136" s="1275"/>
      <c r="I1136" s="490"/>
    </row>
    <row r="1137" spans="1:9">
      <c r="A1137" s="402"/>
      <c r="B1137" s="402"/>
      <c r="C1137" s="402"/>
      <c r="D1137" s="1275"/>
      <c r="E1137" s="1275"/>
      <c r="F1137" s="1275"/>
      <c r="I1137" s="490"/>
    </row>
    <row r="1138" spans="1:9">
      <c r="A1138" s="402"/>
      <c r="B1138" s="402"/>
      <c r="C1138" s="402"/>
      <c r="D1138" s="1275"/>
      <c r="E1138" s="1275"/>
      <c r="F1138" s="1275"/>
      <c r="I1138" s="490"/>
    </row>
    <row r="1139" spans="1:9">
      <c r="A1139" s="402"/>
      <c r="B1139" s="402"/>
      <c r="C1139" s="402"/>
      <c r="D1139" s="1275"/>
      <c r="E1139" s="1275"/>
      <c r="F1139" s="1275"/>
      <c r="I1139" s="490"/>
    </row>
    <row r="1140" spans="1:9">
      <c r="A1140" s="402"/>
      <c r="B1140" s="402"/>
      <c r="C1140" s="402"/>
      <c r="D1140" s="975"/>
      <c r="E1140" s="975"/>
      <c r="F1140" s="975"/>
      <c r="I1140" s="490"/>
    </row>
    <row r="1141" spans="1:9" ht="12.5">
      <c r="A1141" s="402"/>
      <c r="B1141" s="485" t="s">
        <v>2780</v>
      </c>
      <c r="C1141" s="402"/>
      <c r="D1141" s="1302" t="s">
        <v>2583</v>
      </c>
      <c r="E1141" s="1302"/>
      <c r="F1141" s="1302"/>
      <c r="I1141" s="1153"/>
    </row>
    <row r="1142" spans="1:9">
      <c r="A1142" s="402"/>
      <c r="B1142" s="402"/>
      <c r="C1142" s="402"/>
      <c r="D1142" s="1302"/>
      <c r="E1142" s="1302"/>
      <c r="F1142" s="1302"/>
      <c r="I1142" s="490"/>
    </row>
    <row r="1143" spans="1:9">
      <c r="A1143" s="402"/>
      <c r="B1143" s="402"/>
      <c r="C1143" s="402"/>
      <c r="D1143" s="1302"/>
      <c r="E1143" s="1302"/>
      <c r="F1143" s="1302"/>
    </row>
    <row r="1144" spans="1:9">
      <c r="A1144" s="402"/>
      <c r="B1144" s="402"/>
      <c r="C1144" s="402"/>
      <c r="D1144" s="1302"/>
      <c r="E1144" s="1302"/>
      <c r="F1144" s="1302"/>
    </row>
    <row r="1145" spans="1:9">
      <c r="A1145" s="402"/>
      <c r="B1145" s="402"/>
      <c r="C1145" s="402"/>
      <c r="D1145" s="1302"/>
      <c r="E1145" s="1302"/>
      <c r="F1145" s="1302"/>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1"/>
      <c r="H1553" s="1311"/>
      <c r="I1553" s="1311"/>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680" workbookViewId="0">
      <selection activeCell="W708" sqref="W708:AK708"/>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100"/>
      <c r="AS1" s="1026">
        <v>4</v>
      </c>
      <c r="BD1" s="3" t="s">
        <v>2424</v>
      </c>
      <c r="BE1" s="3"/>
      <c r="BF1" s="3"/>
    </row>
    <row r="2" spans="1:58" ht="13" customHeight="1">
      <c r="BD2" s="3" t="s">
        <v>2425</v>
      </c>
      <c r="BE2" s="3" t="s">
        <v>2426</v>
      </c>
      <c r="BF2" s="3" t="s">
        <v>2427</v>
      </c>
    </row>
    <row r="3" spans="1:58" ht="13" customHeight="1">
      <c r="BD3" s="3" t="s">
        <v>2519</v>
      </c>
      <c r="BE3" t="str">
        <f>AC220</f>
        <v xml:space="preserve">Coastal (Monterey, Napa, Orange, San Benito, San Diego, San Luis Obispo, Santa Barbara, Sonoma, and Ventura Counties) </v>
      </c>
    </row>
    <row r="4" spans="1:58" ht="13" customHeight="1">
      <c r="BD4" s="3" t="s">
        <v>2434</v>
      </c>
      <c r="BE4" s="1180"/>
    </row>
    <row r="5" spans="1:58" ht="13" customHeight="1">
      <c r="BD5" s="3" t="s">
        <v>2435</v>
      </c>
      <c r="BE5">
        <f>SUMIF($AC$726:$AC$760,"&lt;=20%",$G$726:G$760)</f>
        <v>0</v>
      </c>
      <c r="BF5" s="3" t="s">
        <v>2440</v>
      </c>
    </row>
    <row r="6" spans="1:58" ht="13" customHeight="1">
      <c r="BD6" s="3" t="s">
        <v>2436</v>
      </c>
      <c r="BE6" s="1183">
        <f>SUMIF($AC$726:$AC$760,"&lt;=25%",$G$726:G$760)-SUM($BE$5:BE5)</f>
        <v>0</v>
      </c>
    </row>
    <row r="7" spans="1:58" ht="13" customHeight="1">
      <c r="BD7" s="1181" t="s">
        <v>2428</v>
      </c>
      <c r="BE7" s="1183">
        <f>SUMIF($AC$726:$AC$760,"&lt;=30%",$G$726:G$760)-SUM($BE$5:BE6)</f>
        <v>17</v>
      </c>
    </row>
    <row r="8" spans="1:58" ht="26.25" customHeight="1">
      <c r="A8" s="1508" t="s">
        <v>100</v>
      </c>
      <c r="B8" s="1508"/>
      <c r="C8" s="1508"/>
      <c r="D8" s="1508"/>
      <c r="E8" s="1508"/>
      <c r="F8" s="1508"/>
      <c r="G8" s="1508"/>
      <c r="H8" s="1508"/>
      <c r="I8" s="1508"/>
      <c r="J8" s="1508"/>
      <c r="K8" s="1508"/>
      <c r="L8" s="1508"/>
      <c r="M8" s="1508"/>
      <c r="N8" s="1508"/>
      <c r="O8" s="1508"/>
      <c r="P8" s="1508"/>
      <c r="Q8" s="1508"/>
      <c r="R8" s="1508"/>
      <c r="S8" s="1508"/>
      <c r="T8" s="1508"/>
      <c r="U8" s="1508"/>
      <c r="V8" s="1508"/>
      <c r="W8" s="1508"/>
      <c r="X8" s="1508"/>
      <c r="Y8" s="1508"/>
      <c r="Z8" s="1508"/>
      <c r="AA8" s="1508"/>
      <c r="AB8" s="1508"/>
      <c r="AC8" s="1508"/>
      <c r="AD8" s="1508"/>
      <c r="AE8" s="1508"/>
      <c r="AF8" s="1508"/>
      <c r="AG8" s="1508"/>
      <c r="AH8" s="1508"/>
      <c r="AI8" s="1508"/>
      <c r="AJ8" s="1508"/>
      <c r="AK8" s="1508"/>
      <c r="AL8" s="1508"/>
      <c r="AM8" s="1508"/>
      <c r="AN8" s="1508"/>
      <c r="AO8" s="1508"/>
      <c r="AP8" s="1508"/>
      <c r="AQ8" s="1508"/>
      <c r="AR8" s="1508"/>
      <c r="AS8" s="1508"/>
      <c r="AT8" s="1508"/>
      <c r="AU8" s="894"/>
      <c r="AV8" s="894"/>
      <c r="AW8" s="894"/>
      <c r="AX8" s="894"/>
      <c r="AY8" s="894"/>
      <c r="BD8" s="3" t="s">
        <v>2437</v>
      </c>
      <c r="BE8" s="1183">
        <f>SUMIF($AC$726:$AC$760,"&lt;=35%",$G$726:G$760)-SUM($BE$5:BE7)</f>
        <v>0</v>
      </c>
    </row>
    <row r="9" spans="1:58" ht="13" customHeight="1">
      <c r="A9" s="1345" t="s">
        <v>2030</v>
      </c>
      <c r="B9" s="1345"/>
      <c r="C9" s="1345"/>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c r="AT9" s="1345"/>
      <c r="AU9" s="13"/>
      <c r="AV9" s="13"/>
      <c r="AW9" s="13"/>
      <c r="AX9" s="13"/>
      <c r="AY9" s="13"/>
      <c r="BD9" s="1182" t="s">
        <v>2429</v>
      </c>
      <c r="BE9" s="1183">
        <f>SUMIF($AC$726:$AC$760,"&lt;=40%",$G$726:G$760)-SUM($BE$5:BE8)</f>
        <v>0</v>
      </c>
    </row>
    <row r="10" spans="1:58" ht="13" customHeight="1">
      <c r="A10" s="1345" t="s">
        <v>2603</v>
      </c>
      <c r="B10" s="1345"/>
      <c r="C10" s="1345"/>
      <c r="D10" s="1345"/>
      <c r="E10" s="1345"/>
      <c r="F10" s="1345"/>
      <c r="G10" s="1345"/>
      <c r="H10" s="1345"/>
      <c r="I10" s="1345"/>
      <c r="J10" s="1345"/>
      <c r="K10" s="1345"/>
      <c r="L10" s="1345"/>
      <c r="M10" s="1345"/>
      <c r="N10" s="1345"/>
      <c r="O10" s="1345"/>
      <c r="P10" s="1345"/>
      <c r="Q10" s="1345"/>
      <c r="R10" s="1345"/>
      <c r="S10" s="1345"/>
      <c r="T10" s="1345"/>
      <c r="U10" s="1345"/>
      <c r="V10" s="1345"/>
      <c r="W10" s="1345"/>
      <c r="X10" s="1345"/>
      <c r="Y10" s="1345"/>
      <c r="Z10" s="1345"/>
      <c r="AA10" s="1345"/>
      <c r="AB10" s="1345"/>
      <c r="AC10" s="1345"/>
      <c r="AD10" s="1345"/>
      <c r="AE10" s="1345"/>
      <c r="AF10" s="1345"/>
      <c r="AG10" s="1345"/>
      <c r="AH10" s="1345"/>
      <c r="AI10" s="1345"/>
      <c r="AJ10" s="1345"/>
      <c r="AK10" s="1345"/>
      <c r="AL10" s="1345"/>
      <c r="AM10" s="1345"/>
      <c r="AN10" s="1345"/>
      <c r="AO10" s="1345"/>
      <c r="AP10" s="1345"/>
      <c r="AQ10" s="1345"/>
      <c r="AR10" s="1345"/>
      <c r="AS10" s="1345"/>
      <c r="AT10" s="1345"/>
      <c r="AU10" s="13"/>
      <c r="AV10" s="13"/>
      <c r="AW10" s="13"/>
      <c r="AX10" s="13"/>
      <c r="AY10" s="13"/>
      <c r="BD10" s="3" t="s">
        <v>2438</v>
      </c>
      <c r="BE10" s="1183">
        <f>SUMIF($AC$726:$AC$760,"&lt;=45%",$G$726:G$760)-SUM($BE$5:BE9)</f>
        <v>25</v>
      </c>
    </row>
    <row r="11" spans="1:58" ht="13" customHeight="1">
      <c r="A11" s="1345" t="s">
        <v>2527</v>
      </c>
      <c r="B11" s="1345"/>
      <c r="C11" s="1345"/>
      <c r="D11" s="1345"/>
      <c r="E11" s="1345"/>
      <c r="F11" s="1345"/>
      <c r="G11" s="1345"/>
      <c r="H11" s="1345"/>
      <c r="I11" s="1345"/>
      <c r="J11" s="1345"/>
      <c r="K11" s="1345"/>
      <c r="L11" s="1345"/>
      <c r="M11" s="1345"/>
      <c r="N11" s="1345"/>
      <c r="O11" s="1345"/>
      <c r="P11" s="1345"/>
      <c r="Q11" s="1345"/>
      <c r="R11" s="1345"/>
      <c r="S11" s="1345"/>
      <c r="T11" s="1345"/>
      <c r="U11" s="1345"/>
      <c r="V11" s="1345"/>
      <c r="W11" s="1345"/>
      <c r="X11" s="1345"/>
      <c r="Y11" s="1345"/>
      <c r="Z11" s="1345"/>
      <c r="AA11" s="1345"/>
      <c r="AB11" s="1345"/>
      <c r="AC11" s="1345"/>
      <c r="AD11" s="1345"/>
      <c r="AE11" s="1345"/>
      <c r="AF11" s="1345"/>
      <c r="AG11" s="1345"/>
      <c r="AH11" s="1345"/>
      <c r="AI11" s="1345"/>
      <c r="AJ11" s="1345"/>
      <c r="AK11" s="1345"/>
      <c r="AL11" s="1345"/>
      <c r="AM11" s="1345"/>
      <c r="AN11" s="1345"/>
      <c r="AO11" s="1345"/>
      <c r="AP11" s="1345"/>
      <c r="AQ11" s="1345"/>
      <c r="AR11" s="1345"/>
      <c r="AS11" s="1345"/>
      <c r="AT11" s="1345"/>
      <c r="AU11" s="13"/>
      <c r="AV11" s="13"/>
      <c r="AW11" s="13"/>
      <c r="AX11" s="13"/>
      <c r="AY11" s="13"/>
      <c r="BD11" s="1181" t="s">
        <v>2430</v>
      </c>
      <c r="BE11" s="1183">
        <f>SUMIF($AC$726:$AC$760,"&lt;=50%",$G$726:G$760)-SUM($BE$5:BE10)</f>
        <v>81</v>
      </c>
    </row>
    <row r="12" spans="1:58" ht="13" customHeight="1">
      <c r="A12" s="1509" t="s">
        <v>2640</v>
      </c>
      <c r="B12" s="1509"/>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1509"/>
      <c r="AH12" s="1509"/>
      <c r="AI12" s="1509"/>
      <c r="AJ12" s="1509"/>
      <c r="AK12" s="1509"/>
      <c r="AL12" s="1509"/>
      <c r="AM12" s="1509"/>
      <c r="AN12" s="1509"/>
      <c r="AO12" s="1509"/>
      <c r="AP12" s="1509"/>
      <c r="AQ12" s="1509"/>
      <c r="AR12" s="1509"/>
      <c r="AS12" s="1509"/>
      <c r="AT12" s="1509"/>
      <c r="AU12" s="6"/>
      <c r="AV12" s="6"/>
      <c r="AW12" s="6"/>
      <c r="AX12" s="6"/>
      <c r="AY12" s="6"/>
      <c r="BD12" s="3" t="s">
        <v>2439</v>
      </c>
      <c r="BE12" s="1183">
        <f>SUMIF($AC$726:$AC$760,"&lt;=55%",$G$726:G$760)-SUM($BE$5:BE11)</f>
        <v>0</v>
      </c>
    </row>
    <row r="13" spans="1:58" ht="13" customHeight="1">
      <c r="A13" s="1268" t="s">
        <v>2031</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895"/>
      <c r="AV13" s="895"/>
      <c r="AW13" s="895"/>
      <c r="AX13" s="895"/>
      <c r="AY13" s="895"/>
      <c r="BD13" s="1182" t="s">
        <v>2431</v>
      </c>
      <c r="BE13" s="1183">
        <f>SUMIF($AC$726:$AC$760,"&lt;=60%",$G$726:G$760)-SUM($BE$5:BE12)</f>
        <v>37</v>
      </c>
    </row>
    <row r="14" spans="1:58" ht="13"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895"/>
      <c r="AV14" s="895"/>
      <c r="AW14" s="895"/>
      <c r="AX14" s="895"/>
      <c r="AY14" s="895"/>
      <c r="BD14" s="1181" t="s">
        <v>2432</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2433</v>
      </c>
      <c r="BE15" s="1183">
        <f>SUMIF($AC$726:$AC$760,"&lt;=80%",$G$726:G$760)-SUM($BE$5:BE14)</f>
        <v>0</v>
      </c>
    </row>
    <row r="16" spans="1:58" ht="13" customHeight="1">
      <c r="A16" s="57" t="s">
        <v>2032</v>
      </c>
      <c r="C16" s="4"/>
      <c r="D16" s="4"/>
      <c r="E16" s="4"/>
      <c r="F16" s="4"/>
      <c r="G16" s="4"/>
      <c r="H16" s="1516" t="s">
        <v>2655</v>
      </c>
      <c r="I16" s="1517"/>
      <c r="J16" s="1517"/>
      <c r="K16" s="1517"/>
      <c r="L16" s="1517"/>
      <c r="M16" s="1517"/>
      <c r="N16" s="1517"/>
      <c r="O16" s="1517"/>
      <c r="P16" s="1517"/>
      <c r="Q16" s="1517"/>
      <c r="R16" s="1517"/>
      <c r="S16" s="1517"/>
      <c r="T16" s="1517"/>
      <c r="U16" s="1517"/>
      <c r="V16" s="1517"/>
      <c r="W16" s="1517"/>
      <c r="X16" s="1517"/>
      <c r="Y16" s="1517"/>
      <c r="Z16" s="1517"/>
      <c r="AA16" s="1517"/>
      <c r="AB16" s="1517"/>
      <c r="AC16" s="1517"/>
      <c r="AD16" s="1517"/>
      <c r="AE16" s="1517"/>
      <c r="AF16" s="1517"/>
      <c r="AG16" s="1517"/>
      <c r="AH16" s="1517"/>
      <c r="AI16" s="1517"/>
      <c r="AJ16" s="1517"/>
      <c r="BD16" s="1182" t="s">
        <v>654</v>
      </c>
      <c r="BE16" s="1183" t="str">
        <f>Application!H18</f>
        <v>Montecito Vista</v>
      </c>
    </row>
    <row r="17" spans="1:58" ht="13" customHeight="1">
      <c r="BD17" s="1181" t="s">
        <v>2445</v>
      </c>
      <c r="BE17" s="1183">
        <f>Application!AA943</f>
        <v>0</v>
      </c>
    </row>
    <row r="18" spans="1:58" ht="13" customHeight="1">
      <c r="A18" s="57" t="s">
        <v>101</v>
      </c>
      <c r="C18" s="4"/>
      <c r="D18" s="4"/>
      <c r="E18" s="4"/>
      <c r="F18" s="4"/>
      <c r="G18" s="4"/>
      <c r="H18" s="1444" t="s">
        <v>2656</v>
      </c>
      <c r="I18" s="1514"/>
      <c r="J18" s="1514"/>
      <c r="K18" s="1514"/>
      <c r="L18" s="1514"/>
      <c r="M18" s="1514"/>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BD18" s="1182" t="s">
        <v>2446</v>
      </c>
      <c r="BE18" s="1183">
        <f>AA943</f>
        <v>0</v>
      </c>
    </row>
    <row r="19" spans="1:58" ht="13" customHeight="1">
      <c r="BD19" s="1181" t="s">
        <v>2447</v>
      </c>
      <c r="BE19" s="1183">
        <f>Application!M26</f>
        <v>3543691</v>
      </c>
    </row>
    <row r="20" spans="1:58" ht="13" customHeight="1">
      <c r="A20" s="1510" t="s">
        <v>871</v>
      </c>
      <c r="B20" s="1510"/>
      <c r="C20" s="1510"/>
      <c r="D20" s="1510"/>
      <c r="E20" s="1510"/>
      <c r="F20" s="1510"/>
      <c r="G20" s="1510"/>
      <c r="H20" s="1510"/>
      <c r="I20" s="1510"/>
      <c r="J20" s="1510"/>
      <c r="K20" s="1510"/>
      <c r="L20" s="1510"/>
      <c r="M20" s="1510"/>
      <c r="N20" s="1510"/>
      <c r="O20" s="1510"/>
      <c r="P20" s="1510"/>
      <c r="Q20" s="1510"/>
      <c r="R20" s="1510"/>
      <c r="S20" s="1510"/>
      <c r="T20" s="1510"/>
      <c r="U20" s="1510"/>
      <c r="V20" s="1510"/>
      <c r="W20" s="1510"/>
      <c r="X20" s="1510"/>
      <c r="Y20" s="1510"/>
      <c r="Z20" s="1510"/>
      <c r="AA20" s="1510"/>
      <c r="AB20" s="1510"/>
      <c r="AC20" s="1510"/>
      <c r="AD20" s="1510"/>
      <c r="AE20" s="1510"/>
      <c r="AF20" s="1510"/>
      <c r="AG20" s="1510"/>
      <c r="AH20" s="1510"/>
      <c r="AI20" s="1510"/>
      <c r="AJ20" s="1510"/>
      <c r="AK20" s="1510"/>
      <c r="AL20" s="1510"/>
      <c r="AM20" s="1510"/>
      <c r="AN20" s="1510"/>
      <c r="AO20" s="1510"/>
      <c r="AP20" s="1510"/>
      <c r="AQ20" s="1510"/>
      <c r="AR20" s="1510"/>
      <c r="AS20" s="1510"/>
      <c r="AT20" s="1510"/>
      <c r="AU20" s="896"/>
      <c r="AV20" s="896"/>
      <c r="AW20" s="896"/>
      <c r="AX20" s="896"/>
      <c r="AY20" s="896"/>
      <c r="BD20" s="1182" t="s">
        <v>2448</v>
      </c>
      <c r="BE20" s="1183">
        <f>Application!M27</f>
        <v>0</v>
      </c>
    </row>
    <row r="21" spans="1:58" ht="13" customHeight="1">
      <c r="A21" s="1409" t="s">
        <v>1006</v>
      </c>
      <c r="B21" s="1409"/>
      <c r="C21" s="1409"/>
      <c r="D21" s="1409"/>
      <c r="E21" s="1409"/>
      <c r="F21" s="1409"/>
      <c r="G21" s="1409"/>
      <c r="H21" s="1409"/>
      <c r="I21" s="1409"/>
      <c r="J21" s="1409"/>
      <c r="K21" s="1409"/>
      <c r="L21" s="1409"/>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897"/>
      <c r="AN21" s="897"/>
      <c r="AO21" s="897"/>
      <c r="AP21" s="897"/>
      <c r="AQ21" s="897"/>
      <c r="AR21" s="897"/>
      <c r="AS21" s="897"/>
      <c r="AT21" s="897"/>
      <c r="AU21" s="897"/>
      <c r="AV21" s="897"/>
      <c r="AW21" s="897"/>
      <c r="AX21" s="897"/>
      <c r="AY21" s="897"/>
      <c r="BD21" s="1181" t="s">
        <v>2449</v>
      </c>
      <c r="BE21" s="1183">
        <f>Application!AM562</f>
        <v>4221162.3</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83852713</v>
      </c>
      <c r="BF22" s="3" t="s">
        <v>2520</v>
      </c>
    </row>
    <row r="23" spans="1:58" ht="13" customHeight="1">
      <c r="A23" s="1303" t="s">
        <v>2098</v>
      </c>
      <c r="B23" s="1303"/>
      <c r="C23" s="1303"/>
      <c r="D23" s="1303"/>
      <c r="E23" s="1303"/>
      <c r="F23" s="1303"/>
      <c r="G23" s="1303"/>
      <c r="H23" s="1303"/>
      <c r="I23" s="1303"/>
      <c r="J23" s="1303"/>
      <c r="K23" s="1303"/>
      <c r="L23" s="1303"/>
      <c r="M23" s="1303"/>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8"/>
      <c r="AV23" s="18"/>
      <c r="AW23" s="18"/>
      <c r="AX23" s="18"/>
      <c r="AY23" s="18"/>
      <c r="AZ23" s="18"/>
      <c r="BD23" s="1181" t="s">
        <v>2450</v>
      </c>
      <c r="BE23" s="1183">
        <f>'Sources and Uses Budget'!B4</f>
        <v>1079000</v>
      </c>
    </row>
    <row r="24" spans="1:58" ht="13" customHeight="1">
      <c r="A24" s="1303"/>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8"/>
      <c r="AV24" s="18"/>
      <c r="AW24" s="18"/>
      <c r="AX24" s="18"/>
      <c r="AY24" s="18"/>
      <c r="AZ24" s="18"/>
      <c r="BD24" s="1182" t="s">
        <v>2451</v>
      </c>
      <c r="BE24" s="1183">
        <f>Application!AG459</f>
        <v>166429</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2452</v>
      </c>
      <c r="BE25" s="1183" t="str">
        <f>Application!D208</f>
        <v>40%/60%</v>
      </c>
    </row>
    <row r="26" spans="1:58" ht="13" customHeight="1">
      <c r="A26" s="4"/>
      <c r="C26" s="4"/>
      <c r="D26" s="4"/>
      <c r="E26" s="4"/>
      <c r="F26" s="4"/>
      <c r="G26" s="4"/>
      <c r="H26" s="4"/>
      <c r="I26" s="4"/>
      <c r="J26" s="4"/>
      <c r="K26" s="4"/>
      <c r="L26" s="4"/>
      <c r="M26" s="1515">
        <f>'Basis &amp; Credits'!AB56</f>
        <v>3543691</v>
      </c>
      <c r="N26" s="1515"/>
      <c r="O26" s="1515"/>
      <c r="P26" s="1515"/>
      <c r="Q26" s="1515"/>
      <c r="R26" s="4" t="s">
        <v>757</v>
      </c>
      <c r="S26" s="4"/>
      <c r="T26" s="4"/>
      <c r="U26" s="4"/>
      <c r="V26" s="4"/>
      <c r="W26" s="4"/>
      <c r="X26" s="4"/>
      <c r="Y26" s="4"/>
      <c r="Z26" s="4"/>
      <c r="AF26" s="4"/>
      <c r="AG26" s="4"/>
      <c r="AH26" s="4"/>
      <c r="AI26" s="4"/>
      <c r="AJ26" s="4"/>
      <c r="AK26" s="4"/>
      <c r="BD26" s="1182" t="s">
        <v>1625</v>
      </c>
      <c r="BE26" s="1183" t="b">
        <f>Application!M365="Yes"</f>
        <v>0</v>
      </c>
    </row>
    <row r="27" spans="1:58" ht="13" customHeight="1">
      <c r="A27" s="4"/>
      <c r="C27" s="4"/>
      <c r="D27" s="4"/>
      <c r="E27" s="4"/>
      <c r="F27" s="4"/>
      <c r="G27" s="4"/>
      <c r="H27" s="4"/>
      <c r="I27" s="4"/>
      <c r="J27" s="4"/>
      <c r="K27" s="4"/>
      <c r="L27" s="4"/>
      <c r="M27" s="1410">
        <f>'Basis &amp; Credits'!AB78</f>
        <v>0</v>
      </c>
      <c r="N27" s="1410"/>
      <c r="O27" s="1410"/>
      <c r="P27" s="1410"/>
      <c r="Q27" s="1410"/>
      <c r="R27" s="3" t="s">
        <v>1264</v>
      </c>
      <c r="S27" s="4"/>
      <c r="T27" s="4"/>
      <c r="U27" s="4"/>
      <c r="V27" s="4"/>
      <c r="W27" s="4"/>
      <c r="X27" s="4"/>
      <c r="Y27" s="4"/>
      <c r="Z27" s="4"/>
      <c r="AF27" s="4"/>
      <c r="AG27" s="4"/>
      <c r="AH27" s="4"/>
      <c r="AI27" s="4"/>
      <c r="AJ27" s="4"/>
      <c r="AK27" s="4"/>
      <c r="BD27" s="1181" t="s">
        <v>2051</v>
      </c>
      <c r="BE27" s="1183" t="b">
        <f>Application!M364="Yes"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2453</v>
      </c>
      <c r="BE28" s="1183" t="b">
        <f>Application!M366="Yes"</f>
        <v>0</v>
      </c>
    </row>
    <row r="29" spans="1:58" ht="13" customHeight="1">
      <c r="A29" s="1511" t="s">
        <v>2099</v>
      </c>
      <c r="B29" s="1511"/>
      <c r="C29" s="1511"/>
      <c r="D29" s="1511"/>
      <c r="E29" s="1511"/>
      <c r="F29" s="1511"/>
      <c r="G29" s="1511"/>
      <c r="H29" s="1511"/>
      <c r="I29" s="1511"/>
      <c r="J29" s="1511"/>
      <c r="K29" s="1511"/>
      <c r="L29" s="1511"/>
      <c r="M29" s="1511"/>
      <c r="N29" s="1511"/>
      <c r="O29" s="1511"/>
      <c r="P29" s="1511"/>
      <c r="Q29" s="1511"/>
      <c r="R29" s="1511"/>
      <c r="S29" s="1511"/>
      <c r="T29" s="1511"/>
      <c r="U29" s="1511"/>
      <c r="V29" s="1511"/>
      <c r="W29" s="1511"/>
      <c r="X29" s="1511"/>
      <c r="Y29" s="1511"/>
      <c r="Z29" s="1511"/>
      <c r="AA29" s="1511"/>
      <c r="AB29" s="1511"/>
      <c r="AC29" s="1511"/>
      <c r="AD29" s="1511"/>
      <c r="AE29" s="1511"/>
      <c r="AF29" s="1511"/>
      <c r="AG29" s="1511"/>
      <c r="AH29" s="1511"/>
      <c r="AI29" s="1511"/>
      <c r="AJ29" s="1511"/>
      <c r="AK29" s="1511"/>
      <c r="AL29" s="1511"/>
      <c r="AM29" s="1511"/>
      <c r="AN29" s="1511"/>
      <c r="AO29" s="1511"/>
      <c r="AP29" s="1511"/>
      <c r="AQ29" s="1511"/>
      <c r="AR29" s="1511"/>
      <c r="AS29" s="1511"/>
      <c r="AT29" s="1511"/>
      <c r="BD29" s="1181" t="s">
        <v>2454</v>
      </c>
      <c r="BE29" s="1183" t="b">
        <f>Application!M367="Yes"</f>
        <v>1</v>
      </c>
    </row>
    <row r="30" spans="1:58" ht="13" customHeight="1">
      <c r="A30" s="1511"/>
      <c r="B30" s="1511"/>
      <c r="C30" s="1511"/>
      <c r="D30" s="1511"/>
      <c r="E30" s="1511"/>
      <c r="F30" s="1511"/>
      <c r="G30" s="1511"/>
      <c r="H30" s="1511"/>
      <c r="I30" s="1511"/>
      <c r="J30" s="1511"/>
      <c r="K30" s="1511"/>
      <c r="L30" s="1511"/>
      <c r="M30" s="1511"/>
      <c r="N30" s="1511"/>
      <c r="O30" s="1511"/>
      <c r="P30" s="1511"/>
      <c r="Q30" s="1511"/>
      <c r="R30" s="1511"/>
      <c r="S30" s="1511"/>
      <c r="T30" s="1511"/>
      <c r="U30" s="1511"/>
      <c r="V30" s="1511"/>
      <c r="W30" s="1511"/>
      <c r="X30" s="1511"/>
      <c r="Y30" s="1511"/>
      <c r="Z30" s="1511"/>
      <c r="AA30" s="1511"/>
      <c r="AB30" s="1511"/>
      <c r="AC30" s="1511"/>
      <c r="AD30" s="1511"/>
      <c r="AE30" s="1511"/>
      <c r="AF30" s="1511"/>
      <c r="AG30" s="1511"/>
      <c r="AH30" s="1511"/>
      <c r="AI30" s="1511"/>
      <c r="AJ30" s="1511"/>
      <c r="AK30" s="1511"/>
      <c r="AL30" s="1511"/>
      <c r="AM30" s="1511"/>
      <c r="AN30" s="1511"/>
      <c r="AO30" s="1511"/>
      <c r="AP30" s="1511"/>
      <c r="AQ30" s="1511"/>
      <c r="AR30" s="1511"/>
      <c r="AS30" s="1511"/>
      <c r="AT30" s="1511"/>
      <c r="AZ30" s="20"/>
      <c r="BD30" s="1182" t="s">
        <v>28</v>
      </c>
      <c r="BE30" s="1183" t="b">
        <f>Application!AJ364="Yes"</f>
        <v>0</v>
      </c>
    </row>
    <row r="31" spans="1:58" ht="13" customHeight="1">
      <c r="A31" s="1511"/>
      <c r="B31" s="1511"/>
      <c r="C31" s="1511"/>
      <c r="D31" s="1511"/>
      <c r="E31" s="1511"/>
      <c r="F31" s="1511"/>
      <c r="G31" s="1511"/>
      <c r="H31" s="1511"/>
      <c r="I31" s="1511"/>
      <c r="J31" s="1511"/>
      <c r="K31" s="1511"/>
      <c r="L31" s="1511"/>
      <c r="M31" s="1511"/>
      <c r="N31" s="1511"/>
      <c r="O31" s="1511"/>
      <c r="P31" s="1511"/>
      <c r="Q31" s="1511"/>
      <c r="R31" s="1511"/>
      <c r="S31" s="1511"/>
      <c r="T31" s="1511"/>
      <c r="U31" s="1511"/>
      <c r="V31" s="1511"/>
      <c r="W31" s="1511"/>
      <c r="X31" s="1511"/>
      <c r="Y31" s="1511"/>
      <c r="Z31" s="1511"/>
      <c r="AA31" s="1511"/>
      <c r="AB31" s="1511"/>
      <c r="AC31" s="1511"/>
      <c r="AD31" s="1511"/>
      <c r="AE31" s="1511"/>
      <c r="AF31" s="1511"/>
      <c r="AG31" s="1511"/>
      <c r="AH31" s="1511"/>
      <c r="AI31" s="1511"/>
      <c r="AJ31" s="1511"/>
      <c r="AK31" s="1511"/>
      <c r="AL31" s="1511"/>
      <c r="AM31" s="1511"/>
      <c r="AN31" s="1511"/>
      <c r="AO31" s="1511"/>
      <c r="AP31" s="1511"/>
      <c r="AQ31" s="1511"/>
      <c r="AR31" s="1511"/>
      <c r="AS31" s="1511"/>
      <c r="AT31" s="1511"/>
      <c r="AU31" s="20"/>
      <c r="AV31" s="20"/>
      <c r="AW31" s="20"/>
      <c r="AX31" s="20"/>
      <c r="AY31" s="20"/>
      <c r="AZ31" s="20"/>
      <c r="BD31" s="1181" t="s">
        <v>2455</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2456</v>
      </c>
      <c r="BE32" s="1183">
        <f>IF(ISNUMBER(Application!W473),W473,0)</f>
        <v>0</v>
      </c>
    </row>
    <row r="33" spans="1:57" ht="13" hidden="1" customHeight="1">
      <c r="A33" s="519" t="s">
        <v>1275</v>
      </c>
      <c r="C33" s="519"/>
      <c r="D33" s="519"/>
      <c r="E33" s="519"/>
      <c r="F33" s="519"/>
      <c r="G33" s="519"/>
      <c r="H33" s="519"/>
      <c r="I33" s="519"/>
      <c r="J33" s="519"/>
      <c r="K33" s="519"/>
      <c r="L33" s="519"/>
      <c r="M33" s="519"/>
      <c r="N33" s="519"/>
      <c r="O33" s="1341" t="s">
        <v>667</v>
      </c>
      <c r="P33" s="1341"/>
      <c r="Q33" s="1512" t="s">
        <v>2100</v>
      </c>
      <c r="R33" s="1512"/>
      <c r="S33" s="1512"/>
      <c r="T33" s="1512"/>
      <c r="U33" s="1512"/>
      <c r="V33" s="1512"/>
      <c r="W33" s="1512"/>
      <c r="X33" s="1512"/>
      <c r="Y33" s="1512"/>
      <c r="Z33" s="1512"/>
      <c r="AA33" s="1512"/>
      <c r="AB33" s="1512"/>
      <c r="AC33" s="1512"/>
      <c r="AD33" s="1512"/>
      <c r="AE33" s="1512"/>
      <c r="AF33" s="1512"/>
      <c r="AG33" s="1512"/>
      <c r="AH33" s="1512"/>
      <c r="AI33" s="1512"/>
      <c r="AJ33" s="1512"/>
      <c r="AK33" s="1512"/>
      <c r="AL33" s="1512"/>
      <c r="AM33" s="1512"/>
      <c r="AN33" s="1512"/>
      <c r="AO33" s="1512"/>
      <c r="AP33" s="1512"/>
      <c r="AQ33" s="1512"/>
      <c r="AR33" s="1512"/>
      <c r="AS33" s="1512"/>
      <c r="AT33" s="1512"/>
      <c r="AU33" s="20"/>
      <c r="AV33" s="20"/>
      <c r="AW33" s="20"/>
      <c r="AX33" s="20"/>
      <c r="AY33" s="20"/>
      <c r="BD33" s="1181" t="s">
        <v>2521</v>
      </c>
      <c r="BE33" s="1183" t="str">
        <f>Application!D220</f>
        <v>Orange County</v>
      </c>
    </row>
    <row r="34" spans="1:57" ht="13" hidden="1" customHeight="1">
      <c r="A34" s="1511" t="s">
        <v>2101</v>
      </c>
      <c r="B34" s="1511"/>
      <c r="C34" s="1511"/>
      <c r="D34" s="1511"/>
      <c r="E34" s="1511"/>
      <c r="F34" s="1511"/>
      <c r="G34" s="1511"/>
      <c r="H34" s="1511"/>
      <c r="I34" s="1511"/>
      <c r="J34" s="1511"/>
      <c r="K34" s="1511"/>
      <c r="L34" s="1511"/>
      <c r="M34" s="1511"/>
      <c r="N34" s="1511"/>
      <c r="O34" s="1511"/>
      <c r="P34" s="1511"/>
      <c r="Q34" s="1511"/>
      <c r="R34" s="1511"/>
      <c r="S34" s="1511"/>
      <c r="T34" s="1511"/>
      <c r="U34" s="1511"/>
      <c r="V34" s="1511"/>
      <c r="W34" s="1511"/>
      <c r="X34" s="1511"/>
      <c r="Y34" s="1511"/>
      <c r="Z34" s="1511"/>
      <c r="AA34" s="1511"/>
      <c r="AB34" s="1511"/>
      <c r="AC34" s="1511"/>
      <c r="AD34" s="1511"/>
      <c r="AE34" s="1511"/>
      <c r="AF34" s="1511"/>
      <c r="AG34" s="1511"/>
      <c r="AH34" s="1511"/>
      <c r="AI34" s="1511"/>
      <c r="AJ34" s="1511"/>
      <c r="AK34" s="1511"/>
      <c r="AL34" s="1511"/>
      <c r="AM34" s="1511"/>
      <c r="AN34" s="1511"/>
      <c r="AO34" s="1511"/>
      <c r="AP34" s="1511"/>
      <c r="AQ34" s="1511"/>
      <c r="AR34" s="1511"/>
      <c r="AS34" s="1511"/>
      <c r="AT34" s="1511"/>
      <c r="AU34" s="20"/>
      <c r="AV34" s="20"/>
      <c r="AW34" s="20"/>
      <c r="AX34" s="20"/>
      <c r="AY34" s="20"/>
      <c r="AZ34" s="20"/>
      <c r="BD34" s="1182" t="s">
        <v>2457</v>
      </c>
      <c r="BE34" s="1183" t="str">
        <f>Application!I185</f>
        <v>4238 El Camino Real</v>
      </c>
    </row>
    <row r="35" spans="1:57" ht="13" hidden="1" customHeight="1">
      <c r="A35" s="1511"/>
      <c r="B35" s="1511"/>
      <c r="C35" s="1511"/>
      <c r="D35" s="1511"/>
      <c r="E35" s="1511"/>
      <c r="F35" s="1511"/>
      <c r="G35" s="1511"/>
      <c r="H35" s="1511"/>
      <c r="I35" s="1511"/>
      <c r="J35" s="1511"/>
      <c r="K35" s="1511"/>
      <c r="L35" s="1511"/>
      <c r="M35" s="1511"/>
      <c r="N35" s="1511"/>
      <c r="O35" s="1511"/>
      <c r="P35" s="1511"/>
      <c r="Q35" s="1511"/>
      <c r="R35" s="1511"/>
      <c r="S35" s="1511"/>
      <c r="T35" s="1511"/>
      <c r="U35" s="1511"/>
      <c r="V35" s="1511"/>
      <c r="W35" s="1511"/>
      <c r="X35" s="1511"/>
      <c r="Y35" s="1511"/>
      <c r="Z35" s="1511"/>
      <c r="AA35" s="1511"/>
      <c r="AB35" s="1511"/>
      <c r="AC35" s="1511"/>
      <c r="AD35" s="1511"/>
      <c r="AE35" s="1511"/>
      <c r="AF35" s="1511"/>
      <c r="AG35" s="1511"/>
      <c r="AH35" s="1511"/>
      <c r="AI35" s="1511"/>
      <c r="AJ35" s="1511"/>
      <c r="AK35" s="1511"/>
      <c r="AL35" s="1511"/>
      <c r="AM35" s="1511"/>
      <c r="AN35" s="1511"/>
      <c r="AO35" s="1511"/>
      <c r="AP35" s="1511"/>
      <c r="AQ35" s="1511"/>
      <c r="AR35" s="1511"/>
      <c r="AS35" s="1511"/>
      <c r="AT35" s="1511"/>
      <c r="AU35" s="20"/>
      <c r="AV35" s="20"/>
      <c r="AW35" s="20"/>
      <c r="AX35" s="20"/>
      <c r="AY35" s="20"/>
      <c r="AZ35" s="20"/>
      <c r="BD35" s="1181" t="s">
        <v>2458</v>
      </c>
      <c r="BE35" s="1183" t="str">
        <f>IF(Application!E187="","",Application!E187)</f>
        <v/>
      </c>
    </row>
    <row r="36" spans="1:57" ht="13" hidden="1" customHeight="1">
      <c r="A36" s="1511"/>
      <c r="B36" s="1511"/>
      <c r="C36" s="1511"/>
      <c r="D36" s="1511"/>
      <c r="E36" s="1511"/>
      <c r="F36" s="1511"/>
      <c r="G36" s="1511"/>
      <c r="H36" s="1511"/>
      <c r="I36" s="1511"/>
      <c r="J36" s="1511"/>
      <c r="K36" s="1511"/>
      <c r="L36" s="1511"/>
      <c r="M36" s="1511"/>
      <c r="N36" s="1511"/>
      <c r="O36" s="1511"/>
      <c r="P36" s="1511"/>
      <c r="Q36" s="1511"/>
      <c r="R36" s="1511"/>
      <c r="S36" s="1511"/>
      <c r="T36" s="1511"/>
      <c r="U36" s="1511"/>
      <c r="V36" s="1511"/>
      <c r="W36" s="1511"/>
      <c r="X36" s="1511"/>
      <c r="Y36" s="1511"/>
      <c r="Z36" s="1511"/>
      <c r="AA36" s="1511"/>
      <c r="AB36" s="1511"/>
      <c r="AC36" s="1511"/>
      <c r="AD36" s="1511"/>
      <c r="AE36" s="1511"/>
      <c r="AF36" s="1511"/>
      <c r="AG36" s="1511"/>
      <c r="AH36" s="1511"/>
      <c r="AI36" s="1511"/>
      <c r="AJ36" s="1511"/>
      <c r="AK36" s="1511"/>
      <c r="AL36" s="1511"/>
      <c r="AM36" s="1511"/>
      <c r="AN36" s="1511"/>
      <c r="AO36" s="1511"/>
      <c r="AP36" s="1511"/>
      <c r="AQ36" s="1511"/>
      <c r="AR36" s="1511"/>
      <c r="AS36" s="1511"/>
      <c r="AT36" s="1511"/>
      <c r="AU36" s="20"/>
      <c r="AV36" s="20"/>
      <c r="AW36" s="20"/>
      <c r="AX36" s="20"/>
      <c r="AY36" s="20"/>
      <c r="AZ36" s="20"/>
      <c r="BD36" s="1182" t="s">
        <v>2459</v>
      </c>
      <c r="BE36" s="1183" t="str">
        <f>Application!I189</f>
        <v>Irvine</v>
      </c>
    </row>
    <row r="37" spans="1:57" ht="13" hidden="1" customHeight="1">
      <c r="A37" s="1511"/>
      <c r="B37" s="1511"/>
      <c r="C37" s="1511"/>
      <c r="D37" s="1511"/>
      <c r="E37" s="1511"/>
      <c r="F37" s="1511"/>
      <c r="G37" s="1511"/>
      <c r="H37" s="1511"/>
      <c r="I37" s="1511"/>
      <c r="J37" s="1511"/>
      <c r="K37" s="1511"/>
      <c r="L37" s="1511"/>
      <c r="M37" s="1511"/>
      <c r="N37" s="1511"/>
      <c r="O37" s="1511"/>
      <c r="P37" s="1511"/>
      <c r="Q37" s="1511"/>
      <c r="R37" s="1511"/>
      <c r="S37" s="1511"/>
      <c r="T37" s="1511"/>
      <c r="U37" s="1511"/>
      <c r="V37" s="1511"/>
      <c r="W37" s="1511"/>
      <c r="X37" s="1511"/>
      <c r="Y37" s="1511"/>
      <c r="Z37" s="1511"/>
      <c r="AA37" s="1511"/>
      <c r="AB37" s="1511"/>
      <c r="AC37" s="1511"/>
      <c r="AD37" s="1511"/>
      <c r="AE37" s="1511"/>
      <c r="AF37" s="1511"/>
      <c r="AG37" s="1511"/>
      <c r="AH37" s="1511"/>
      <c r="AI37" s="1511"/>
      <c r="AJ37" s="1511"/>
      <c r="AK37" s="1511"/>
      <c r="AL37" s="1511"/>
      <c r="AM37" s="1511"/>
      <c r="AN37" s="1511"/>
      <c r="AO37" s="1511"/>
      <c r="AP37" s="1511"/>
      <c r="AQ37" s="1511"/>
      <c r="AR37" s="1511"/>
      <c r="AS37" s="1511"/>
      <c r="AT37" s="1511"/>
      <c r="AZ37" s="20"/>
      <c r="BD37" s="1181" t="s">
        <v>2460</v>
      </c>
      <c r="BE37" s="1183" t="str">
        <f>Application!T189</f>
        <v>Orange</v>
      </c>
    </row>
    <row r="38" spans="1:57" ht="13" hidden="1" customHeight="1">
      <c r="A38" s="3"/>
      <c r="AZ38" s="20"/>
      <c r="BD38" s="1182" t="s">
        <v>2461</v>
      </c>
      <c r="BE38" s="1183">
        <f>Application!I190</f>
        <v>92602</v>
      </c>
    </row>
    <row r="39" spans="1:57" ht="13" customHeight="1">
      <c r="A39" s="1270" t="s">
        <v>2102</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c r="BD39" s="1181" t="s">
        <v>2462</v>
      </c>
      <c r="BE39" s="1183">
        <f>Application!AG446</f>
        <v>162</v>
      </c>
    </row>
    <row r="40" spans="1:57" ht="13"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c r="BD40" s="1182" t="s">
        <v>382</v>
      </c>
      <c r="BE40" s="1183">
        <f>Application!AG449</f>
        <v>160</v>
      </c>
    </row>
    <row r="41" spans="1:57" ht="13"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c r="BD41" s="1181" t="s">
        <v>286</v>
      </c>
      <c r="BE41" s="1183">
        <f>Application!AG447</f>
        <v>0</v>
      </c>
    </row>
    <row r="42" spans="1:57" ht="13"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c r="BD42" s="1182" t="s">
        <v>2463</v>
      </c>
      <c r="BE42" s="1185">
        <f>Application!AC761</f>
        <v>0.49406250000000002</v>
      </c>
    </row>
    <row r="43" spans="1:57" ht="13"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c r="BD43" s="1181" t="s">
        <v>2464</v>
      </c>
      <c r="BE43" s="1185">
        <f>Application!AH761</f>
        <v>0.44803657875722547</v>
      </c>
    </row>
    <row r="44" spans="1:57" ht="13"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c r="BD44" s="1182" t="s">
        <v>2465</v>
      </c>
      <c r="BE44" s="1183">
        <f>Application!AC463</f>
        <v>517609.33950617287</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2466</v>
      </c>
      <c r="BE45" s="1183">
        <f>Application!AE433</f>
        <v>7</v>
      </c>
    </row>
    <row r="46" spans="1:57" ht="13" customHeight="1">
      <c r="A46" s="1303" t="s">
        <v>2103</v>
      </c>
      <c r="B46" s="1303"/>
      <c r="C46" s="1303"/>
      <c r="D46" s="1303"/>
      <c r="E46" s="1303"/>
      <c r="F46" s="1303"/>
      <c r="G46" s="1303"/>
      <c r="H46" s="1303"/>
      <c r="I46" s="1303"/>
      <c r="J46" s="1303"/>
      <c r="K46" s="1303"/>
      <c r="L46" s="1303"/>
      <c r="M46" s="1303"/>
      <c r="N46" s="1303"/>
      <c r="O46" s="1303"/>
      <c r="P46" s="1303"/>
      <c r="Q46" s="1303"/>
      <c r="R46" s="1303"/>
      <c r="S46" s="1303"/>
      <c r="T46" s="1303"/>
      <c r="U46" s="1303"/>
      <c r="V46" s="1303"/>
      <c r="W46" s="1303"/>
      <c r="X46" s="1303"/>
      <c r="Y46" s="1303"/>
      <c r="Z46" s="1303"/>
      <c r="AA46" s="1303"/>
      <c r="AB46" s="1303"/>
      <c r="AC46" s="1303"/>
      <c r="AD46" s="1303"/>
      <c r="AE46" s="1303"/>
      <c r="AF46" s="1303"/>
      <c r="AG46" s="1303"/>
      <c r="AH46" s="1303"/>
      <c r="AI46" s="1303"/>
      <c r="AJ46" s="1303"/>
      <c r="AK46" s="1303"/>
      <c r="AL46" s="1303"/>
      <c r="AM46" s="1303"/>
      <c r="AN46" s="1303"/>
      <c r="AO46" s="1303"/>
      <c r="AP46" s="1303"/>
      <c r="AQ46" s="1303"/>
      <c r="AR46" s="1303"/>
      <c r="AS46" s="1303"/>
      <c r="AT46" s="1303"/>
      <c r="AU46" s="20"/>
      <c r="AV46" s="20"/>
      <c r="AW46" s="20"/>
      <c r="AX46" s="20"/>
      <c r="AY46" s="20"/>
      <c r="AZ46" s="20"/>
      <c r="BD46" s="1182" t="s">
        <v>2467</v>
      </c>
      <c r="BE46" s="1183" t="b">
        <f>Application!T195="Yes"</f>
        <v>1</v>
      </c>
    </row>
    <row r="47" spans="1:57" ht="13" customHeight="1">
      <c r="A47" s="1303"/>
      <c r="B47" s="1303"/>
      <c r="C47" s="1303"/>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c r="AF47" s="1303"/>
      <c r="AG47" s="1303"/>
      <c r="AH47" s="1303"/>
      <c r="AI47" s="1303"/>
      <c r="AJ47" s="1303"/>
      <c r="AK47" s="1303"/>
      <c r="AL47" s="1303"/>
      <c r="AM47" s="1303"/>
      <c r="AN47" s="1303"/>
      <c r="AO47" s="1303"/>
      <c r="AP47" s="1303"/>
      <c r="AQ47" s="1303"/>
      <c r="AR47" s="1303"/>
      <c r="AS47" s="1303"/>
      <c r="AT47" s="1303"/>
      <c r="AU47" s="20"/>
      <c r="AV47" s="20"/>
      <c r="AW47" s="20"/>
      <c r="AX47" s="20"/>
      <c r="AY47" s="20"/>
      <c r="AZ47" s="20"/>
      <c r="BD47" s="1181" t="s">
        <v>2468</v>
      </c>
      <c r="BE47" s="1183" t="b">
        <f>Application!T196="Yes"</f>
        <v>0</v>
      </c>
    </row>
    <row r="48" spans="1:57" ht="13" customHeight="1">
      <c r="A48" s="1303"/>
      <c r="B48" s="1303"/>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c r="AF48" s="1303"/>
      <c r="AG48" s="1303"/>
      <c r="AH48" s="1303"/>
      <c r="AI48" s="1303"/>
      <c r="AJ48" s="1303"/>
      <c r="AK48" s="1303"/>
      <c r="AL48" s="1303"/>
      <c r="AM48" s="1303"/>
      <c r="AN48" s="1303"/>
      <c r="AO48" s="1303"/>
      <c r="AP48" s="1303"/>
      <c r="AQ48" s="1303"/>
      <c r="AR48" s="1303"/>
      <c r="AS48" s="1303"/>
      <c r="AT48" s="1303"/>
      <c r="AU48" s="20"/>
      <c r="AV48" s="20"/>
      <c r="AW48" s="20"/>
      <c r="AX48" s="20"/>
      <c r="AY48" s="20"/>
      <c r="AZ48" s="20"/>
      <c r="BD48" s="1182" t="s">
        <v>2469</v>
      </c>
      <c r="BE48" s="1183" t="str">
        <f>Application!M252</f>
        <v>JHC-El Camino Real LLC</v>
      </c>
    </row>
    <row r="49" spans="1:57" ht="13" customHeight="1">
      <c r="A49" s="1303"/>
      <c r="B49" s="1303"/>
      <c r="C49" s="1303"/>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1303"/>
      <c r="AC49" s="1303"/>
      <c r="AD49" s="1303"/>
      <c r="AE49" s="1303"/>
      <c r="AF49" s="1303"/>
      <c r="AG49" s="1303"/>
      <c r="AH49" s="1303"/>
      <c r="AI49" s="1303"/>
      <c r="AJ49" s="1303"/>
      <c r="AK49" s="1303"/>
      <c r="AL49" s="1303"/>
      <c r="AM49" s="1303"/>
      <c r="AN49" s="1303"/>
      <c r="AO49" s="1303"/>
      <c r="AP49" s="1303"/>
      <c r="AQ49" s="1303"/>
      <c r="AR49" s="1303"/>
      <c r="AS49" s="1303"/>
      <c r="AT49" s="1303"/>
      <c r="AU49" s="20"/>
      <c r="AV49" s="20"/>
      <c r="AW49" s="20"/>
      <c r="AX49" s="20"/>
      <c r="AY49" s="20"/>
      <c r="AZ49" s="20"/>
      <c r="BD49" s="1181" t="s">
        <v>2470</v>
      </c>
      <c r="BE49" s="1183" t="str">
        <f>Application!M255</f>
        <v>Tish Kelly</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2471</v>
      </c>
      <c r="BE50" s="1183" t="str">
        <f>Application!AA258</f>
        <v>Jamboree Housing Corporation</v>
      </c>
    </row>
    <row r="51" spans="1:57" ht="13" customHeight="1">
      <c r="A51" s="1270" t="s">
        <v>2104</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c r="BD51" s="1181" t="s">
        <v>2472</v>
      </c>
      <c r="BE51" s="1183">
        <f>Application!M260</f>
        <v>0</v>
      </c>
    </row>
    <row r="52" spans="1:57" ht="13"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c r="BD52" s="1182" t="s">
        <v>2473</v>
      </c>
      <c r="BE52" s="1183">
        <f>Application!M263</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2474</v>
      </c>
      <c r="BE53" s="1183">
        <f>Application!AA266</f>
        <v>0</v>
      </c>
    </row>
    <row r="54" spans="1:57" ht="13" customHeight="1">
      <c r="A54" s="1270" t="s">
        <v>2105</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c r="BD54" s="1182" t="s">
        <v>2475</v>
      </c>
      <c r="BE54" s="1183">
        <f>Application!M268</f>
        <v>0</v>
      </c>
    </row>
    <row r="55" spans="1:57" ht="13"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c r="BD55" s="1181" t="s">
        <v>2476</v>
      </c>
      <c r="BE55" s="1183">
        <f>Application!M271</f>
        <v>0</v>
      </c>
    </row>
    <row r="56" spans="1:57" ht="13"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BD56" s="1182" t="s">
        <v>2477</v>
      </c>
      <c r="BE56" s="1183">
        <f>Application!AA274</f>
        <v>0</v>
      </c>
    </row>
    <row r="57" spans="1:57" ht="13"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BD57" s="1181" t="s">
        <v>2478</v>
      </c>
      <c r="BE57" s="1183" t="str">
        <f>Application!H296</f>
        <v>Jamboree Housing Corporation</v>
      </c>
    </row>
    <row r="58" spans="1:57" ht="13"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BD58" s="1182" t="s">
        <v>2479</v>
      </c>
      <c r="BE58" s="1183" t="str">
        <f>Application!H297</f>
        <v>17701 Cowan Ave., Ste. 200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2480</v>
      </c>
      <c r="BE59" s="1183" t="str">
        <f>Application!H298</f>
        <v>Irvine, CA 92614</v>
      </c>
    </row>
    <row r="60" spans="1:57" ht="13" customHeight="1">
      <c r="A60" s="1270" t="s">
        <v>2106</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c r="BD60" s="1182" t="s">
        <v>2481</v>
      </c>
      <c r="BE60" s="1183" t="str">
        <f>Application!H299</f>
        <v>Vicky Rodriguez</v>
      </c>
    </row>
    <row r="61" spans="1:57" ht="13"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c r="BD61" s="1181" t="s">
        <v>2482</v>
      </c>
      <c r="BE61" s="1183" t="str">
        <f>Application!H302</f>
        <v>vrodriguez@jamboreehousing.com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2483</v>
      </c>
      <c r="BE62" s="1186">
        <f>'Basis &amp; Credits'!AB50</f>
        <v>0.80000150000000003</v>
      </c>
    </row>
    <row r="63" spans="1:57" ht="13"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1247</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2484</v>
      </c>
      <c r="BE64" s="1183" t="b">
        <f>Application!X180="Yes"</f>
        <v>1</v>
      </c>
    </row>
    <row r="65" spans="1:57" ht="13" customHeight="1">
      <c r="A65" s="1513" t="s">
        <v>2108</v>
      </c>
      <c r="B65" s="1513"/>
      <c r="C65" s="1513"/>
      <c r="D65" s="1513"/>
      <c r="E65" s="1513"/>
      <c r="F65" s="1513"/>
      <c r="G65" s="1513"/>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513"/>
      <c r="AM65" s="1513"/>
      <c r="AN65" s="1513"/>
      <c r="AO65" s="1513"/>
      <c r="AP65" s="1513"/>
      <c r="AQ65" s="1513"/>
      <c r="AR65" s="1513"/>
      <c r="AS65" s="1513"/>
      <c r="AT65" s="1513"/>
      <c r="AU65" s="21"/>
      <c r="AV65" s="21"/>
      <c r="AW65" s="21"/>
      <c r="AX65" s="21"/>
      <c r="AY65" s="21"/>
      <c r="AZ65" s="20"/>
      <c r="BD65" s="1181" t="s">
        <v>2518</v>
      </c>
      <c r="BE65" s="1183" t="str">
        <f>Z205</f>
        <v>(select)</v>
      </c>
    </row>
    <row r="66" spans="1:57" ht="13" customHeight="1">
      <c r="A66" s="1513"/>
      <c r="B66" s="1513"/>
      <c r="C66" s="1513"/>
      <c r="D66" s="1513"/>
      <c r="E66" s="1513"/>
      <c r="F66" s="1513"/>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513"/>
      <c r="AM66" s="1513"/>
      <c r="AN66" s="1513"/>
      <c r="AO66" s="1513"/>
      <c r="AP66" s="1513"/>
      <c r="AQ66" s="1513"/>
      <c r="AR66" s="1513"/>
      <c r="AS66" s="1513"/>
      <c r="AT66" s="1513"/>
      <c r="AU66" s="21"/>
      <c r="AV66" s="21"/>
      <c r="AW66" s="21"/>
      <c r="AX66" s="21"/>
      <c r="AY66" s="21"/>
      <c r="AZ66" s="20"/>
      <c r="BD66" s="1182" t="s">
        <v>2485</v>
      </c>
      <c r="BE66" s="1183" t="b">
        <f>Application!Z205="State Farmworker Credit"</f>
        <v>0</v>
      </c>
    </row>
    <row r="67" spans="1:57" ht="13" customHeight="1">
      <c r="A67" s="1513"/>
      <c r="B67" s="1513"/>
      <c r="C67" s="1513"/>
      <c r="D67" s="1513"/>
      <c r="E67" s="1513"/>
      <c r="F67" s="1513"/>
      <c r="G67" s="1513"/>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513"/>
      <c r="AM67" s="1513"/>
      <c r="AN67" s="1513"/>
      <c r="AO67" s="1513"/>
      <c r="AP67" s="1513"/>
      <c r="AQ67" s="1513"/>
      <c r="AR67" s="1513"/>
      <c r="AS67" s="1513"/>
      <c r="AT67" s="1513"/>
      <c r="AZ67" s="20"/>
      <c r="BD67" s="1181" t="s">
        <v>2486</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2487</v>
      </c>
      <c r="BE68" s="1183">
        <f>'Sources and Uses Budget'!D105</f>
        <v>0</v>
      </c>
    </row>
    <row r="69" spans="1:57" ht="13" customHeight="1">
      <c r="A69" s="1513" t="s">
        <v>2109</v>
      </c>
      <c r="B69" s="1513"/>
      <c r="C69" s="1513"/>
      <c r="D69" s="1513"/>
      <c r="E69" s="1513"/>
      <c r="F69" s="1513"/>
      <c r="G69" s="1513"/>
      <c r="H69" s="1513"/>
      <c r="I69" s="1513"/>
      <c r="J69" s="1513"/>
      <c r="K69" s="1513"/>
      <c r="L69" s="1513"/>
      <c r="M69" s="1513"/>
      <c r="N69" s="1513"/>
      <c r="O69" s="1513"/>
      <c r="P69" s="1513"/>
      <c r="Q69" s="1513"/>
      <c r="R69" s="1513"/>
      <c r="S69" s="1513"/>
      <c r="T69" s="1513"/>
      <c r="U69" s="1513"/>
      <c r="V69" s="1513"/>
      <c r="W69" s="1513"/>
      <c r="X69" s="1513"/>
      <c r="Y69" s="1513"/>
      <c r="Z69" s="1513"/>
      <c r="AA69" s="1513"/>
      <c r="AB69" s="1513"/>
      <c r="AC69" s="1513"/>
      <c r="AD69" s="1513"/>
      <c r="AE69" s="1513"/>
      <c r="AF69" s="1513"/>
      <c r="AG69" s="1513"/>
      <c r="AH69" s="1513"/>
      <c r="AI69" s="1513"/>
      <c r="AJ69" s="1513"/>
      <c r="AK69" s="1513"/>
      <c r="AL69" s="1513"/>
      <c r="AM69" s="1513"/>
      <c r="AN69" s="1513"/>
      <c r="AO69" s="1513"/>
      <c r="AP69" s="1513"/>
      <c r="AQ69" s="1513"/>
      <c r="AR69" s="1513"/>
      <c r="AS69" s="1513"/>
      <c r="AT69" s="1513"/>
      <c r="AZ69" s="20"/>
      <c r="BD69" s="1181" t="s">
        <v>2488</v>
      </c>
      <c r="BE69" s="1183" t="str">
        <f>Application!W708</f>
        <v xml:space="preserve">California Municipal Finance Authority </v>
      </c>
    </row>
    <row r="70" spans="1:57" ht="13" customHeight="1">
      <c r="A70" s="1513"/>
      <c r="B70" s="1513"/>
      <c r="C70" s="1513"/>
      <c r="D70" s="1513"/>
      <c r="E70" s="1513"/>
      <c r="F70" s="1513"/>
      <c r="G70" s="1513"/>
      <c r="H70" s="1513"/>
      <c r="I70" s="1513"/>
      <c r="J70" s="1513"/>
      <c r="K70" s="1513"/>
      <c r="L70" s="1513"/>
      <c r="M70" s="1513"/>
      <c r="N70" s="1513"/>
      <c r="O70" s="1513"/>
      <c r="P70" s="1513"/>
      <c r="Q70" s="1513"/>
      <c r="R70" s="1513"/>
      <c r="S70" s="1513"/>
      <c r="T70" s="1513"/>
      <c r="U70" s="1513"/>
      <c r="V70" s="1513"/>
      <c r="W70" s="1513"/>
      <c r="X70" s="1513"/>
      <c r="Y70" s="1513"/>
      <c r="Z70" s="1513"/>
      <c r="AA70" s="1513"/>
      <c r="AB70" s="1513"/>
      <c r="AC70" s="1513"/>
      <c r="AD70" s="1513"/>
      <c r="AE70" s="1513"/>
      <c r="AF70" s="1513"/>
      <c r="AG70" s="1513"/>
      <c r="AH70" s="1513"/>
      <c r="AI70" s="1513"/>
      <c r="AJ70" s="1513"/>
      <c r="AK70" s="1513"/>
      <c r="AL70" s="1513"/>
      <c r="AM70" s="1513"/>
      <c r="AN70" s="1513"/>
      <c r="AO70" s="1513"/>
      <c r="AP70" s="1513"/>
      <c r="AQ70" s="1513"/>
      <c r="AR70" s="1513"/>
      <c r="AS70" s="1513"/>
      <c r="AT70" s="1513"/>
      <c r="AU70" s="20"/>
      <c r="AV70" s="20"/>
      <c r="AW70" s="20"/>
      <c r="AX70" s="20"/>
      <c r="AY70" s="20"/>
      <c r="AZ70" s="20"/>
      <c r="BD70" s="1182" t="s">
        <v>2489</v>
      </c>
      <c r="BE70" s="1183">
        <f>'Points System'!AF843</f>
        <v>100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2614</v>
      </c>
      <c r="BE71" s="1183">
        <f>'Points System'!AF826</f>
        <v>18</v>
      </c>
    </row>
    <row r="72" spans="1:57" ht="13" customHeight="1">
      <c r="A72" s="1511" t="s">
        <v>2110</v>
      </c>
      <c r="B72" s="1511"/>
      <c r="C72" s="1511"/>
      <c r="D72" s="1511"/>
      <c r="E72" s="1511"/>
      <c r="F72" s="1511"/>
      <c r="G72" s="1511"/>
      <c r="H72" s="1511"/>
      <c r="I72" s="1511"/>
      <c r="J72" s="1511"/>
      <c r="K72" s="1511"/>
      <c r="L72" s="1511"/>
      <c r="M72" s="1511"/>
      <c r="N72" s="1511"/>
      <c r="O72" s="1511"/>
      <c r="P72" s="1511"/>
      <c r="Q72" s="1511"/>
      <c r="R72" s="1511"/>
      <c r="S72" s="1511"/>
      <c r="T72" s="1511"/>
      <c r="U72" s="1511"/>
      <c r="V72" s="1511"/>
      <c r="W72" s="1511"/>
      <c r="X72" s="1511"/>
      <c r="Y72" s="1511"/>
      <c r="Z72" s="1511"/>
      <c r="AA72" s="1511"/>
      <c r="AB72" s="1511"/>
      <c r="AC72" s="1511"/>
      <c r="AD72" s="1511"/>
      <c r="AE72" s="1511"/>
      <c r="AF72" s="1511"/>
      <c r="AG72" s="1511"/>
      <c r="AH72" s="1511"/>
      <c r="AI72" s="1511"/>
      <c r="AJ72" s="1511"/>
      <c r="AK72" s="1511"/>
      <c r="AL72" s="1511"/>
      <c r="AM72" s="1511"/>
      <c r="AN72" s="1511"/>
      <c r="AO72" s="1511"/>
      <c r="AP72" s="1511"/>
      <c r="AQ72" s="1511"/>
      <c r="AR72" s="1511"/>
      <c r="AS72" s="1511"/>
      <c r="AT72" s="1511"/>
      <c r="AU72" s="20"/>
      <c r="AV72" s="20"/>
      <c r="AW72" s="20"/>
      <c r="AX72" s="20"/>
      <c r="AY72" s="20"/>
      <c r="AZ72" s="20"/>
      <c r="BD72" s="1182" t="s">
        <v>2490</v>
      </c>
      <c r="BE72" s="1183">
        <f>'Points System'!AF827</f>
        <v>0</v>
      </c>
    </row>
    <row r="73" spans="1:57" ht="13" customHeight="1">
      <c r="A73" s="1511"/>
      <c r="B73" s="1511"/>
      <c r="C73" s="1511"/>
      <c r="D73" s="1511"/>
      <c r="E73" s="1511"/>
      <c r="F73" s="1511"/>
      <c r="G73" s="1511"/>
      <c r="H73" s="1511"/>
      <c r="I73" s="1511"/>
      <c r="J73" s="1511"/>
      <c r="K73" s="1511"/>
      <c r="L73" s="1511"/>
      <c r="M73" s="1511"/>
      <c r="N73" s="1511"/>
      <c r="O73" s="1511"/>
      <c r="P73" s="1511"/>
      <c r="Q73" s="1511"/>
      <c r="R73" s="1511"/>
      <c r="S73" s="1511"/>
      <c r="T73" s="1511"/>
      <c r="U73" s="1511"/>
      <c r="V73" s="1511"/>
      <c r="W73" s="1511"/>
      <c r="X73" s="1511"/>
      <c r="Y73" s="1511"/>
      <c r="Z73" s="1511"/>
      <c r="AA73" s="1511"/>
      <c r="AB73" s="1511"/>
      <c r="AC73" s="1511"/>
      <c r="AD73" s="1511"/>
      <c r="AE73" s="1511"/>
      <c r="AF73" s="1511"/>
      <c r="AG73" s="1511"/>
      <c r="AH73" s="1511"/>
      <c r="AI73" s="1511"/>
      <c r="AJ73" s="1511"/>
      <c r="AK73" s="1511"/>
      <c r="AL73" s="1511"/>
      <c r="AM73" s="1511"/>
      <c r="AN73" s="1511"/>
      <c r="AO73" s="1511"/>
      <c r="AP73" s="1511"/>
      <c r="AQ73" s="1511"/>
      <c r="AR73" s="1511"/>
      <c r="AS73" s="1511"/>
      <c r="AT73" s="1511"/>
      <c r="AU73" s="20"/>
      <c r="AV73" s="20"/>
      <c r="AW73" s="20"/>
      <c r="AX73" s="20"/>
      <c r="AY73" s="20"/>
      <c r="AZ73" s="20"/>
      <c r="BD73" s="1181" t="s">
        <v>2491</v>
      </c>
      <c r="BE73" s="1183">
        <f>'Points System'!AF828</f>
        <v>19.999999999999996</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2492</v>
      </c>
      <c r="BE74" s="1183">
        <f>'Points System'!AF829</f>
        <v>10</v>
      </c>
    </row>
    <row r="75" spans="1:57" ht="13" customHeight="1">
      <c r="A75" s="1792" t="s">
        <v>2111</v>
      </c>
      <c r="B75" s="1792"/>
      <c r="C75" s="1792"/>
      <c r="D75" s="1792"/>
      <c r="E75" s="1792"/>
      <c r="F75" s="1792"/>
      <c r="G75" s="1792"/>
      <c r="H75" s="1792"/>
      <c r="I75" s="1792"/>
      <c r="J75" s="1792"/>
      <c r="K75" s="1792"/>
      <c r="L75" s="1792"/>
      <c r="M75" s="1792"/>
      <c r="N75" s="1792"/>
      <c r="O75" s="1792"/>
      <c r="P75" s="1792"/>
      <c r="Q75" s="1792"/>
      <c r="R75" s="1792"/>
      <c r="S75" s="1792"/>
      <c r="T75" s="1792"/>
      <c r="U75" s="1792"/>
      <c r="V75" s="1792"/>
      <c r="W75" s="1792"/>
      <c r="X75" s="1792"/>
      <c r="Y75" s="1792"/>
      <c r="Z75" s="1792"/>
      <c r="AA75" s="1792"/>
      <c r="AB75" s="1792"/>
      <c r="AC75" s="1792"/>
      <c r="AD75" s="1792"/>
      <c r="AE75" s="1792"/>
      <c r="AF75" s="1792"/>
      <c r="AG75" s="1792"/>
      <c r="AH75" s="1792"/>
      <c r="AI75" s="1792"/>
      <c r="AJ75" s="1792"/>
      <c r="AK75" s="1792"/>
      <c r="AL75" s="1792"/>
      <c r="AM75" s="1792"/>
      <c r="AN75" s="1792"/>
      <c r="AO75" s="1792"/>
      <c r="AP75" s="1792"/>
      <c r="AQ75" s="1792"/>
      <c r="AR75" s="1792"/>
      <c r="AS75" s="1792"/>
      <c r="AT75" s="1792"/>
      <c r="AU75" s="20"/>
      <c r="AV75" s="20"/>
      <c r="AW75" s="20"/>
      <c r="AX75" s="20"/>
      <c r="AY75" s="20"/>
      <c r="AZ75" s="20"/>
      <c r="BD75" s="1181" t="s">
        <v>2493</v>
      </c>
      <c r="BE75" s="1183">
        <f>'Points System'!AF830</f>
        <v>10</v>
      </c>
    </row>
    <row r="76" spans="1:57" ht="13" customHeight="1">
      <c r="A76" s="1792"/>
      <c r="B76" s="1792"/>
      <c r="C76" s="1792"/>
      <c r="D76" s="1792"/>
      <c r="E76" s="1792"/>
      <c r="F76" s="1792"/>
      <c r="G76" s="1792"/>
      <c r="H76" s="1792"/>
      <c r="I76" s="1792"/>
      <c r="J76" s="1792"/>
      <c r="K76" s="1792"/>
      <c r="L76" s="1792"/>
      <c r="M76" s="1792"/>
      <c r="N76" s="1792"/>
      <c r="O76" s="1792"/>
      <c r="P76" s="1792"/>
      <c r="Q76" s="1792"/>
      <c r="R76" s="1792"/>
      <c r="S76" s="1792"/>
      <c r="T76" s="1792"/>
      <c r="U76" s="1792"/>
      <c r="V76" s="1792"/>
      <c r="W76" s="1792"/>
      <c r="X76" s="1792"/>
      <c r="Y76" s="1792"/>
      <c r="Z76" s="1792"/>
      <c r="AA76" s="1792"/>
      <c r="AB76" s="1792"/>
      <c r="AC76" s="1792"/>
      <c r="AD76" s="1792"/>
      <c r="AE76" s="1792"/>
      <c r="AF76" s="1792"/>
      <c r="AG76" s="1792"/>
      <c r="AH76" s="1792"/>
      <c r="AI76" s="1792"/>
      <c r="AJ76" s="1792"/>
      <c r="AK76" s="1792"/>
      <c r="AL76" s="1792"/>
      <c r="AM76" s="1792"/>
      <c r="AN76" s="1792"/>
      <c r="AO76" s="1792"/>
      <c r="AP76" s="1792"/>
      <c r="AQ76" s="1792"/>
      <c r="AR76" s="1792"/>
      <c r="AS76" s="1792"/>
      <c r="AT76" s="1792"/>
      <c r="AU76" s="20"/>
      <c r="AV76" s="20"/>
      <c r="AW76" s="20"/>
      <c r="AX76" s="20"/>
      <c r="AY76" s="20"/>
      <c r="AZ76" s="17"/>
      <c r="BD76" s="1182" t="s">
        <v>2494</v>
      </c>
      <c r="BE76" s="1183">
        <f>'Points System'!AF833</f>
        <v>0</v>
      </c>
    </row>
    <row r="77" spans="1:57" ht="13" customHeight="1">
      <c r="A77" s="1792"/>
      <c r="B77" s="1792"/>
      <c r="C77" s="1792"/>
      <c r="D77" s="1792"/>
      <c r="E77" s="1792"/>
      <c r="F77" s="1792"/>
      <c r="G77" s="1792"/>
      <c r="H77" s="1792"/>
      <c r="I77" s="1792"/>
      <c r="J77" s="1792"/>
      <c r="K77" s="1792"/>
      <c r="L77" s="1792"/>
      <c r="M77" s="1792"/>
      <c r="N77" s="1792"/>
      <c r="O77" s="1792"/>
      <c r="P77" s="1792"/>
      <c r="Q77" s="1792"/>
      <c r="R77" s="1792"/>
      <c r="S77" s="1792"/>
      <c r="T77" s="1792"/>
      <c r="U77" s="1792"/>
      <c r="V77" s="1792"/>
      <c r="W77" s="1792"/>
      <c r="X77" s="1792"/>
      <c r="Y77" s="1792"/>
      <c r="Z77" s="1792"/>
      <c r="AA77" s="1792"/>
      <c r="AB77" s="1792"/>
      <c r="AC77" s="1792"/>
      <c r="AD77" s="1792"/>
      <c r="AE77" s="1792"/>
      <c r="AF77" s="1792"/>
      <c r="AG77" s="1792"/>
      <c r="AH77" s="1792"/>
      <c r="AI77" s="1792"/>
      <c r="AJ77" s="1792"/>
      <c r="AK77" s="1792"/>
      <c r="AL77" s="1792"/>
      <c r="AM77" s="1792"/>
      <c r="AN77" s="1792"/>
      <c r="AO77" s="1792"/>
      <c r="AP77" s="1792"/>
      <c r="AQ77" s="1792"/>
      <c r="AR77" s="1792"/>
      <c r="AS77" s="1792"/>
      <c r="AT77" s="1792"/>
      <c r="AU77" s="20"/>
      <c r="AV77" s="20"/>
      <c r="AW77" s="20"/>
      <c r="AX77" s="20"/>
      <c r="AY77" s="20"/>
      <c r="AZ77" s="17"/>
      <c r="BD77" s="1181" t="s">
        <v>2495</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2496</v>
      </c>
      <c r="BE78" s="1183">
        <f>'Points System'!AF836</f>
        <v>10</v>
      </c>
    </row>
    <row r="79" spans="1:57" ht="13" customHeight="1">
      <c r="A79" s="1513" t="s">
        <v>2112</v>
      </c>
      <c r="B79" s="1513"/>
      <c r="C79" s="1513"/>
      <c r="D79" s="1513"/>
      <c r="E79" s="1513"/>
      <c r="F79" s="1513"/>
      <c r="G79" s="1513"/>
      <c r="H79" s="1513"/>
      <c r="I79" s="1513"/>
      <c r="J79" s="1513"/>
      <c r="K79" s="1513"/>
      <c r="L79" s="1513"/>
      <c r="M79" s="1513"/>
      <c r="N79" s="1513"/>
      <c r="O79" s="1513"/>
      <c r="P79" s="1513"/>
      <c r="Q79" s="1513"/>
      <c r="R79" s="1513"/>
      <c r="S79" s="1513"/>
      <c r="T79" s="1513"/>
      <c r="U79" s="1513"/>
      <c r="V79" s="1513"/>
      <c r="W79" s="1513"/>
      <c r="X79" s="1513"/>
      <c r="Y79" s="1513"/>
      <c r="Z79" s="1513"/>
      <c r="AA79" s="1513"/>
      <c r="AB79" s="1513"/>
      <c r="AC79" s="1513"/>
      <c r="AD79" s="1513"/>
      <c r="AE79" s="1513"/>
      <c r="AF79" s="1513"/>
      <c r="AG79" s="1513"/>
      <c r="AH79" s="1513"/>
      <c r="AI79" s="1513"/>
      <c r="AJ79" s="1513"/>
      <c r="AK79" s="1513"/>
      <c r="AL79" s="1513"/>
      <c r="AM79" s="1513"/>
      <c r="AN79" s="1513"/>
      <c r="AO79" s="1513"/>
      <c r="AP79" s="1513"/>
      <c r="AQ79" s="1513"/>
      <c r="AR79" s="1513"/>
      <c r="AS79" s="1513"/>
      <c r="AT79" s="1513"/>
      <c r="AU79" s="20"/>
      <c r="AV79" s="20"/>
      <c r="AW79" s="20"/>
      <c r="AX79" s="20"/>
      <c r="AY79" s="20"/>
      <c r="AZ79" s="20"/>
      <c r="BD79" s="1181" t="s">
        <v>2615</v>
      </c>
      <c r="BE79" s="1183">
        <f>'Points System'!AF837</f>
        <v>0</v>
      </c>
    </row>
    <row r="80" spans="1:57" ht="13" customHeight="1">
      <c r="A80" s="1513"/>
      <c r="B80" s="1513"/>
      <c r="C80" s="1513"/>
      <c r="D80" s="1513"/>
      <c r="E80" s="1513"/>
      <c r="F80" s="1513"/>
      <c r="G80" s="1513"/>
      <c r="H80" s="1513"/>
      <c r="I80" s="1513"/>
      <c r="J80" s="1513"/>
      <c r="K80" s="1513"/>
      <c r="L80" s="1513"/>
      <c r="M80" s="1513"/>
      <c r="N80" s="1513"/>
      <c r="O80" s="1513"/>
      <c r="P80" s="1513"/>
      <c r="Q80" s="1513"/>
      <c r="R80" s="1513"/>
      <c r="S80" s="1513"/>
      <c r="T80" s="1513"/>
      <c r="U80" s="1513"/>
      <c r="V80" s="1513"/>
      <c r="W80" s="1513"/>
      <c r="X80" s="1513"/>
      <c r="Y80" s="1513"/>
      <c r="Z80" s="1513"/>
      <c r="AA80" s="1513"/>
      <c r="AB80" s="1513"/>
      <c r="AC80" s="1513"/>
      <c r="AD80" s="1513"/>
      <c r="AE80" s="1513"/>
      <c r="AF80" s="1513"/>
      <c r="AG80" s="1513"/>
      <c r="AH80" s="1513"/>
      <c r="AI80" s="1513"/>
      <c r="AJ80" s="1513"/>
      <c r="AK80" s="1513"/>
      <c r="AL80" s="1513"/>
      <c r="AM80" s="1513"/>
      <c r="AN80" s="1513"/>
      <c r="AO80" s="1513"/>
      <c r="AP80" s="1513"/>
      <c r="AQ80" s="1513"/>
      <c r="AR80" s="1513"/>
      <c r="AS80" s="1513"/>
      <c r="AT80" s="1513"/>
      <c r="AU80" s="20"/>
      <c r="AV80" s="20"/>
      <c r="AW80" s="20"/>
      <c r="AX80" s="20"/>
      <c r="AY80" s="20"/>
      <c r="AZ80" s="20"/>
      <c r="BD80" s="1182" t="s">
        <v>2497</v>
      </c>
      <c r="BE80" s="1183">
        <f>'Points System'!AF839</f>
        <v>10</v>
      </c>
    </row>
    <row r="81" spans="1:57" ht="13" customHeight="1">
      <c r="A81" s="1513"/>
      <c r="B81" s="1513"/>
      <c r="C81" s="1513"/>
      <c r="D81" s="1513"/>
      <c r="E81" s="1513"/>
      <c r="F81" s="1513"/>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513"/>
      <c r="AM81" s="1513"/>
      <c r="AN81" s="1513"/>
      <c r="AO81" s="1513"/>
      <c r="AP81" s="1513"/>
      <c r="AQ81" s="1513"/>
      <c r="AR81" s="1513"/>
      <c r="AS81" s="1513"/>
      <c r="AT81" s="1513"/>
      <c r="AU81" s="20"/>
      <c r="AV81" s="20"/>
      <c r="AW81" s="20"/>
      <c r="AX81" s="20"/>
      <c r="AY81" s="20"/>
      <c r="AZ81" s="20"/>
      <c r="BD81" s="1181" t="s">
        <v>2498</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2499</v>
      </c>
      <c r="BE82" s="1183">
        <f>'Points System'!AF841</f>
        <v>10</v>
      </c>
    </row>
    <row r="83" spans="1:57" ht="13" customHeight="1">
      <c r="A83" s="1270" t="s">
        <v>2113</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c r="BD83" s="1181" t="s">
        <v>2500</v>
      </c>
      <c r="BE83" s="1187">
        <f>'Tie Breaker'!H5</f>
        <v>2.8412062181948774</v>
      </c>
    </row>
    <row r="84" spans="1:57" ht="13"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c r="BD84" s="1182" t="s">
        <v>2501</v>
      </c>
      <c r="BE84" s="1183" t="str">
        <f>Application!O153</f>
        <v>City of Irvine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2502</v>
      </c>
      <c r="BE85" s="1183" t="str">
        <f>Application!O154</f>
        <v>Sean Crumby</v>
      </c>
    </row>
    <row r="86" spans="1:57" ht="13" customHeight="1">
      <c r="A86" s="1270" t="s">
        <v>2114</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c r="BD86" s="1182" t="s">
        <v>2503</v>
      </c>
      <c r="BE86" s="1183" t="str">
        <f>Application!O155</f>
        <v>City Manager</v>
      </c>
    </row>
    <row r="87" spans="1:57" ht="13"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c r="BD87" s="1181" t="s">
        <v>2504</v>
      </c>
      <c r="BE87" s="1183" t="str">
        <f>Application!O156</f>
        <v>1 Civic Center Plaza</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2505</v>
      </c>
      <c r="BE88" s="1183" t="str">
        <f>Application!O157</f>
        <v>Irvine</v>
      </c>
    </row>
    <row r="89" spans="1:57" ht="13" customHeight="1">
      <c r="A89" s="1791" t="s">
        <v>2115</v>
      </c>
      <c r="B89" s="1791"/>
      <c r="C89" s="1791"/>
      <c r="D89" s="1791"/>
      <c r="E89" s="1791"/>
      <c r="F89" s="1791"/>
      <c r="G89" s="1791"/>
      <c r="H89" s="1791"/>
      <c r="I89" s="1791"/>
      <c r="J89" s="1791"/>
      <c r="K89" s="1791"/>
      <c r="L89" s="1791"/>
      <c r="M89" s="1791"/>
      <c r="N89" s="1791"/>
      <c r="O89" s="1791"/>
      <c r="P89" s="1791"/>
      <c r="Q89" s="1791"/>
      <c r="R89" s="1791"/>
      <c r="S89" s="1791"/>
      <c r="T89" s="1791"/>
      <c r="U89" s="1791"/>
      <c r="V89" s="1791"/>
      <c r="W89" s="1791"/>
      <c r="X89" s="1791"/>
      <c r="Y89" s="1791"/>
      <c r="Z89" s="1791"/>
      <c r="AA89" s="1791"/>
      <c r="AB89" s="1791"/>
      <c r="AC89" s="1791"/>
      <c r="AD89" s="1791"/>
      <c r="AE89" s="1791"/>
      <c r="AF89" s="1791"/>
      <c r="AG89" s="1791"/>
      <c r="AH89" s="1791"/>
      <c r="AI89" s="1791"/>
      <c r="AJ89" s="1791"/>
      <c r="AK89" s="1791"/>
      <c r="AL89" s="1791"/>
      <c r="AM89" s="1791"/>
      <c r="AN89" s="1791"/>
      <c r="AO89" s="1791"/>
      <c r="AP89" s="1791"/>
      <c r="AQ89" s="1791"/>
      <c r="AR89" s="1791"/>
      <c r="AS89" s="1791"/>
      <c r="AT89" s="1791"/>
      <c r="AU89" s="17"/>
      <c r="AV89" s="17"/>
      <c r="AW89" s="17"/>
      <c r="AX89" s="17"/>
      <c r="AY89" s="17"/>
      <c r="AZ89" s="20"/>
      <c r="BD89" s="1181" t="s">
        <v>2506</v>
      </c>
      <c r="BE89" s="1183">
        <f>Application!O158</f>
        <v>92606</v>
      </c>
    </row>
    <row r="90" spans="1:57" ht="13" customHeight="1">
      <c r="A90" s="1791"/>
      <c r="B90" s="1791"/>
      <c r="C90" s="1791"/>
      <c r="D90" s="1791"/>
      <c r="E90" s="1791"/>
      <c r="F90" s="1791"/>
      <c r="G90" s="1791"/>
      <c r="H90" s="1791"/>
      <c r="I90" s="1791"/>
      <c r="J90" s="1791"/>
      <c r="K90" s="1791"/>
      <c r="L90" s="1791"/>
      <c r="M90" s="1791"/>
      <c r="N90" s="1791"/>
      <c r="O90" s="1791"/>
      <c r="P90" s="1791"/>
      <c r="Q90" s="1791"/>
      <c r="R90" s="1791"/>
      <c r="S90" s="1791"/>
      <c r="T90" s="1791"/>
      <c r="U90" s="1791"/>
      <c r="V90" s="1791"/>
      <c r="W90" s="1791"/>
      <c r="X90" s="1791"/>
      <c r="Y90" s="1791"/>
      <c r="Z90" s="1791"/>
      <c r="AA90" s="1791"/>
      <c r="AB90" s="1791"/>
      <c r="AC90" s="1791"/>
      <c r="AD90" s="1791"/>
      <c r="AE90" s="1791"/>
      <c r="AF90" s="1791"/>
      <c r="AG90" s="1791"/>
      <c r="AH90" s="1791"/>
      <c r="AI90" s="1791"/>
      <c r="AJ90" s="1791"/>
      <c r="AK90" s="1791"/>
      <c r="AL90" s="1791"/>
      <c r="AM90" s="1791"/>
      <c r="AN90" s="1791"/>
      <c r="AO90" s="1791"/>
      <c r="AP90" s="1791"/>
      <c r="AQ90" s="1791"/>
      <c r="AR90" s="1791"/>
      <c r="AS90" s="1791"/>
      <c r="AT90" s="1791"/>
      <c r="AU90" s="17"/>
      <c r="AV90" s="17"/>
      <c r="AW90" s="17"/>
      <c r="AX90" s="17"/>
      <c r="AY90" s="17"/>
      <c r="AZ90" s="20"/>
      <c r="BD90" s="1182" t="s">
        <v>2507</v>
      </c>
      <c r="BE90" s="1183" t="str">
        <f>Application!H16</f>
        <v>El Camino Real Housing Partners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2508</v>
      </c>
      <c r="BE91" s="1183" t="str">
        <f>Application!M242</f>
        <v>17701 Cowan Ave., Ste. 200</v>
      </c>
    </row>
    <row r="92" spans="1:57" ht="13" customHeight="1">
      <c r="A92" s="1792" t="s">
        <v>2116</v>
      </c>
      <c r="B92" s="1792"/>
      <c r="C92" s="1792"/>
      <c r="D92" s="1792"/>
      <c r="E92" s="1792"/>
      <c r="F92" s="1792"/>
      <c r="G92" s="1792"/>
      <c r="H92" s="1792"/>
      <c r="I92" s="1792"/>
      <c r="J92" s="1792"/>
      <c r="K92" s="1792"/>
      <c r="L92" s="1792"/>
      <c r="M92" s="1792"/>
      <c r="N92" s="1792"/>
      <c r="O92" s="1792"/>
      <c r="P92" s="1792"/>
      <c r="Q92" s="1792"/>
      <c r="R92" s="1792"/>
      <c r="S92" s="1792"/>
      <c r="T92" s="1792"/>
      <c r="U92" s="1792"/>
      <c r="V92" s="1792"/>
      <c r="W92" s="1792"/>
      <c r="X92" s="1792"/>
      <c r="Y92" s="1792"/>
      <c r="Z92" s="1792"/>
      <c r="AA92" s="1792"/>
      <c r="AB92" s="1792"/>
      <c r="AC92" s="1792"/>
      <c r="AD92" s="1792"/>
      <c r="AE92" s="1792"/>
      <c r="AF92" s="1792"/>
      <c r="AG92" s="1792"/>
      <c r="AH92" s="1792"/>
      <c r="AI92" s="1792"/>
      <c r="AJ92" s="1792"/>
      <c r="AK92" s="1792"/>
      <c r="AL92" s="1792"/>
      <c r="AM92" s="1792"/>
      <c r="AN92" s="1792"/>
      <c r="AO92" s="1792"/>
      <c r="AP92" s="1792"/>
      <c r="AQ92" s="1792"/>
      <c r="AR92" s="1792"/>
      <c r="AS92" s="1792"/>
      <c r="AT92" s="1792"/>
      <c r="AU92" s="20"/>
      <c r="AV92" s="20"/>
      <c r="AW92" s="20"/>
      <c r="AX92" s="20"/>
      <c r="AY92" s="20"/>
      <c r="AZ92" s="20"/>
      <c r="BD92" s="1182" t="s">
        <v>2509</v>
      </c>
      <c r="BE92" s="1183" t="str">
        <f>Application!M243</f>
        <v>Irvine</v>
      </c>
    </row>
    <row r="93" spans="1:57" ht="13" customHeight="1">
      <c r="A93" s="1792"/>
      <c r="B93" s="1792"/>
      <c r="C93" s="1792"/>
      <c r="D93" s="1792"/>
      <c r="E93" s="1792"/>
      <c r="F93" s="1792"/>
      <c r="G93" s="1792"/>
      <c r="H93" s="1792"/>
      <c r="I93" s="1792"/>
      <c r="J93" s="1792"/>
      <c r="K93" s="1792"/>
      <c r="L93" s="1792"/>
      <c r="M93" s="1792"/>
      <c r="N93" s="1792"/>
      <c r="O93" s="1792"/>
      <c r="P93" s="1792"/>
      <c r="Q93" s="1792"/>
      <c r="R93" s="1792"/>
      <c r="S93" s="1792"/>
      <c r="T93" s="1792"/>
      <c r="U93" s="1792"/>
      <c r="V93" s="1792"/>
      <c r="W93" s="1792"/>
      <c r="X93" s="1792"/>
      <c r="Y93" s="1792"/>
      <c r="Z93" s="1792"/>
      <c r="AA93" s="1792"/>
      <c r="AB93" s="1792"/>
      <c r="AC93" s="1792"/>
      <c r="AD93" s="1792"/>
      <c r="AE93" s="1792"/>
      <c r="AF93" s="1792"/>
      <c r="AG93" s="1792"/>
      <c r="AH93" s="1792"/>
      <c r="AI93" s="1792"/>
      <c r="AJ93" s="1792"/>
      <c r="AK93" s="1792"/>
      <c r="AL93" s="1792"/>
      <c r="AM93" s="1792"/>
      <c r="AN93" s="1792"/>
      <c r="AO93" s="1792"/>
      <c r="AP93" s="1792"/>
      <c r="AQ93" s="1792"/>
      <c r="AR93" s="1792"/>
      <c r="AS93" s="1792"/>
      <c r="AT93" s="1792"/>
      <c r="AU93" s="20"/>
      <c r="AV93" s="20"/>
      <c r="AW93" s="20"/>
      <c r="AX93" s="20"/>
      <c r="AY93" s="20"/>
      <c r="AZ93" s="20"/>
      <c r="BD93" s="1181" t="s">
        <v>2510</v>
      </c>
      <c r="BE93" s="1183" t="str">
        <f>Application!W243</f>
        <v>CA</v>
      </c>
    </row>
    <row r="94" spans="1:57" ht="13" customHeight="1">
      <c r="A94" s="1792"/>
      <c r="B94" s="1792"/>
      <c r="C94" s="1792"/>
      <c r="D94" s="1792"/>
      <c r="E94" s="1792"/>
      <c r="F94" s="1792"/>
      <c r="G94" s="1792"/>
      <c r="H94" s="1792"/>
      <c r="I94" s="1792"/>
      <c r="J94" s="1792"/>
      <c r="K94" s="1792"/>
      <c r="L94" s="1792"/>
      <c r="M94" s="1792"/>
      <c r="N94" s="1792"/>
      <c r="O94" s="1792"/>
      <c r="P94" s="1792"/>
      <c r="Q94" s="1792"/>
      <c r="R94" s="1792"/>
      <c r="S94" s="1792"/>
      <c r="T94" s="1792"/>
      <c r="U94" s="1792"/>
      <c r="V94" s="1792"/>
      <c r="W94" s="1792"/>
      <c r="X94" s="1792"/>
      <c r="Y94" s="1792"/>
      <c r="Z94" s="1792"/>
      <c r="AA94" s="1792"/>
      <c r="AB94" s="1792"/>
      <c r="AC94" s="1792"/>
      <c r="AD94" s="1792"/>
      <c r="AE94" s="1792"/>
      <c r="AF94" s="1792"/>
      <c r="AG94" s="1792"/>
      <c r="AH94" s="1792"/>
      <c r="AI94" s="1792"/>
      <c r="AJ94" s="1792"/>
      <c r="AK94" s="1792"/>
      <c r="AL94" s="1792"/>
      <c r="AM94" s="1792"/>
      <c r="AN94" s="1792"/>
      <c r="AO94" s="1792"/>
      <c r="AP94" s="1792"/>
      <c r="AQ94" s="1792"/>
      <c r="AR94" s="1792"/>
      <c r="AS94" s="1792"/>
      <c r="AT94" s="1792"/>
      <c r="AU94" s="20"/>
      <c r="AV94" s="20"/>
      <c r="AW94" s="20"/>
      <c r="AX94" s="20"/>
      <c r="AY94" s="20"/>
      <c r="AZ94" s="20"/>
      <c r="BD94" s="1182" t="s">
        <v>2511</v>
      </c>
      <c r="BE94" s="1183">
        <f>Application!AC243</f>
        <v>92614</v>
      </c>
    </row>
    <row r="95" spans="1:57" ht="13" customHeight="1">
      <c r="A95" s="1792"/>
      <c r="B95" s="1792"/>
      <c r="C95" s="1792"/>
      <c r="D95" s="1792"/>
      <c r="E95" s="1792"/>
      <c r="F95" s="1792"/>
      <c r="G95" s="1792"/>
      <c r="H95" s="1792"/>
      <c r="I95" s="1792"/>
      <c r="J95" s="1792"/>
      <c r="K95" s="1792"/>
      <c r="L95" s="1792"/>
      <c r="M95" s="1792"/>
      <c r="N95" s="1792"/>
      <c r="O95" s="1792"/>
      <c r="P95" s="1792"/>
      <c r="Q95" s="1792"/>
      <c r="R95" s="1792"/>
      <c r="S95" s="1792"/>
      <c r="T95" s="1792"/>
      <c r="U95" s="1792"/>
      <c r="V95" s="1792"/>
      <c r="W95" s="1792"/>
      <c r="X95" s="1792"/>
      <c r="Y95" s="1792"/>
      <c r="Z95" s="1792"/>
      <c r="AA95" s="1792"/>
      <c r="AB95" s="1792"/>
      <c r="AC95" s="1792"/>
      <c r="AD95" s="1792"/>
      <c r="AE95" s="1792"/>
      <c r="AF95" s="1792"/>
      <c r="AG95" s="1792"/>
      <c r="AH95" s="1792"/>
      <c r="AI95" s="1792"/>
      <c r="AJ95" s="1792"/>
      <c r="AK95" s="1792"/>
      <c r="AL95" s="1792"/>
      <c r="AM95" s="1792"/>
      <c r="AN95" s="1792"/>
      <c r="AO95" s="1792"/>
      <c r="AP95" s="1792"/>
      <c r="AQ95" s="1792"/>
      <c r="AR95" s="1792"/>
      <c r="AS95" s="1792"/>
      <c r="AT95" s="1792"/>
      <c r="AU95" s="20"/>
      <c r="AV95" s="20"/>
      <c r="AW95" s="20"/>
      <c r="AX95" s="20"/>
      <c r="AY95" s="20"/>
      <c r="AZ95" s="20"/>
      <c r="BD95" s="1181" t="s">
        <v>2512</v>
      </c>
      <c r="BE95" s="1183" t="str">
        <f>Application!M244</f>
        <v>Tish Kelly</v>
      </c>
    </row>
    <row r="96" spans="1:57" ht="13" customHeight="1">
      <c r="A96" s="1792"/>
      <c r="B96" s="1792"/>
      <c r="C96" s="1792"/>
      <c r="D96" s="1792"/>
      <c r="E96" s="1792"/>
      <c r="F96" s="1792"/>
      <c r="G96" s="1792"/>
      <c r="H96" s="1792"/>
      <c r="I96" s="1792"/>
      <c r="J96" s="1792"/>
      <c r="K96" s="1792"/>
      <c r="L96" s="1792"/>
      <c r="M96" s="1792"/>
      <c r="N96" s="1792"/>
      <c r="O96" s="1792"/>
      <c r="P96" s="1792"/>
      <c r="Q96" s="1792"/>
      <c r="R96" s="1792"/>
      <c r="S96" s="1792"/>
      <c r="T96" s="1792"/>
      <c r="U96" s="1792"/>
      <c r="V96" s="1792"/>
      <c r="W96" s="1792"/>
      <c r="X96" s="1792"/>
      <c r="Y96" s="1792"/>
      <c r="Z96" s="1792"/>
      <c r="AA96" s="1792"/>
      <c r="AB96" s="1792"/>
      <c r="AC96" s="1792"/>
      <c r="AD96" s="1792"/>
      <c r="AE96" s="1792"/>
      <c r="AF96" s="1792"/>
      <c r="AG96" s="1792"/>
      <c r="AH96" s="1792"/>
      <c r="AI96" s="1792"/>
      <c r="AJ96" s="1792"/>
      <c r="AK96" s="1792"/>
      <c r="AL96" s="1792"/>
      <c r="AM96" s="1792"/>
      <c r="AN96" s="1792"/>
      <c r="AO96" s="1792"/>
      <c r="AP96" s="1792"/>
      <c r="AQ96" s="1792"/>
      <c r="AR96" s="1792"/>
      <c r="AS96" s="1792"/>
      <c r="AT96" s="1792"/>
      <c r="AU96" s="20"/>
      <c r="AV96" s="20"/>
      <c r="AW96" s="20"/>
      <c r="AX96" s="20"/>
      <c r="AY96" s="20"/>
      <c r="AZ96" s="20"/>
      <c r="BD96" s="1182" t="s">
        <v>2513</v>
      </c>
      <c r="BE96" s="1183" t="str">
        <f>Application!M246</f>
        <v>tkelly@jamboreehousing.com</v>
      </c>
    </row>
    <row r="97" spans="1:57" ht="13" customHeight="1">
      <c r="A97" s="1792"/>
      <c r="B97" s="1792"/>
      <c r="C97" s="1792"/>
      <c r="D97" s="1792"/>
      <c r="E97" s="1792"/>
      <c r="F97" s="1792"/>
      <c r="G97" s="1792"/>
      <c r="H97" s="1792"/>
      <c r="I97" s="1792"/>
      <c r="J97" s="1792"/>
      <c r="K97" s="1792"/>
      <c r="L97" s="1792"/>
      <c r="M97" s="1792"/>
      <c r="N97" s="1792"/>
      <c r="O97" s="1792"/>
      <c r="P97" s="1792"/>
      <c r="Q97" s="1792"/>
      <c r="R97" s="1792"/>
      <c r="S97" s="1792"/>
      <c r="T97" s="1792"/>
      <c r="U97" s="1792"/>
      <c r="V97" s="1792"/>
      <c r="W97" s="1792"/>
      <c r="X97" s="1792"/>
      <c r="Y97" s="1792"/>
      <c r="Z97" s="1792"/>
      <c r="AA97" s="1792"/>
      <c r="AB97" s="1792"/>
      <c r="AC97" s="1792"/>
      <c r="AD97" s="1792"/>
      <c r="AE97" s="1792"/>
      <c r="AF97" s="1792"/>
      <c r="AG97" s="1792"/>
      <c r="AH97" s="1792"/>
      <c r="AI97" s="1792"/>
      <c r="AJ97" s="1792"/>
      <c r="AK97" s="1792"/>
      <c r="AL97" s="1792"/>
      <c r="AM97" s="1792"/>
      <c r="AN97" s="1792"/>
      <c r="AO97" s="1792"/>
      <c r="AP97" s="1792"/>
      <c r="AQ97" s="1792"/>
      <c r="AR97" s="1792"/>
      <c r="AS97" s="1792"/>
      <c r="AT97" s="1792"/>
      <c r="AU97" s="20"/>
      <c r="AV97" s="20"/>
      <c r="AW97" s="20"/>
      <c r="AX97" s="20"/>
      <c r="AY97" s="20"/>
      <c r="AZ97" s="20"/>
      <c r="BD97" s="1181" t="s">
        <v>2514</v>
      </c>
      <c r="BE97" s="1183" t="str">
        <f>Application!M257</f>
        <v>tkelly@jamboreehousing.com</v>
      </c>
    </row>
    <row r="98" spans="1:57" ht="13" customHeight="1">
      <c r="A98" s="1792"/>
      <c r="B98" s="1792"/>
      <c r="C98" s="1792"/>
      <c r="D98" s="1792"/>
      <c r="E98" s="1792"/>
      <c r="F98" s="1792"/>
      <c r="G98" s="1792"/>
      <c r="H98" s="1792"/>
      <c r="I98" s="1792"/>
      <c r="J98" s="1792"/>
      <c r="K98" s="1792"/>
      <c r="L98" s="1792"/>
      <c r="M98" s="1792"/>
      <c r="N98" s="1792"/>
      <c r="O98" s="1792"/>
      <c r="P98" s="1792"/>
      <c r="Q98" s="1792"/>
      <c r="R98" s="1792"/>
      <c r="S98" s="1792"/>
      <c r="T98" s="1792"/>
      <c r="U98" s="1792"/>
      <c r="V98" s="1792"/>
      <c r="W98" s="1792"/>
      <c r="X98" s="1792"/>
      <c r="Y98" s="1792"/>
      <c r="Z98" s="1792"/>
      <c r="AA98" s="1792"/>
      <c r="AB98" s="1792"/>
      <c r="AC98" s="1792"/>
      <c r="AD98" s="1792"/>
      <c r="AE98" s="1792"/>
      <c r="AF98" s="1792"/>
      <c r="AG98" s="1792"/>
      <c r="AH98" s="1792"/>
      <c r="AI98" s="1792"/>
      <c r="AJ98" s="1792"/>
      <c r="AK98" s="1792"/>
      <c r="AL98" s="1792"/>
      <c r="AM98" s="1792"/>
      <c r="AN98" s="1792"/>
      <c r="AO98" s="1792"/>
      <c r="AP98" s="1792"/>
      <c r="AQ98" s="1792"/>
      <c r="AR98" s="1792"/>
      <c r="AS98" s="1792"/>
      <c r="AT98" s="1792"/>
      <c r="AU98" s="20"/>
      <c r="AV98" s="20"/>
      <c r="AW98" s="20"/>
      <c r="AX98" s="20"/>
      <c r="AY98" s="20"/>
      <c r="AZ98" s="20"/>
      <c r="BD98" s="1182" t="s">
        <v>2515</v>
      </c>
      <c r="BE98" s="1183">
        <f>Application!M265</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2516</v>
      </c>
      <c r="BE99" s="1183">
        <f>Application!M273</f>
        <v>0</v>
      </c>
    </row>
    <row r="100" spans="1:57" ht="13" customHeight="1">
      <c r="A100" s="1793" t="s">
        <v>2117</v>
      </c>
      <c r="B100" s="1793"/>
      <c r="C100" s="1793"/>
      <c r="D100" s="1793"/>
      <c r="E100" s="1793"/>
      <c r="F100" s="1793"/>
      <c r="G100" s="1793"/>
      <c r="H100" s="1793"/>
      <c r="I100" s="1793"/>
      <c r="J100" s="1793"/>
      <c r="K100" s="1793"/>
      <c r="L100" s="1793"/>
      <c r="M100" s="1793"/>
      <c r="N100" s="1793"/>
      <c r="O100" s="1793"/>
      <c r="P100" s="1793"/>
      <c r="Q100" s="1793"/>
      <c r="R100" s="1793"/>
      <c r="S100" s="1793"/>
      <c r="T100" s="1793"/>
      <c r="U100" s="1793"/>
      <c r="V100" s="1793"/>
      <c r="W100" s="1793"/>
      <c r="X100" s="1793"/>
      <c r="Y100" s="1793"/>
      <c r="Z100" s="1793"/>
      <c r="AA100" s="1793"/>
      <c r="AB100" s="1793"/>
      <c r="AC100" s="1793"/>
      <c r="AD100" s="1793"/>
      <c r="AE100" s="1793"/>
      <c r="AF100" s="1793"/>
      <c r="AG100" s="1793"/>
      <c r="AH100" s="1793"/>
      <c r="AI100" s="1793"/>
      <c r="AJ100" s="1793"/>
      <c r="AK100" s="1793"/>
      <c r="AL100" s="1793"/>
      <c r="AM100" s="1793"/>
      <c r="AN100" s="1793"/>
      <c r="AO100" s="1793"/>
      <c r="AP100" s="1793"/>
      <c r="AQ100" s="1793"/>
      <c r="AR100" s="1793"/>
      <c r="AS100" s="1793"/>
      <c r="AT100" s="1793"/>
      <c r="AU100" s="20"/>
      <c r="AV100" s="20"/>
      <c r="AW100" s="20"/>
      <c r="AX100" s="20"/>
      <c r="AY100" s="20"/>
      <c r="AZ100" s="20"/>
      <c r="BD100" s="1182" t="s">
        <v>2517</v>
      </c>
      <c r="BE100" s="1183" t="str">
        <f>Application!L288</f>
        <v>vrodriguez@jamboreehousing.com</v>
      </c>
    </row>
    <row r="101" spans="1:57" ht="13" customHeight="1">
      <c r="A101" s="1793"/>
      <c r="B101" s="1793"/>
      <c r="C101" s="1793"/>
      <c r="D101" s="1793"/>
      <c r="E101" s="1793"/>
      <c r="F101" s="1793"/>
      <c r="G101" s="1793"/>
      <c r="H101" s="1793"/>
      <c r="I101" s="1793"/>
      <c r="J101" s="1793"/>
      <c r="K101" s="1793"/>
      <c r="L101" s="1793"/>
      <c r="M101" s="1793"/>
      <c r="N101" s="1793"/>
      <c r="O101" s="1793"/>
      <c r="P101" s="1793"/>
      <c r="Q101" s="1793"/>
      <c r="R101" s="1793"/>
      <c r="S101" s="1793"/>
      <c r="T101" s="1793"/>
      <c r="U101" s="1793"/>
      <c r="V101" s="1793"/>
      <c r="W101" s="1793"/>
      <c r="X101" s="1793"/>
      <c r="Y101" s="1793"/>
      <c r="Z101" s="1793"/>
      <c r="AA101" s="1793"/>
      <c r="AB101" s="1793"/>
      <c r="AC101" s="1793"/>
      <c r="AD101" s="1793"/>
      <c r="AE101" s="1793"/>
      <c r="AF101" s="1793"/>
      <c r="AG101" s="1793"/>
      <c r="AH101" s="1793"/>
      <c r="AI101" s="1793"/>
      <c r="AJ101" s="1793"/>
      <c r="AK101" s="1793"/>
      <c r="AL101" s="1793"/>
      <c r="AM101" s="1793"/>
      <c r="AN101" s="1793"/>
      <c r="AO101" s="1793"/>
      <c r="AP101" s="1793"/>
      <c r="AQ101" s="1793"/>
      <c r="AR101" s="1793"/>
      <c r="AS101" s="1793"/>
      <c r="AT101" s="1793"/>
      <c r="AU101" s="20"/>
      <c r="AV101" s="20"/>
      <c r="AW101" s="20"/>
      <c r="AX101" s="20"/>
      <c r="AY101" s="20"/>
      <c r="AZ101" s="20"/>
      <c r="BD101" s="3" t="s">
        <v>2522</v>
      </c>
      <c r="BE101">
        <f>'Sources and Uses Budget'!C105</f>
        <v>83852713</v>
      </c>
    </row>
    <row r="102" spans="1:57" ht="13" customHeight="1">
      <c r="A102" s="1793"/>
      <c r="B102" s="1793"/>
      <c r="C102" s="1793"/>
      <c r="D102" s="1793"/>
      <c r="E102" s="1793"/>
      <c r="F102" s="1793"/>
      <c r="G102" s="1793"/>
      <c r="H102" s="1793"/>
      <c r="I102" s="1793"/>
      <c r="J102" s="1793"/>
      <c r="K102" s="1793"/>
      <c r="L102" s="1793"/>
      <c r="M102" s="1793"/>
      <c r="N102" s="1793"/>
      <c r="O102" s="1793"/>
      <c r="P102" s="1793"/>
      <c r="Q102" s="1793"/>
      <c r="R102" s="1793"/>
      <c r="S102" s="1793"/>
      <c r="T102" s="1793"/>
      <c r="U102" s="1793"/>
      <c r="V102" s="1793"/>
      <c r="W102" s="1793"/>
      <c r="X102" s="1793"/>
      <c r="Y102" s="1793"/>
      <c r="Z102" s="1793"/>
      <c r="AA102" s="1793"/>
      <c r="AB102" s="1793"/>
      <c r="AC102" s="1793"/>
      <c r="AD102" s="1793"/>
      <c r="AE102" s="1793"/>
      <c r="AF102" s="1793"/>
      <c r="AG102" s="1793"/>
      <c r="AH102" s="1793"/>
      <c r="AI102" s="1793"/>
      <c r="AJ102" s="1793"/>
      <c r="AK102" s="1793"/>
      <c r="AL102" s="1793"/>
      <c r="AM102" s="1793"/>
      <c r="AN102" s="1793"/>
      <c r="AO102" s="1793"/>
      <c r="AP102" s="1793"/>
      <c r="AQ102" s="1793"/>
      <c r="AR102" s="1793"/>
      <c r="AS102" s="1793"/>
      <c r="AT102" s="1793"/>
      <c r="AU102" s="20"/>
      <c r="AV102" s="20"/>
      <c r="AW102" s="20"/>
      <c r="AX102" s="20"/>
      <c r="AY102" s="20"/>
      <c r="AZ102" s="20"/>
      <c r="BD102" s="3" t="s">
        <v>2523</v>
      </c>
      <c r="BE102" t="b">
        <f>T197="Yes"</f>
        <v>0</v>
      </c>
    </row>
    <row r="103" spans="1:57" ht="13" customHeight="1">
      <c r="A103" s="1793"/>
      <c r="B103" s="1793"/>
      <c r="C103" s="1793"/>
      <c r="D103" s="1793"/>
      <c r="E103" s="1793"/>
      <c r="F103" s="1793"/>
      <c r="G103" s="1793"/>
      <c r="H103" s="1793"/>
      <c r="I103" s="1793"/>
      <c r="J103" s="1793"/>
      <c r="K103" s="1793"/>
      <c r="L103" s="1793"/>
      <c r="M103" s="1793"/>
      <c r="N103" s="1793"/>
      <c r="O103" s="1793"/>
      <c r="P103" s="1793"/>
      <c r="Q103" s="1793"/>
      <c r="R103" s="1793"/>
      <c r="S103" s="1793"/>
      <c r="T103" s="1793"/>
      <c r="U103" s="1793"/>
      <c r="V103" s="1793"/>
      <c r="W103" s="1793"/>
      <c r="X103" s="1793"/>
      <c r="Y103" s="1793"/>
      <c r="Z103" s="1793"/>
      <c r="AA103" s="1793"/>
      <c r="AB103" s="1793"/>
      <c r="AC103" s="1793"/>
      <c r="AD103" s="1793"/>
      <c r="AE103" s="1793"/>
      <c r="AF103" s="1793"/>
      <c r="AG103" s="1793"/>
      <c r="AH103" s="1793"/>
      <c r="AI103" s="1793"/>
      <c r="AJ103" s="1793"/>
      <c r="AK103" s="1793"/>
      <c r="AL103" s="1793"/>
      <c r="AM103" s="1793"/>
      <c r="AN103" s="1793"/>
      <c r="AO103" s="1793"/>
      <c r="AP103" s="1793"/>
      <c r="AQ103" s="1793"/>
      <c r="AR103" s="1793"/>
      <c r="AS103" s="1793"/>
      <c r="AT103" s="1793"/>
      <c r="AU103" s="20"/>
      <c r="AV103" s="20"/>
      <c r="AW103" s="20"/>
      <c r="AX103" s="20"/>
      <c r="AY103" s="20"/>
      <c r="BD103" t="s">
        <v>2127</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3" t="b">
        <f>T200="Yes"</f>
        <v>0</v>
      </c>
    </row>
    <row r="105" spans="1:57" ht="13" customHeight="1">
      <c r="A105" s="1793" t="s">
        <v>2118</v>
      </c>
      <c r="B105" s="1793"/>
      <c r="C105" s="1793"/>
      <c r="D105" s="1793"/>
      <c r="E105" s="1793"/>
      <c r="F105" s="1793"/>
      <c r="G105" s="1793"/>
      <c r="H105" s="1793"/>
      <c r="I105" s="1793"/>
      <c r="J105" s="1793"/>
      <c r="K105" s="1793"/>
      <c r="L105" s="1793"/>
      <c r="M105" s="1793"/>
      <c r="N105" s="1793"/>
      <c r="O105" s="1793"/>
      <c r="P105" s="1793"/>
      <c r="Q105" s="1793"/>
      <c r="R105" s="1793"/>
      <c r="S105" s="1793"/>
      <c r="T105" s="1793"/>
      <c r="U105" s="1793"/>
      <c r="V105" s="1793"/>
      <c r="W105" s="1793"/>
      <c r="X105" s="1793"/>
      <c r="Y105" s="1793"/>
      <c r="Z105" s="1793"/>
      <c r="AA105" s="1793"/>
      <c r="AB105" s="1793"/>
      <c r="AC105" s="1793"/>
      <c r="AD105" s="1793"/>
      <c r="AE105" s="1793"/>
      <c r="AF105" s="1793"/>
      <c r="AG105" s="1793"/>
      <c r="AH105" s="1793"/>
      <c r="AI105" s="1793"/>
      <c r="AJ105" s="1793"/>
      <c r="AK105" s="1793"/>
      <c r="AL105" s="1793"/>
      <c r="AM105" s="1793"/>
      <c r="AN105" s="1793"/>
      <c r="AO105" s="1793"/>
      <c r="AP105" s="1793"/>
      <c r="AQ105" s="1793"/>
      <c r="AR105" s="1793"/>
      <c r="AS105" s="1793"/>
      <c r="AT105" s="1793"/>
      <c r="AU105" s="20"/>
      <c r="AV105" s="20"/>
      <c r="AW105" s="20"/>
      <c r="AX105" s="20"/>
      <c r="AY105" s="20"/>
      <c r="BD105" s="3" t="s">
        <v>2539</v>
      </c>
      <c r="BE105" s="1183" t="b">
        <f>V224="Yes"</f>
        <v>0</v>
      </c>
    </row>
    <row r="106" spans="1:57" ht="13" customHeight="1">
      <c r="A106" s="1793"/>
      <c r="B106" s="1793"/>
      <c r="C106" s="1793"/>
      <c r="D106" s="1793"/>
      <c r="E106" s="1793"/>
      <c r="F106" s="1793"/>
      <c r="G106" s="1793"/>
      <c r="H106" s="1793"/>
      <c r="I106" s="1793"/>
      <c r="J106" s="1793"/>
      <c r="K106" s="1793"/>
      <c r="L106" s="1793"/>
      <c r="M106" s="1793"/>
      <c r="N106" s="1793"/>
      <c r="O106" s="1793"/>
      <c r="P106" s="1793"/>
      <c r="Q106" s="1793"/>
      <c r="R106" s="1793"/>
      <c r="S106" s="1793"/>
      <c r="T106" s="1793"/>
      <c r="U106" s="1793"/>
      <c r="V106" s="1793"/>
      <c r="W106" s="1793"/>
      <c r="X106" s="1793"/>
      <c r="Y106" s="1793"/>
      <c r="Z106" s="1793"/>
      <c r="AA106" s="1793"/>
      <c r="AB106" s="1793"/>
      <c r="AC106" s="1793"/>
      <c r="AD106" s="1793"/>
      <c r="AE106" s="1793"/>
      <c r="AF106" s="1793"/>
      <c r="AG106" s="1793"/>
      <c r="AH106" s="1793"/>
      <c r="AI106" s="1793"/>
      <c r="AJ106" s="1793"/>
      <c r="AK106" s="1793"/>
      <c r="AL106" s="1793"/>
      <c r="AM106" s="1793"/>
      <c r="AN106" s="1793"/>
      <c r="AO106" s="1793"/>
      <c r="AP106" s="1793"/>
      <c r="AQ106" s="1793"/>
      <c r="AR106" s="1793"/>
      <c r="AS106" s="1793"/>
      <c r="AT106" s="1793"/>
      <c r="AU106" s="20"/>
      <c r="AV106" s="20"/>
      <c r="AW106" s="20"/>
      <c r="AX106" s="20"/>
      <c r="AY106" s="20"/>
      <c r="BD106" s="3" t="s">
        <v>2540</v>
      </c>
      <c r="BE106" s="1183" t="b">
        <f t="shared" ref="BE106:BE110" si="0">V225="Yes"</f>
        <v>1</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3" t="b">
        <f t="shared" si="0"/>
        <v>0</v>
      </c>
    </row>
    <row r="108" spans="1:57" ht="13"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794" t="s">
        <v>2782</v>
      </c>
      <c r="H113" s="1794"/>
      <c r="I113" s="3" t="s">
        <v>181</v>
      </c>
      <c r="L113" s="1794" t="s">
        <v>2781</v>
      </c>
      <c r="M113" s="1794"/>
      <c r="N113" s="1794"/>
      <c r="O113" s="1794"/>
      <c r="P113" s="1800" t="s">
        <v>2607</v>
      </c>
      <c r="Q113" s="1800"/>
      <c r="R113" s="1800"/>
      <c r="S113" s="180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4" t="s">
        <v>2677</v>
      </c>
      <c r="D115" s="1804"/>
      <c r="E115" s="1804"/>
      <c r="F115" s="1804"/>
      <c r="G115" s="1804"/>
      <c r="H115" s="1804"/>
      <c r="I115" s="1804"/>
      <c r="J115" s="1804"/>
      <c r="K115" s="1804"/>
      <c r="L115" s="202" t="s">
        <v>625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626</v>
      </c>
      <c r="Y117" s="1794"/>
      <c r="Z117" s="1794"/>
      <c r="AA117" s="1794"/>
      <c r="AB117" s="1794"/>
      <c r="AC117" s="1794"/>
      <c r="AD117" s="1794"/>
      <c r="AE117" s="1794"/>
      <c r="AF117" s="1794"/>
      <c r="AG117" s="1794"/>
      <c r="AH117" s="1794"/>
      <c r="AI117" s="1794"/>
      <c r="AJ117" s="1794"/>
      <c r="AK117" s="1794"/>
    </row>
    <row r="118" spans="1:117" ht="13" customHeight="1">
      <c r="X118" s="3"/>
      <c r="Y118" s="3"/>
      <c r="Z118" s="3" t="s">
        <v>627</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4" t="s">
        <v>2669</v>
      </c>
      <c r="Z120" s="1794"/>
      <c r="AA120" s="1794"/>
      <c r="AB120" s="1794"/>
      <c r="AC120" s="1794"/>
      <c r="AD120" s="1794"/>
      <c r="AE120" s="1794"/>
      <c r="AF120" s="1794"/>
      <c r="AG120" s="1794"/>
      <c r="AH120" s="1794"/>
      <c r="AI120" s="1794"/>
      <c r="AJ120" s="1794"/>
      <c r="AK120" s="179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91" t="s">
        <v>467</v>
      </c>
      <c r="CV122" s="1692"/>
      <c r="CW122" s="14"/>
      <c r="CX122" s="14" t="s">
        <v>632</v>
      </c>
      <c r="CY122" s="14"/>
      <c r="CZ122" s="14"/>
      <c r="DA122" s="14"/>
      <c r="DB122" s="14"/>
      <c r="DC122" s="14"/>
      <c r="DD122" s="14"/>
      <c r="DE122" s="14"/>
      <c r="DF122" s="14"/>
      <c r="DG122" s="1688" t="str">
        <f>T189</f>
        <v>Orange</v>
      </c>
      <c r="DH122" s="1689"/>
      <c r="DI122" s="1689"/>
      <c r="DJ122" s="1689"/>
      <c r="DK122" s="1689"/>
      <c r="DL122" s="1689"/>
      <c r="DM122" s="1690"/>
    </row>
    <row r="123" spans="1:117" ht="13" customHeight="1">
      <c r="A123" s="3"/>
      <c r="B123" s="3"/>
      <c r="T123" s="3"/>
      <c r="U123" s="3"/>
      <c r="V123" s="3"/>
      <c r="W123" s="3"/>
      <c r="X123" s="3"/>
      <c r="Y123" s="1794" t="s">
        <v>2670</v>
      </c>
      <c r="Z123" s="1794"/>
      <c r="AA123" s="1794"/>
      <c r="AB123" s="1794"/>
      <c r="AC123" s="1794"/>
      <c r="AD123" s="1794"/>
      <c r="AE123" s="1794"/>
      <c r="AF123" s="1794"/>
      <c r="AG123" s="1794"/>
      <c r="AH123" s="1794"/>
      <c r="AI123" s="1794"/>
      <c r="AJ123" s="1794"/>
      <c r="AK123" s="179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3" customHeight="1">
      <c r="A150" s="3"/>
      <c r="B150" s="3"/>
      <c r="D150" s="3"/>
      <c r="E150" s="3"/>
      <c r="F150" s="1343"/>
      <c r="G150" s="1343"/>
      <c r="H150" s="1343"/>
      <c r="I150" s="1343"/>
      <c r="J150" s="1343"/>
      <c r="K150" s="1343"/>
      <c r="L150" s="1343"/>
      <c r="M150" s="1343"/>
      <c r="N150" s="1343"/>
      <c r="O150" s="1343"/>
      <c r="P150" s="1343"/>
      <c r="Q150" s="1343"/>
      <c r="R150" s="1343"/>
      <c r="S150" s="1343"/>
      <c r="T150" s="134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3" customHeight="1">
      <c r="BM152">
        <v>4</v>
      </c>
      <c r="BN152" s="3" t="s">
        <v>2392</v>
      </c>
    </row>
    <row r="153" spans="1:108" ht="13" customHeight="1">
      <c r="D153" t="s">
        <v>643</v>
      </c>
      <c r="O153" s="1444" t="s">
        <v>2671</v>
      </c>
      <c r="P153" s="1514"/>
      <c r="Q153" s="1514"/>
      <c r="R153" s="1514"/>
      <c r="S153" s="1514"/>
      <c r="T153" s="1514"/>
      <c r="U153" s="1514"/>
      <c r="V153" s="1514"/>
      <c r="W153" s="1514"/>
      <c r="X153" s="1514"/>
      <c r="Y153" s="1514"/>
      <c r="Z153" s="1514"/>
      <c r="AA153" s="1514"/>
      <c r="AB153" s="1514"/>
      <c r="AC153" s="1514"/>
      <c r="AD153" s="1514"/>
      <c r="AE153" s="1514"/>
      <c r="AF153" s="1514"/>
      <c r="AG153" s="1514"/>
      <c r="AH153" s="1514"/>
      <c r="BM153">
        <v>5</v>
      </c>
      <c r="BN153" s="3" t="s">
        <v>2394</v>
      </c>
      <c r="CR153" s="31" t="s">
        <v>2636</v>
      </c>
      <c r="CS153" s="32"/>
      <c r="CT153" s="32"/>
      <c r="CU153" s="32"/>
      <c r="CV153" s="32"/>
      <c r="CW153" s="32"/>
      <c r="CX153" s="14"/>
      <c r="CY153" s="31" t="s">
        <v>2637</v>
      </c>
      <c r="CZ153" s="14"/>
      <c r="DA153" s="14"/>
      <c r="DB153" s="14"/>
      <c r="DC153" s="14"/>
      <c r="DD153" s="14"/>
    </row>
    <row r="154" spans="1:108" ht="13" customHeight="1">
      <c r="D154" s="303" t="s">
        <v>437</v>
      </c>
      <c r="O154" s="1384" t="s">
        <v>2672</v>
      </c>
      <c r="P154" s="1460"/>
      <c r="Q154" s="1460"/>
      <c r="R154" s="1460"/>
      <c r="S154" s="1460"/>
      <c r="T154" s="1460"/>
      <c r="U154" s="1460"/>
      <c r="V154" s="1460"/>
      <c r="W154" s="1460"/>
      <c r="X154" s="1460"/>
      <c r="Y154" s="1460"/>
      <c r="Z154" s="1460"/>
      <c r="AA154" s="1460"/>
      <c r="AB154" s="1460"/>
      <c r="AC154" s="1460"/>
      <c r="AD154" s="1460"/>
      <c r="AE154" s="1460"/>
      <c r="AF154" s="1460"/>
      <c r="AG154" s="1460"/>
      <c r="AH154" s="1460"/>
      <c r="BM154">
        <v>6</v>
      </c>
      <c r="BN154" s="3" t="s">
        <v>2395</v>
      </c>
      <c r="CR154" s="31"/>
      <c r="CS154" s="32"/>
      <c r="CT154" s="32"/>
      <c r="CU154" s="32"/>
      <c r="CV154" s="32"/>
      <c r="CW154" s="32"/>
      <c r="CX154" s="14"/>
      <c r="CY154" s="31"/>
      <c r="CZ154" s="14"/>
      <c r="DA154" s="14"/>
      <c r="DB154" s="14"/>
      <c r="DC154" s="14"/>
      <c r="DD154" s="14"/>
    </row>
    <row r="155" spans="1:108" ht="13" customHeight="1">
      <c r="D155" s="8" t="s">
        <v>439</v>
      </c>
      <c r="F155" s="8"/>
      <c r="G155" s="8"/>
      <c r="H155" s="8"/>
      <c r="I155" s="8"/>
      <c r="J155" s="8"/>
      <c r="K155" s="8"/>
      <c r="L155" s="8"/>
      <c r="M155" s="8"/>
      <c r="N155" s="8"/>
      <c r="O155" s="1812" t="s">
        <v>438</v>
      </c>
      <c r="P155" s="1812"/>
      <c r="Q155" s="1812"/>
      <c r="R155" s="1812"/>
      <c r="S155" s="1812"/>
      <c r="T155" s="1812"/>
      <c r="U155" s="1812"/>
      <c r="V155" s="1812"/>
      <c r="W155" s="1812"/>
      <c r="X155" s="1812"/>
      <c r="Y155" s="1812"/>
      <c r="Z155" s="1812"/>
      <c r="AA155" s="1812"/>
      <c r="AB155" s="1812"/>
      <c r="AC155" s="1812"/>
      <c r="AD155" s="1812"/>
      <c r="AE155" s="1812"/>
      <c r="AF155" s="1812"/>
      <c r="AG155" s="1812"/>
      <c r="AH155" s="1812"/>
      <c r="BM155">
        <v>7</v>
      </c>
      <c r="BN155" s="3" t="s">
        <v>589</v>
      </c>
      <c r="CR155" s="31"/>
      <c r="CS155" s="32"/>
      <c r="CT155" s="32"/>
      <c r="CU155" s="32"/>
      <c r="CV155" s="32"/>
      <c r="CW155" s="32"/>
      <c r="CX155" s="14"/>
      <c r="CY155" s="31"/>
      <c r="CZ155" s="14"/>
      <c r="DA155" s="14"/>
      <c r="DB155" s="14"/>
      <c r="DC155" s="14"/>
      <c r="DD155" s="14"/>
    </row>
    <row r="156" spans="1:108" ht="13" customHeight="1">
      <c r="D156" t="s">
        <v>312</v>
      </c>
      <c r="O156" s="1445" t="s">
        <v>2673</v>
      </c>
      <c r="P156" s="1445"/>
      <c r="Q156" s="1445"/>
      <c r="R156" s="1445"/>
      <c r="S156" s="1445"/>
      <c r="T156" s="1445"/>
      <c r="U156" s="1445"/>
      <c r="V156" s="1445"/>
      <c r="W156" s="1445"/>
      <c r="X156" s="1445"/>
      <c r="Y156" s="1445"/>
      <c r="Z156" s="1445"/>
      <c r="AA156" s="1445"/>
      <c r="AB156" s="1445"/>
      <c r="AC156" s="1445"/>
      <c r="AD156" s="1445"/>
      <c r="AE156" s="1445"/>
      <c r="AF156" s="1445"/>
      <c r="AG156" s="1445"/>
      <c r="AH156" s="1445"/>
      <c r="BT156" t="s">
        <v>306</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44" t="s">
        <v>2658</v>
      </c>
      <c r="P157" s="1514"/>
      <c r="Q157" s="1514"/>
      <c r="R157" s="1514"/>
      <c r="S157" s="1514"/>
      <c r="T157" s="1514"/>
      <c r="U157" s="1514"/>
      <c r="V157" s="1514"/>
      <c r="W157" s="1514"/>
      <c r="X157" s="1514"/>
      <c r="Y157" s="8"/>
      <c r="Z157" s="8"/>
      <c r="AA157" s="8"/>
      <c r="AB157" s="8"/>
      <c r="AC157" s="8"/>
      <c r="AD157" s="8"/>
      <c r="AE157" s="8"/>
      <c r="AF157" s="8"/>
      <c r="BN157" s="23" t="s">
        <v>634</v>
      </c>
      <c r="BS157">
        <v>2</v>
      </c>
      <c r="BT157" t="s">
        <v>474</v>
      </c>
      <c r="CB157" s="286" t="s">
        <v>645</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97">
        <v>92606</v>
      </c>
      <c r="P158" s="1797"/>
      <c r="Q158" s="1797"/>
      <c r="R158" s="1797"/>
      <c r="S158" s="9"/>
      <c r="T158" s="9"/>
      <c r="U158" s="9"/>
      <c r="V158" s="9"/>
      <c r="W158" s="9"/>
      <c r="X158" s="9"/>
      <c r="Y158" s="9"/>
      <c r="Z158" s="9"/>
      <c r="AA158" s="9"/>
      <c r="AB158" s="9"/>
      <c r="AC158" s="9"/>
      <c r="AD158" s="9"/>
      <c r="AE158" s="9"/>
      <c r="AF158" s="9"/>
      <c r="BN158" s="23" t="s">
        <v>635</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785" t="s">
        <v>2674</v>
      </c>
      <c r="P159" s="1785"/>
      <c r="Q159" s="1785"/>
      <c r="R159" s="1785"/>
      <c r="S159" s="1785"/>
      <c r="T159" s="1785"/>
      <c r="V159" s="97" t="s">
        <v>270</v>
      </c>
      <c r="W159" s="1798"/>
      <c r="X159" s="1798"/>
      <c r="Y159" s="10"/>
      <c r="Z159" s="10"/>
      <c r="AA159" s="10"/>
      <c r="AB159" s="10"/>
      <c r="AC159" s="10"/>
      <c r="AD159" s="10"/>
      <c r="AE159" s="10"/>
      <c r="AF159" s="10"/>
      <c r="BN159" s="23" t="s">
        <v>338</v>
      </c>
      <c r="BS159">
        <v>7</v>
      </c>
      <c r="BT159" t="s">
        <v>476</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458</v>
      </c>
      <c r="CX159" s="14"/>
      <c r="CY159" s="14"/>
      <c r="CZ159" s="71" t="s">
        <v>631</v>
      </c>
      <c r="DA159" s="72" t="s">
        <v>324</v>
      </c>
      <c r="DB159" s="72" t="s">
        <v>163</v>
      </c>
      <c r="DC159" s="72" t="s">
        <v>164</v>
      </c>
      <c r="DD159" s="72" t="s">
        <v>458</v>
      </c>
    </row>
    <row r="160" spans="1:108" ht="13" customHeight="1">
      <c r="D160" t="s">
        <v>316</v>
      </c>
      <c r="O160" s="1785"/>
      <c r="P160" s="1785"/>
      <c r="Q160" s="1785"/>
      <c r="R160" s="1785"/>
      <c r="S160" s="1785"/>
      <c r="T160" s="1785"/>
      <c r="U160" s="10"/>
      <c r="V160" s="10"/>
      <c r="W160" s="10"/>
      <c r="X160" s="10"/>
      <c r="Y160" s="10"/>
      <c r="Z160" s="10"/>
      <c r="AA160" s="10"/>
      <c r="AB160" s="10"/>
      <c r="AC160" s="10"/>
      <c r="AD160" s="10"/>
      <c r="AE160" s="10"/>
      <c r="AF160" s="10"/>
      <c r="BN160" s="23" t="s">
        <v>658</v>
      </c>
      <c r="BS160">
        <v>6</v>
      </c>
      <c r="BT160" t="s">
        <v>477</v>
      </c>
      <c r="CB160" s="349" t="s">
        <v>474</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3" customHeight="1">
      <c r="D161" t="s">
        <v>317</v>
      </c>
      <c r="O161" s="1789" t="s">
        <v>2675</v>
      </c>
      <c r="P161" s="1789"/>
      <c r="Q161" s="1789"/>
      <c r="R161" s="1789"/>
      <c r="S161" s="1789"/>
      <c r="T161" s="1789"/>
      <c r="U161" s="1789"/>
      <c r="V161" s="1789"/>
      <c r="W161" s="1789"/>
      <c r="X161" s="1789"/>
      <c r="Y161" s="1789"/>
      <c r="Z161" s="1789"/>
      <c r="AA161" s="1789"/>
      <c r="AB161" s="1789"/>
      <c r="AC161" s="1789"/>
      <c r="AD161" s="1789"/>
      <c r="AE161" s="1789"/>
      <c r="AF161" s="1789"/>
      <c r="AG161" s="1789"/>
      <c r="AH161" s="1789"/>
      <c r="BJ161" t="s">
        <v>667</v>
      </c>
      <c r="BN161" s="23" t="s">
        <v>659</v>
      </c>
      <c r="BS161">
        <v>7</v>
      </c>
      <c r="BT161" t="s">
        <v>478</v>
      </c>
      <c r="CB161" s="350" t="s">
        <v>475</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660</v>
      </c>
      <c r="BS162">
        <v>7</v>
      </c>
      <c r="BT162" t="s">
        <v>479</v>
      </c>
      <c r="CB162" s="350" t="s">
        <v>476</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480</v>
      </c>
      <c r="CB163" s="350" t="s">
        <v>477</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3" customHeight="1">
      <c r="C164" s="27"/>
      <c r="D164" s="1805" t="s">
        <v>2168</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662</v>
      </c>
      <c r="BS164">
        <v>7</v>
      </c>
      <c r="BT164" t="s">
        <v>481</v>
      </c>
      <c r="CB164" s="350" t="s">
        <v>478</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482</v>
      </c>
      <c r="CB165" s="350" t="s">
        <v>479</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483</v>
      </c>
      <c r="CB166" s="350" t="s">
        <v>480</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484</v>
      </c>
      <c r="CB167" s="350" t="s">
        <v>481</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485</v>
      </c>
      <c r="CB168" s="350" t="s">
        <v>482</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3" customHeight="1">
      <c r="A169" s="1518" t="s">
        <v>537</v>
      </c>
      <c r="B169" s="1518"/>
      <c r="C169" s="1518"/>
      <c r="D169" s="1518"/>
      <c r="E169" s="1518"/>
      <c r="F169" s="1518"/>
      <c r="G169" s="1518"/>
      <c r="H169" s="1518"/>
      <c r="I169" s="1518"/>
      <c r="J169" s="1518"/>
      <c r="K169" s="1518"/>
      <c r="L169" s="1518"/>
      <c r="M169" s="1518"/>
      <c r="N169" s="1518"/>
      <c r="O169" s="1518"/>
      <c r="P169" s="1518"/>
      <c r="Q169" s="1518"/>
      <c r="R169" s="1518"/>
      <c r="S169" s="1518"/>
      <c r="T169" s="1518"/>
      <c r="U169" s="1518"/>
      <c r="V169" s="1518"/>
      <c r="W169" s="1518"/>
      <c r="X169" s="1518"/>
      <c r="Y169" s="1518"/>
      <c r="Z169" s="1518"/>
      <c r="AA169" s="1518"/>
      <c r="AB169" s="1518"/>
      <c r="AC169" s="1518"/>
      <c r="AD169" s="1518"/>
      <c r="AE169" s="1518"/>
      <c r="AF169" s="1518"/>
      <c r="AG169" s="1518"/>
      <c r="AH169" s="1518"/>
      <c r="AI169" s="1518"/>
      <c r="AJ169" s="1518"/>
      <c r="AK169" s="1518"/>
      <c r="AL169" s="1518"/>
      <c r="AM169" s="1518"/>
      <c r="AN169" s="1518"/>
      <c r="AO169" s="1518"/>
      <c r="AP169" s="1518"/>
      <c r="AQ169" s="1518"/>
      <c r="AR169" s="1518"/>
      <c r="AS169" s="1518"/>
      <c r="AT169" s="1518"/>
      <c r="AU169" s="95"/>
      <c r="AV169" s="95"/>
      <c r="AW169" s="95"/>
      <c r="AX169" s="95"/>
      <c r="AY169" s="95"/>
      <c r="BN169" s="23" t="s">
        <v>671</v>
      </c>
      <c r="BS169">
        <v>5</v>
      </c>
      <c r="BT169" t="s">
        <v>486</v>
      </c>
      <c r="CB169" s="350" t="s">
        <v>483</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3" customHeight="1">
      <c r="A170" s="1518"/>
      <c r="B170" s="1518"/>
      <c r="C170" s="1518"/>
      <c r="D170" s="1518"/>
      <c r="E170" s="1518"/>
      <c r="F170" s="1518"/>
      <c r="G170" s="1518"/>
      <c r="H170" s="1518"/>
      <c r="I170" s="1518"/>
      <c r="J170" s="1518"/>
      <c r="K170" s="1518"/>
      <c r="L170" s="1518"/>
      <c r="M170" s="1518"/>
      <c r="N170" s="1518"/>
      <c r="O170" s="1518"/>
      <c r="P170" s="1518"/>
      <c r="Q170" s="1518"/>
      <c r="R170" s="1518"/>
      <c r="S170" s="1518"/>
      <c r="T170" s="1518"/>
      <c r="U170" s="1518"/>
      <c r="V170" s="1518"/>
      <c r="W170" s="1518"/>
      <c r="X170" s="1518"/>
      <c r="Y170" s="1518"/>
      <c r="Z170" s="1518"/>
      <c r="AA170" s="1518"/>
      <c r="AB170" s="1518"/>
      <c r="AC170" s="1518"/>
      <c r="AD170" s="1518"/>
      <c r="AE170" s="1518"/>
      <c r="AF170" s="1518"/>
      <c r="AG170" s="1518"/>
      <c r="AH170" s="1518"/>
      <c r="AI170" s="1518"/>
      <c r="AJ170" s="1518"/>
      <c r="AK170" s="1518"/>
      <c r="AL170" s="1518"/>
      <c r="AM170" s="1518"/>
      <c r="AN170" s="1518"/>
      <c r="AO170" s="1518"/>
      <c r="AP170" s="1518"/>
      <c r="AQ170" s="1518"/>
      <c r="AR170" s="1518"/>
      <c r="AS170" s="1518"/>
      <c r="AT170" s="1518"/>
      <c r="AU170" s="95"/>
      <c r="AV170" s="95"/>
      <c r="AW170" s="95"/>
      <c r="AX170" s="95"/>
      <c r="AY170" s="95"/>
      <c r="BN170" s="23" t="s">
        <v>672</v>
      </c>
      <c r="BS170">
        <v>7</v>
      </c>
      <c r="BT170" t="s">
        <v>487</v>
      </c>
      <c r="CB170" s="350" t="s">
        <v>484</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3" customHeight="1">
      <c r="BN171" s="23" t="s">
        <v>210</v>
      </c>
      <c r="BS171">
        <v>5</v>
      </c>
      <c r="BT171" t="s">
        <v>488</v>
      </c>
      <c r="CB171" s="350" t="s">
        <v>485</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3" customHeight="1">
      <c r="A172" s="2" t="s">
        <v>318</v>
      </c>
      <c r="C172" s="2" t="s">
        <v>319</v>
      </c>
      <c r="BN172" s="23" t="s">
        <v>212</v>
      </c>
      <c r="BS172">
        <v>5</v>
      </c>
      <c r="BT172" t="s">
        <v>489</v>
      </c>
      <c r="CB172" s="350" t="s">
        <v>486</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3" customHeight="1">
      <c r="C173" s="24"/>
      <c r="D173" t="s">
        <v>320</v>
      </c>
      <c r="J173" s="1811" t="s">
        <v>2783</v>
      </c>
      <c r="K173" s="1811"/>
      <c r="L173" s="1811"/>
      <c r="M173" s="1811"/>
      <c r="N173" s="1811"/>
      <c r="O173" s="1811"/>
      <c r="P173" s="1811"/>
      <c r="Q173" s="1811"/>
      <c r="R173" s="1811"/>
      <c r="S173" s="1811"/>
      <c r="U173" s="25"/>
      <c r="X173" s="25"/>
      <c r="BB173" s="3" t="s">
        <v>306</v>
      </c>
      <c r="BN173" s="23" t="s">
        <v>213</v>
      </c>
      <c r="BS173">
        <v>7</v>
      </c>
      <c r="BT173" t="s">
        <v>490</v>
      </c>
      <c r="CB173" s="350" t="s">
        <v>487</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3" customHeight="1">
      <c r="C174" s="24"/>
      <c r="D174" s="3" t="s">
        <v>1199</v>
      </c>
      <c r="J174" s="1445" t="s">
        <v>2054</v>
      </c>
      <c r="K174" s="1445"/>
      <c r="L174" s="1445"/>
      <c r="M174" s="1445"/>
      <c r="N174" s="1445"/>
      <c r="O174" s="1445"/>
      <c r="P174" s="1445"/>
      <c r="Q174" s="1445"/>
      <c r="R174" s="1445"/>
      <c r="S174" s="1445"/>
      <c r="T174" s="1445"/>
      <c r="U174" s="1445"/>
      <c r="V174" s="1445"/>
      <c r="W174" s="1445"/>
      <c r="X174" s="1445"/>
      <c r="Y174" s="1445"/>
      <c r="Z174" s="1445"/>
      <c r="AA174" s="1445"/>
      <c r="AB174" s="1445"/>
      <c r="BB174" t="s">
        <v>1940</v>
      </c>
      <c r="BN174" s="23" t="s">
        <v>215</v>
      </c>
      <c r="BS174">
        <v>7</v>
      </c>
      <c r="BT174" t="s">
        <v>491</v>
      </c>
      <c r="CB174" s="350" t="s">
        <v>488</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341"/>
      <c r="V175" s="1341"/>
      <c r="BB175" t="s">
        <v>1908</v>
      </c>
      <c r="BN175" s="23" t="s">
        <v>216</v>
      </c>
      <c r="BS175">
        <v>1</v>
      </c>
      <c r="BT175" t="s">
        <v>492</v>
      </c>
      <c r="CB175" s="350" t="s">
        <v>489</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2033</v>
      </c>
      <c r="T176" s="27" t="s">
        <v>304</v>
      </c>
      <c r="U176" s="1456"/>
      <c r="V176" s="1456"/>
      <c r="W176" s="1" t="s">
        <v>305</v>
      </c>
      <c r="X176" s="1788"/>
      <c r="Y176" s="1788"/>
      <c r="BB176" t="s">
        <v>1941</v>
      </c>
      <c r="BN176" s="23" t="s">
        <v>218</v>
      </c>
      <c r="BS176">
        <v>5</v>
      </c>
      <c r="BT176" t="s">
        <v>493</v>
      </c>
      <c r="CB176" s="350" t="s">
        <v>490</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341" t="s">
        <v>543</v>
      </c>
      <c r="S177" s="1341"/>
      <c r="BB177" t="s">
        <v>2165</v>
      </c>
      <c r="BN177" s="23" t="s">
        <v>219</v>
      </c>
      <c r="BS177">
        <v>2</v>
      </c>
      <c r="BT177" t="s">
        <v>494</v>
      </c>
      <c r="CB177" s="350" t="s">
        <v>491</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1200</v>
      </c>
      <c r="AA178" t="s">
        <v>2033</v>
      </c>
      <c r="AE178" s="27" t="s">
        <v>304</v>
      </c>
      <c r="AF178" s="1787"/>
      <c r="AG178" s="1787"/>
      <c r="AH178" s="1" t="s">
        <v>305</v>
      </c>
      <c r="AI178" s="1809"/>
      <c r="AJ178" s="1809"/>
      <c r="AK178" s="1809"/>
      <c r="BB178" t="s">
        <v>2166</v>
      </c>
      <c r="BN178" s="23" t="s">
        <v>220</v>
      </c>
      <c r="BS178">
        <v>7</v>
      </c>
      <c r="BT178" t="s">
        <v>53</v>
      </c>
      <c r="CB178" s="350" t="s">
        <v>492</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493</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2632</v>
      </c>
      <c r="X180" s="1341" t="s">
        <v>543</v>
      </c>
      <c r="Y180" s="1341"/>
      <c r="BN180" s="23" t="s">
        <v>223</v>
      </c>
      <c r="BS180">
        <v>5</v>
      </c>
      <c r="BT180" t="s">
        <v>55</v>
      </c>
      <c r="CB180" s="350" t="s">
        <v>494</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973</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574</v>
      </c>
      <c r="C183" s="2" t="s">
        <v>575</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576</v>
      </c>
      <c r="I184" s="1454" t="str">
        <f>H18</f>
        <v>Montecito Vista</v>
      </c>
      <c r="J184" s="1454"/>
      <c r="K184" s="1454"/>
      <c r="L184" s="1454"/>
      <c r="M184" s="1454"/>
      <c r="N184" s="1454"/>
      <c r="O184" s="1454"/>
      <c r="P184" s="1454"/>
      <c r="Q184" s="1454"/>
      <c r="R184" s="1454"/>
      <c r="S184" s="1454"/>
      <c r="T184" s="1454"/>
      <c r="U184" s="1454"/>
      <c r="V184" s="1454"/>
      <c r="W184" s="1454"/>
      <c r="X184" s="1454"/>
      <c r="Y184" s="1454"/>
      <c r="Z184" s="1454"/>
      <c r="AA184" s="1454"/>
      <c r="AB184" s="1454"/>
      <c r="AC184" s="1454"/>
      <c r="AD184" s="1454"/>
      <c r="AE184" s="1454"/>
      <c r="BC184" t="s">
        <v>585</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577</v>
      </c>
      <c r="I185" s="1461" t="s">
        <v>2657</v>
      </c>
      <c r="J185" s="1461"/>
      <c r="K185" s="1461"/>
      <c r="L185" s="1461"/>
      <c r="M185" s="1461"/>
      <c r="N185" s="1461"/>
      <c r="O185" s="1461"/>
      <c r="P185" s="1461"/>
      <c r="Q185" s="1461"/>
      <c r="R185" s="1461"/>
      <c r="S185" s="1461"/>
      <c r="T185" s="1461"/>
      <c r="U185" s="1461"/>
      <c r="V185" s="1461"/>
      <c r="W185" s="1461"/>
      <c r="X185" s="1461"/>
      <c r="Y185" s="1461"/>
      <c r="Z185" s="1461"/>
      <c r="AA185" s="1461"/>
      <c r="AB185" s="1461"/>
      <c r="AC185" s="1461"/>
      <c r="AD185" s="1461"/>
      <c r="AE185" s="1461"/>
      <c r="BC185" t="s">
        <v>586</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1808"/>
      <c r="F187" s="1808"/>
      <c r="G187" s="1808"/>
      <c r="H187" s="1808"/>
      <c r="I187" s="1808"/>
      <c r="J187" s="1808"/>
      <c r="K187" s="1808"/>
      <c r="L187" s="1808"/>
      <c r="M187" s="1808"/>
      <c r="N187" s="1808"/>
      <c r="O187" s="1808"/>
      <c r="P187" s="1808"/>
      <c r="Q187" s="1808"/>
      <c r="R187" s="1808"/>
      <c r="S187" s="1808"/>
      <c r="T187" s="1808"/>
      <c r="U187" s="1808"/>
      <c r="V187" s="1808"/>
      <c r="W187" s="1808"/>
      <c r="X187" s="1808"/>
      <c r="Y187" s="1808"/>
      <c r="Z187" s="1808"/>
      <c r="AA187" s="1808"/>
      <c r="AB187" s="1808"/>
      <c r="AC187" s="1808"/>
      <c r="AD187" s="1808"/>
      <c r="AE187" s="1808"/>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1759"/>
      <c r="F188" s="1759"/>
      <c r="G188" s="1759"/>
      <c r="H188" s="1759"/>
      <c r="I188" s="1759"/>
      <c r="J188" s="1759"/>
      <c r="K188" s="1759"/>
      <c r="L188" s="1759"/>
      <c r="M188" s="1759"/>
      <c r="N188" s="1759"/>
      <c r="O188" s="1759"/>
      <c r="P188" s="1759"/>
      <c r="Q188" s="1759"/>
      <c r="R188" s="1759"/>
      <c r="S188" s="1759"/>
      <c r="T188" s="1759"/>
      <c r="U188" s="1759"/>
      <c r="V188" s="1759"/>
      <c r="W188" s="1759"/>
      <c r="X188" s="1759"/>
      <c r="Y188" s="1759"/>
      <c r="Z188" s="1759"/>
      <c r="AA188" s="1759"/>
      <c r="AB188" s="1759"/>
      <c r="AC188" s="1759"/>
      <c r="AD188" s="1759"/>
      <c r="AE188" s="1759"/>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578</v>
      </c>
      <c r="I189" s="1444" t="s">
        <v>2658</v>
      </c>
      <c r="J189" s="1445"/>
      <c r="K189" s="1445"/>
      <c r="L189" s="1445"/>
      <c r="M189" s="1445"/>
      <c r="N189" s="1445"/>
      <c r="O189" s="1445"/>
      <c r="P189" s="1445"/>
      <c r="Q189" t="s">
        <v>580</v>
      </c>
      <c r="T189" s="1445" t="s">
        <v>64</v>
      </c>
      <c r="U189" s="1445"/>
      <c r="V189" s="1445"/>
      <c r="W189" s="1445"/>
      <c r="X189" s="1445"/>
      <c r="Y189" s="1445"/>
      <c r="Z189" s="1445"/>
      <c r="AA189" s="1445"/>
      <c r="AB189" s="1445"/>
      <c r="AC189" s="1445"/>
      <c r="AD189" s="1445"/>
      <c r="AE189" s="1445"/>
      <c r="BC189" t="s">
        <v>306</v>
      </c>
      <c r="BH189" s="3" t="s">
        <v>589</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581</v>
      </c>
      <c r="I190" s="1461">
        <v>92602</v>
      </c>
      <c r="J190" s="1461"/>
      <c r="K190" s="1461"/>
      <c r="L190" s="1461"/>
      <c r="M190" s="1461"/>
      <c r="N190" s="1461"/>
      <c r="O190" t="s">
        <v>583</v>
      </c>
      <c r="T190" s="1795">
        <v>6059052535</v>
      </c>
      <c r="U190" s="1795"/>
      <c r="V190" s="1795"/>
      <c r="W190" s="1795"/>
      <c r="X190" s="1795"/>
      <c r="Y190" s="1795"/>
      <c r="Z190" s="1795"/>
      <c r="AA190" s="1795"/>
      <c r="AB190" s="1795"/>
      <c r="AC190" s="1795"/>
      <c r="AD190" s="1795"/>
      <c r="AE190" s="1795"/>
      <c r="BC190" t="s">
        <v>1038</v>
      </c>
      <c r="BH190" t="s">
        <v>1038</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460</v>
      </c>
      <c r="N191" s="1807" t="s">
        <v>2678</v>
      </c>
      <c r="O191" s="1808"/>
      <c r="P191" s="1808"/>
      <c r="Q191" s="1808"/>
      <c r="R191" s="1808"/>
      <c r="S191" s="1808"/>
      <c r="T191" s="1808"/>
      <c r="U191" s="1808"/>
      <c r="V191" s="1808"/>
      <c r="W191" s="1808"/>
      <c r="X191" s="1808"/>
      <c r="Y191" s="1808"/>
      <c r="Z191" s="1808"/>
      <c r="AA191" s="1808"/>
      <c r="AB191" s="1808"/>
      <c r="AC191" s="1808"/>
      <c r="AD191" s="1808"/>
      <c r="AE191" s="1808"/>
      <c r="BC191" t="s">
        <v>1037</v>
      </c>
      <c r="BH191" t="s">
        <v>1037</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1759"/>
      <c r="O192" s="1759"/>
      <c r="P192" s="1759"/>
      <c r="Q192" s="1759"/>
      <c r="R192" s="1759"/>
      <c r="S192" s="1759"/>
      <c r="T192" s="1759"/>
      <c r="U192" s="1759"/>
      <c r="V192" s="1759"/>
      <c r="W192" s="1759"/>
      <c r="X192" s="1759"/>
      <c r="Y192" s="1759"/>
      <c r="Z192" s="1759"/>
      <c r="AA192" s="1759"/>
      <c r="AB192" s="1759"/>
      <c r="AC192" s="1759"/>
      <c r="AD192" s="1759"/>
      <c r="AE192" s="1759"/>
      <c r="BC192" t="s">
        <v>1040</v>
      </c>
      <c r="BH192" s="3" t="s">
        <v>1355</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2034</v>
      </c>
      <c r="M193" s="40"/>
      <c r="N193" s="890"/>
      <c r="O193" s="890"/>
      <c r="P193" s="890"/>
      <c r="Q193" s="890"/>
      <c r="R193" s="890"/>
      <c r="S193" s="890"/>
      <c r="T193" s="1799" t="s">
        <v>1908</v>
      </c>
      <c r="U193" s="1799"/>
      <c r="V193" s="1799"/>
      <c r="W193" s="1799"/>
      <c r="X193" s="1799"/>
      <c r="Y193" s="1799"/>
      <c r="Z193" s="1799"/>
      <c r="AA193" s="1799"/>
      <c r="AB193" s="1799"/>
      <c r="AC193" s="1799"/>
      <c r="AD193" s="1799"/>
      <c r="AE193" s="1799"/>
      <c r="AF193" s="1799"/>
      <c r="AG193" s="1799"/>
      <c r="AH193" s="1799"/>
      <c r="AI193" s="1799"/>
      <c r="BC193" t="s">
        <v>1039</v>
      </c>
      <c r="BH193" s="3" t="s">
        <v>1615</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3" customHeight="1">
      <c r="C194" s="21"/>
      <c r="D194" s="3" t="s">
        <v>2167</v>
      </c>
      <c r="M194" s="40"/>
      <c r="N194" s="890"/>
      <c r="O194" s="890"/>
      <c r="P194" s="890"/>
      <c r="Q194" s="890"/>
      <c r="R194" s="890"/>
      <c r="S194" s="890"/>
      <c r="AH194" s="1341" t="s">
        <v>667</v>
      </c>
      <c r="AI194" s="1341"/>
      <c r="BC194" t="s">
        <v>1355</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3" customHeight="1">
      <c r="C195" s="21"/>
      <c r="D195" t="s">
        <v>330</v>
      </c>
      <c r="T195" s="1341" t="s">
        <v>543</v>
      </c>
      <c r="U195" s="1341"/>
      <c r="W195" t="s">
        <v>682</v>
      </c>
      <c r="AH195" s="1341">
        <v>47</v>
      </c>
      <c r="AI195" s="1341"/>
      <c r="BC195" t="s">
        <v>1829</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3" customHeight="1">
      <c r="C196" s="21"/>
      <c r="D196" t="s">
        <v>384</v>
      </c>
      <c r="T196" s="1378" t="s">
        <v>667</v>
      </c>
      <c r="U196" s="1378"/>
      <c r="W196" t="s">
        <v>683</v>
      </c>
      <c r="AH196" s="1341">
        <v>73</v>
      </c>
      <c r="AI196" s="1341"/>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3" customHeight="1">
      <c r="C197" s="21"/>
      <c r="D197" s="3" t="s">
        <v>168</v>
      </c>
      <c r="T197" s="1378" t="s">
        <v>667</v>
      </c>
      <c r="U197" s="1378"/>
      <c r="W197" t="s">
        <v>684</v>
      </c>
      <c r="AH197" s="1341">
        <v>37</v>
      </c>
      <c r="AI197" s="1341"/>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3" customHeight="1">
      <c r="A198"/>
      <c r="B198"/>
      <c r="C198" s="21"/>
      <c r="D198" s="3" t="s">
        <v>1638</v>
      </c>
      <c r="E198"/>
      <c r="F198"/>
      <c r="G198"/>
      <c r="H198"/>
      <c r="I198"/>
      <c r="J198"/>
      <c r="K198"/>
      <c r="L198"/>
      <c r="M198"/>
      <c r="N198"/>
      <c r="O198"/>
      <c r="P198"/>
      <c r="Q198"/>
      <c r="R198"/>
      <c r="S198"/>
      <c r="T198" s="1378"/>
      <c r="U198" s="1378"/>
      <c r="V198"/>
      <c r="X198" s="1511" t="s">
        <v>2441</v>
      </c>
      <c r="Y198" s="1511"/>
      <c r="Z198" s="1511"/>
      <c r="AA198" s="1511"/>
      <c r="AB198" s="1511"/>
      <c r="AC198" s="1511"/>
      <c r="AD198" s="1511"/>
      <c r="AE198" s="1511"/>
      <c r="AF198" s="1511"/>
      <c r="AG198" s="1511"/>
      <c r="AH198" s="1511"/>
      <c r="AI198" s="1511"/>
      <c r="AJ198" s="1511"/>
      <c r="AK198" s="1511"/>
      <c r="AL198" s="1511"/>
      <c r="AM198" s="1511"/>
      <c r="AN198" s="1511"/>
      <c r="AO198" s="1511"/>
      <c r="AP198" s="1511"/>
      <c r="AQ198" s="1511"/>
      <c r="AR198" s="1511"/>
      <c r="AS198" s="1511"/>
      <c r="AT198" s="1511"/>
      <c r="AU198"/>
      <c r="AV198"/>
      <c r="AW198"/>
      <c r="AX198"/>
      <c r="AY198"/>
      <c r="AZ198" s="30"/>
      <c r="BA198" s="30"/>
      <c r="BC198" s="14" t="s">
        <v>589</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2444</v>
      </c>
      <c r="E199"/>
      <c r="F199"/>
      <c r="G199"/>
      <c r="H199"/>
      <c r="I199"/>
      <c r="J199"/>
      <c r="K199"/>
      <c r="L199"/>
      <c r="M199"/>
      <c r="N199"/>
      <c r="O199"/>
      <c r="P199"/>
      <c r="Q199"/>
      <c r="R199"/>
      <c r="S199"/>
      <c r="T199" s="1341" t="s">
        <v>667</v>
      </c>
      <c r="U199" s="1341"/>
      <c r="V199"/>
      <c r="W199"/>
      <c r="X199" s="1511"/>
      <c r="Y199" s="1511"/>
      <c r="Z199" s="1511"/>
      <c r="AA199" s="1511"/>
      <c r="AB199" s="1511"/>
      <c r="AC199" s="1511"/>
      <c r="AD199" s="1511"/>
      <c r="AE199" s="1511"/>
      <c r="AF199" s="1511"/>
      <c r="AG199" s="1511"/>
      <c r="AH199" s="1511"/>
      <c r="AI199" s="1511"/>
      <c r="AJ199" s="1511"/>
      <c r="AK199" s="1511"/>
      <c r="AL199" s="1511"/>
      <c r="AM199" s="1511"/>
      <c r="AN199" s="1511"/>
      <c r="AO199" s="1511"/>
      <c r="AP199" s="1511"/>
      <c r="AQ199" s="1511"/>
      <c r="AR199" s="1511"/>
      <c r="AS199" s="1511"/>
      <c r="AT199" s="1511"/>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2442</v>
      </c>
      <c r="T200" s="1341" t="s">
        <v>667</v>
      </c>
      <c r="U200" s="1341"/>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2443</v>
      </c>
      <c r="V201"/>
      <c r="X201"/>
      <c r="Y201"/>
      <c r="Z201"/>
      <c r="AB201" s="1184" t="s">
        <v>917</v>
      </c>
      <c r="AC201"/>
      <c r="AH201" s="1"/>
      <c r="AJ201"/>
      <c r="AK201"/>
      <c r="AL201"/>
      <c r="AM201"/>
      <c r="AN201"/>
      <c r="AO201"/>
      <c r="AP201"/>
      <c r="AQ201"/>
      <c r="AR201"/>
      <c r="AS201"/>
      <c r="AU201"/>
      <c r="AV201"/>
      <c r="AW201"/>
      <c r="AX201"/>
      <c r="AY201"/>
      <c r="AZ201" s="30"/>
      <c r="BA201" s="30"/>
      <c r="BC201" s="3" t="s">
        <v>1058</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3" customHeight="1">
      <c r="C202" s="21"/>
      <c r="AE202" s="8"/>
      <c r="BC202" t="s">
        <v>609</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3" customHeight="1">
      <c r="A203" s="2" t="s">
        <v>584</v>
      </c>
      <c r="C203" s="2" t="s">
        <v>136</v>
      </c>
      <c r="BC203" t="s">
        <v>1059</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3" customHeight="1">
      <c r="D204" s="1454" t="s">
        <v>383</v>
      </c>
      <c r="E204" s="1454"/>
      <c r="F204" s="1454"/>
      <c r="G204" s="1454"/>
      <c r="H204" s="1454"/>
      <c r="I204" s="1454"/>
      <c r="J204" s="1454"/>
      <c r="K204" s="1454"/>
      <c r="L204" s="1454"/>
      <c r="M204" s="1454"/>
      <c r="P204" s="1806">
        <f>M26</f>
        <v>3543691</v>
      </c>
      <c r="Q204" s="1786"/>
      <c r="R204" s="1786"/>
      <c r="S204" s="1786"/>
      <c r="T204" s="1786"/>
      <c r="U204" s="1786"/>
      <c r="BC204" t="s">
        <v>1060</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3" customHeight="1">
      <c r="C205" s="21"/>
      <c r="D205" s="1815" t="s">
        <v>1244</v>
      </c>
      <c r="E205" s="1454"/>
      <c r="F205" s="1454"/>
      <c r="G205" s="1454"/>
      <c r="H205" s="1454"/>
      <c r="I205" s="1454"/>
      <c r="J205" s="1454"/>
      <c r="K205" s="1454"/>
      <c r="L205" s="1454"/>
      <c r="M205" s="1454"/>
      <c r="P205" s="1786">
        <f>M27</f>
        <v>0</v>
      </c>
      <c r="Q205" s="1786"/>
      <c r="R205" s="1786"/>
      <c r="S205" s="1786"/>
      <c r="T205" s="1786"/>
      <c r="U205" s="1786"/>
      <c r="V205" s="28"/>
      <c r="W205" s="3" t="s">
        <v>1706</v>
      </c>
      <c r="Z205" s="1813" t="s">
        <v>1181</v>
      </c>
      <c r="AA205" s="1813"/>
      <c r="AB205" s="1813"/>
      <c r="AC205" s="1813"/>
      <c r="AD205" s="1813"/>
      <c r="AE205" s="1813"/>
      <c r="AF205" s="1813"/>
      <c r="AG205" s="1813"/>
      <c r="AH205" s="1813"/>
      <c r="AI205" s="1813"/>
      <c r="AJ205" s="1813"/>
      <c r="AK205" s="1813"/>
      <c r="AL205" s="1813"/>
      <c r="AM205" s="1813"/>
      <c r="AN205" s="1813"/>
      <c r="AP205" s="1343"/>
      <c r="AQ205" s="1343"/>
      <c r="BC205" t="s">
        <v>608</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1023</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3" customHeight="1">
      <c r="A207" s="2" t="s">
        <v>587</v>
      </c>
      <c r="C207" s="2" t="s">
        <v>549</v>
      </c>
      <c r="BC207" s="437" t="s">
        <v>1061</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3" customHeight="1">
      <c r="C208" s="21"/>
      <c r="D208" s="1514" t="s">
        <v>2659</v>
      </c>
      <c r="E208" s="1514"/>
      <c r="F208" s="1514"/>
      <c r="G208" s="1514"/>
      <c r="H208" s="1514"/>
      <c r="I208" s="1514"/>
      <c r="J208" s="1514"/>
      <c r="K208" s="1514"/>
      <c r="L208" s="1514"/>
      <c r="M208" s="1514"/>
      <c r="BC208" s="3" t="s">
        <v>2158</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1062</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588</v>
      </c>
      <c r="C210" s="2" t="s">
        <v>386</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14" t="s">
        <v>1038</v>
      </c>
      <c r="E211" s="1514"/>
      <c r="F211" s="1514"/>
      <c r="G211" s="1514"/>
      <c r="H211" s="1514"/>
      <c r="I211" s="1514"/>
      <c r="J211" s="1514"/>
      <c r="K211" s="1514"/>
      <c r="L211" s="1514"/>
      <c r="M211" s="1514"/>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2182</v>
      </c>
      <c r="Q212" s="1341"/>
      <c r="R212" s="1341"/>
      <c r="T212" s="1801">
        <f>IFERROR(Q212/AG449,0)</f>
        <v>0</v>
      </c>
      <c r="U212" s="1802"/>
      <c r="BC212" t="s">
        <v>306</v>
      </c>
      <c r="BI212" t="s">
        <v>1181</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2401</v>
      </c>
      <c r="BC213" t="s">
        <v>524</v>
      </c>
      <c r="BI213" s="3" t="s">
        <v>2179</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803" t="s">
        <v>589</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528</v>
      </c>
      <c r="BI214" s="3" t="s">
        <v>2172</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1639</v>
      </c>
      <c r="Z215" s="40"/>
      <c r="AB215" s="1769"/>
      <c r="AC215" s="1769"/>
      <c r="AD215" s="1769"/>
      <c r="AE215" s="1769"/>
      <c r="AF215" s="1769"/>
      <c r="AG215" s="1769"/>
      <c r="AH215" s="1769"/>
      <c r="AI215" s="1769"/>
      <c r="AJ215" s="1769"/>
      <c r="AK215" s="1769"/>
      <c r="AL215" s="1769"/>
      <c r="AM215" s="21"/>
      <c r="AN215" s="21"/>
      <c r="AO215" s="21"/>
      <c r="AP215" s="21"/>
      <c r="AQ215" s="21"/>
      <c r="AR215" s="21"/>
      <c r="AS215" s="21"/>
      <c r="AT215" s="21"/>
      <c r="AU215" s="21"/>
      <c r="AV215" s="21"/>
      <c r="AW215" s="21"/>
      <c r="AX215" s="21"/>
      <c r="AY215" s="21"/>
      <c r="BC215" t="s">
        <v>525</v>
      </c>
      <c r="BI215" s="3" t="s">
        <v>2173</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1637</v>
      </c>
      <c r="Z216" s="40"/>
      <c r="AB216" s="1769"/>
      <c r="AC216" s="1769"/>
      <c r="AD216" s="1769"/>
      <c r="AE216" s="1769"/>
      <c r="AF216" s="1769"/>
      <c r="AG216" s="1769"/>
      <c r="AH216" s="1769"/>
      <c r="AI216" s="1769"/>
      <c r="AJ216" s="1769"/>
      <c r="AK216" s="1769"/>
      <c r="AL216" s="1769"/>
      <c r="AM216" s="21"/>
      <c r="AN216" s="21"/>
      <c r="AO216" s="21"/>
      <c r="AP216" s="21"/>
      <c r="AQ216" s="21"/>
      <c r="AR216" s="21"/>
      <c r="AS216" s="21"/>
      <c r="AT216" s="21"/>
      <c r="AU216" s="21"/>
      <c r="AV216" s="21"/>
      <c r="AW216" s="21"/>
      <c r="AX216" s="21"/>
      <c r="AY216" s="21"/>
      <c r="BC216" t="s">
        <v>564</v>
      </c>
      <c r="BI216" t="s">
        <v>2171</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2175</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590</v>
      </c>
      <c r="C218" s="2" t="s">
        <v>2185</v>
      </c>
      <c r="D218" s="28"/>
      <c r="AC218" s="2" t="s">
        <v>2390</v>
      </c>
      <c r="BC218" t="s">
        <v>527</v>
      </c>
    </row>
    <row r="219" spans="1:108" ht="13" customHeight="1">
      <c r="A219" s="2"/>
      <c r="C219" s="2"/>
      <c r="D219" s="3" t="s">
        <v>2391</v>
      </c>
      <c r="AZ219" s="3"/>
      <c r="BA219" s="3"/>
      <c r="BC219" t="s">
        <v>375</v>
      </c>
    </row>
    <row r="220" spans="1:108" ht="13" customHeight="1">
      <c r="A220" s="2"/>
      <c r="C220" s="2"/>
      <c r="D220" s="1514" t="s">
        <v>608</v>
      </c>
      <c r="E220" s="1514"/>
      <c r="F220" s="1514"/>
      <c r="G220" s="1514"/>
      <c r="H220" s="1514"/>
      <c r="I220" s="1514"/>
      <c r="J220" s="1514"/>
      <c r="K220" s="1514"/>
      <c r="L220" s="1514"/>
      <c r="M220" s="1514"/>
      <c r="N220" s="1514"/>
      <c r="O220" s="1514"/>
      <c r="P220" s="1514"/>
      <c r="Q220" s="1514"/>
      <c r="R220" s="1514"/>
      <c r="S220" s="1514"/>
      <c r="T220" s="1514"/>
      <c r="U220" s="1514"/>
      <c r="V220" s="1514"/>
      <c r="W220" s="1514"/>
      <c r="X220" s="1514"/>
      <c r="Y220" s="1514"/>
      <c r="Z220" s="1514"/>
      <c r="AC220" s="1814" t="s">
        <v>2392</v>
      </c>
      <c r="AD220" s="1814"/>
      <c r="AE220" s="1814"/>
      <c r="AF220" s="1814"/>
      <c r="AG220" s="1814"/>
      <c r="AH220" s="1814"/>
      <c r="AI220" s="1814"/>
      <c r="AJ220" s="1814"/>
      <c r="AK220" s="1814"/>
      <c r="AL220" s="1814"/>
      <c r="AM220" s="1814"/>
      <c r="AN220" s="1814"/>
      <c r="AO220" s="1814"/>
      <c r="AP220" s="1814"/>
      <c r="AQ220" s="1814"/>
      <c r="BA220" s="3"/>
      <c r="BC220" t="s">
        <v>299</v>
      </c>
    </row>
    <row r="221" spans="1:108" ht="13" customHeight="1">
      <c r="A221" s="2"/>
      <c r="B221" s="14"/>
      <c r="C221" s="2"/>
      <c r="BA221" s="3"/>
    </row>
    <row r="222" spans="1:108" ht="13" customHeight="1">
      <c r="A222" s="2" t="s">
        <v>2536</v>
      </c>
      <c r="B222" s="14"/>
      <c r="C222" s="2" t="s">
        <v>2537</v>
      </c>
      <c r="BA222" s="3"/>
    </row>
    <row r="223" spans="1:108" ht="13" customHeight="1">
      <c r="A223" s="2"/>
      <c r="B223" s="14"/>
      <c r="C223" s="2"/>
      <c r="D223" s="3" t="s">
        <v>2538</v>
      </c>
      <c r="BA223" s="3"/>
    </row>
    <row r="224" spans="1:108" ht="13" customHeight="1">
      <c r="A224" s="2"/>
      <c r="B224" s="14"/>
      <c r="C224" s="2"/>
      <c r="E224" s="3" t="s">
        <v>2539</v>
      </c>
      <c r="V224" s="1341" t="s">
        <v>667</v>
      </c>
      <c r="W224" s="1341"/>
      <c r="Y224" s="1193"/>
      <c r="BA224" s="3"/>
    </row>
    <row r="225" spans="1:69" ht="13" customHeight="1">
      <c r="A225" s="2"/>
      <c r="B225" s="14"/>
      <c r="C225" s="2"/>
      <c r="E225" s="3" t="s">
        <v>2540</v>
      </c>
      <c r="V225" s="1341" t="s">
        <v>543</v>
      </c>
      <c r="W225" s="134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2541</v>
      </c>
      <c r="V226" s="1378" t="s">
        <v>667</v>
      </c>
      <c r="W226" s="1378"/>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2542</v>
      </c>
      <c r="V227" s="1378" t="s">
        <v>667</v>
      </c>
      <c r="W227" s="1378"/>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2543</v>
      </c>
      <c r="V228" s="1378" t="s">
        <v>667</v>
      </c>
      <c r="W228" s="1378"/>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2544</v>
      </c>
      <c r="V229" s="1378" t="s">
        <v>667</v>
      </c>
      <c r="W229" s="1378"/>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18" t="s">
        <v>538</v>
      </c>
      <c r="B231" s="1518"/>
      <c r="C231" s="1518"/>
      <c r="D231" s="1518"/>
      <c r="E231" s="1518"/>
      <c r="F231" s="1518"/>
      <c r="G231" s="1518"/>
      <c r="H231" s="1518"/>
      <c r="I231" s="1518"/>
      <c r="J231" s="1518"/>
      <c r="K231" s="1518"/>
      <c r="L231" s="1518"/>
      <c r="M231" s="1518"/>
      <c r="N231" s="1518"/>
      <c r="O231" s="1518"/>
      <c r="P231" s="1518"/>
      <c r="Q231" s="1518"/>
      <c r="R231" s="1518"/>
      <c r="S231" s="1518"/>
      <c r="T231" s="1518"/>
      <c r="U231" s="1518"/>
      <c r="V231" s="1518"/>
      <c r="W231" s="1518"/>
      <c r="X231" s="1518"/>
      <c r="Y231" s="1518"/>
      <c r="Z231" s="1518"/>
      <c r="AA231" s="1518"/>
      <c r="AB231" s="1518"/>
      <c r="AC231" s="1518"/>
      <c r="AD231" s="1518"/>
      <c r="AE231" s="1518"/>
      <c r="AF231" s="1518"/>
      <c r="AG231" s="1518"/>
      <c r="AH231" s="1518"/>
      <c r="AI231" s="1518"/>
      <c r="AJ231" s="1518"/>
      <c r="AK231" s="1518"/>
      <c r="AL231" s="1518"/>
      <c r="AM231" s="1518"/>
      <c r="AN231" s="1518"/>
      <c r="AO231" s="1518"/>
      <c r="AP231" s="1518"/>
      <c r="AQ231" s="1518"/>
      <c r="AR231" s="1518"/>
      <c r="AS231" s="1518"/>
      <c r="AT231" s="1518"/>
      <c r="AU231" s="95"/>
      <c r="AV231" s="95"/>
      <c r="AW231" s="95"/>
      <c r="AX231" s="95"/>
      <c r="AY231" s="95"/>
      <c r="AZ231" s="3"/>
      <c r="BA231" s="3"/>
      <c r="BP231" s="34"/>
    </row>
    <row r="232" spans="1:69" ht="13" customHeight="1">
      <c r="A232" s="1518"/>
      <c r="B232" s="1518"/>
      <c r="C232" s="1518"/>
      <c r="D232" s="1518"/>
      <c r="E232" s="1518"/>
      <c r="F232" s="1518"/>
      <c r="G232" s="1518"/>
      <c r="H232" s="1518"/>
      <c r="I232" s="1518"/>
      <c r="J232" s="1518"/>
      <c r="K232" s="1518"/>
      <c r="L232" s="1518"/>
      <c r="M232" s="1518"/>
      <c r="N232" s="1518"/>
      <c r="O232" s="1518"/>
      <c r="P232" s="1518"/>
      <c r="Q232" s="1518"/>
      <c r="R232" s="1518"/>
      <c r="S232" s="1518"/>
      <c r="T232" s="1518"/>
      <c r="U232" s="1518"/>
      <c r="V232" s="1518"/>
      <c r="W232" s="1518"/>
      <c r="X232" s="1518"/>
      <c r="Y232" s="1518"/>
      <c r="Z232" s="1518"/>
      <c r="AA232" s="1518"/>
      <c r="AB232" s="1518"/>
      <c r="AC232" s="1518"/>
      <c r="AD232" s="1518"/>
      <c r="AE232" s="1518"/>
      <c r="AF232" s="1518"/>
      <c r="AG232" s="1518"/>
      <c r="AH232" s="1518"/>
      <c r="AI232" s="1518"/>
      <c r="AJ232" s="1518"/>
      <c r="AK232" s="1518"/>
      <c r="AL232" s="1518"/>
      <c r="AM232" s="1518"/>
      <c r="AN232" s="1518"/>
      <c r="AO232" s="1518"/>
      <c r="AP232" s="1518"/>
      <c r="AQ232" s="1518"/>
      <c r="AR232" s="1518"/>
      <c r="AS232" s="1518"/>
      <c r="AT232" s="1518"/>
      <c r="BA232" s="3"/>
      <c r="BB232" s="3"/>
      <c r="BQ232" s="34"/>
    </row>
    <row r="233" spans="1:69" ht="13" customHeight="1">
      <c r="AZ233" s="4"/>
      <c r="BA233" s="3"/>
      <c r="BB233" s="3"/>
      <c r="BQ233" s="34"/>
    </row>
    <row r="234" spans="1:69" ht="13" customHeight="1">
      <c r="A234" s="2" t="s">
        <v>318</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605</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1" t="s">
        <v>589</v>
      </c>
      <c r="AJ235" s="1341"/>
      <c r="AL235" s="3"/>
      <c r="AM235" s="3"/>
      <c r="AN235" s="3"/>
      <c r="AO235" s="3"/>
      <c r="AP235" s="3"/>
      <c r="AQ235" s="3"/>
      <c r="AR235" s="3"/>
      <c r="AS235" s="3"/>
      <c r="AT235" s="3"/>
      <c r="AU235" s="3"/>
      <c r="AV235" s="3"/>
      <c r="AW235" s="3"/>
      <c r="AX235" s="3"/>
      <c r="AY235" s="3"/>
      <c r="AZ235" s="4"/>
      <c r="BB235" s="204" t="s">
        <v>536</v>
      </c>
      <c r="BG235" s="241">
        <f>IF(AND(AND($M$258="for profit",$M$266="for profit",$M$274="nonprofit")),2,0)</f>
        <v>0</v>
      </c>
    </row>
    <row r="236" spans="1:69" ht="13" customHeight="1">
      <c r="B236" s="4"/>
      <c r="D236" s="4" t="s">
        <v>552</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1" t="s">
        <v>589</v>
      </c>
      <c r="AJ236" s="1341"/>
      <c r="AL236" s="3"/>
      <c r="AM236" s="3"/>
      <c r="AN236" s="3"/>
      <c r="AO236" s="3"/>
      <c r="AP236" s="3"/>
      <c r="AQ236" s="3"/>
      <c r="AR236" s="3"/>
      <c r="AS236" s="3"/>
      <c r="AT236" s="3"/>
      <c r="AU236" s="3"/>
      <c r="AV236" s="3"/>
      <c r="AW236" s="3"/>
      <c r="AX236" s="3"/>
      <c r="AY236" s="3"/>
      <c r="BA236" s="3"/>
      <c r="BB236" s="204" t="s">
        <v>536</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1" t="s">
        <v>543</v>
      </c>
      <c r="AJ237" s="1341"/>
      <c r="AL237" s="3"/>
      <c r="AM237" s="3"/>
      <c r="AN237" s="3"/>
      <c r="AO237" s="3"/>
      <c r="AP237" s="3"/>
      <c r="AQ237" s="3"/>
      <c r="AR237" s="3"/>
      <c r="AS237" s="3"/>
      <c r="AT237" s="3"/>
      <c r="AU237" s="3"/>
      <c r="AV237" s="3"/>
      <c r="AW237" s="3"/>
      <c r="AX237" s="3"/>
      <c r="AY237" s="3"/>
      <c r="AZ237" s="4"/>
      <c r="BA237" s="3"/>
      <c r="BB237" s="204" t="s">
        <v>536</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1" t="s">
        <v>589</v>
      </c>
      <c r="AJ238" s="1341"/>
      <c r="AL238" s="3"/>
      <c r="AM238" s="3"/>
      <c r="AN238" s="3"/>
      <c r="AO238" s="3"/>
      <c r="AP238" s="3"/>
      <c r="AQ238" s="3"/>
      <c r="AR238" s="3"/>
      <c r="AS238" s="3"/>
      <c r="AT238" s="3"/>
      <c r="AU238" s="3"/>
      <c r="AV238" s="3"/>
      <c r="AW238" s="3"/>
      <c r="AX238" s="3"/>
      <c r="AY238" s="3"/>
      <c r="BA238" s="3"/>
      <c r="BB238" s="204" t="s">
        <v>536</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536</v>
      </c>
      <c r="BG239" s="240">
        <f>IF(AND(AND($M$258="nonprofit",$M$266="for profit",$M$274="(select one)")),2,0)</f>
        <v>0</v>
      </c>
    </row>
    <row r="240" spans="1:69" ht="13" customHeight="1">
      <c r="A240" s="2" t="s">
        <v>574</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468</v>
      </c>
      <c r="E241" s="4"/>
      <c r="F241" s="4"/>
      <c r="G241" s="4"/>
      <c r="H241" s="4"/>
      <c r="I241" s="4"/>
      <c r="J241" s="4"/>
      <c r="K241" s="4"/>
      <c r="M241" s="1796" t="str">
        <f>H16</f>
        <v>El Camino Real Housing Partners LP</v>
      </c>
      <c r="N241" s="1796"/>
      <c r="O241" s="1796"/>
      <c r="P241" s="1796"/>
      <c r="Q241" s="1796"/>
      <c r="R241" s="1796"/>
      <c r="S241" s="1796"/>
      <c r="T241" s="1796"/>
      <c r="U241" s="1796"/>
      <c r="V241" s="1796"/>
      <c r="W241" s="1796"/>
      <c r="X241" s="1796"/>
      <c r="Y241" s="1796"/>
      <c r="Z241" s="1796"/>
      <c r="AA241" s="1796"/>
      <c r="AB241" s="1796"/>
      <c r="AC241" s="1796"/>
      <c r="AD241" s="1796"/>
      <c r="AE241" s="1796"/>
      <c r="AF241" s="1796"/>
      <c r="AG241" s="1796"/>
      <c r="AH241" s="1796"/>
      <c r="AI241" s="1796"/>
      <c r="AJ241" s="1796"/>
      <c r="AK241" s="1796"/>
      <c r="AZ241" s="4"/>
      <c r="BA241" s="3"/>
      <c r="BB241" s="205" t="s">
        <v>536</v>
      </c>
      <c r="BG241" s="241">
        <f>IF(AND(AND($M$258="nonprofit",$M$266="nonprofit",$M$274="for profit")),2,0)</f>
        <v>0</v>
      </c>
    </row>
    <row r="242" spans="1:67" ht="13" customHeight="1">
      <c r="D242" s="4" t="s">
        <v>85</v>
      </c>
      <c r="E242" s="4"/>
      <c r="F242" s="4"/>
      <c r="G242" s="4"/>
      <c r="H242" s="4"/>
      <c r="I242" s="4"/>
      <c r="J242" s="4"/>
      <c r="K242" s="4"/>
      <c r="M242" s="1444" t="s">
        <v>2666</v>
      </c>
      <c r="N242" s="1514"/>
      <c r="O242" s="1514"/>
      <c r="P242" s="1514"/>
      <c r="Q242" s="1514"/>
      <c r="R242" s="1514"/>
      <c r="S242" s="1514"/>
      <c r="T242" s="1514"/>
      <c r="U242" s="1514"/>
      <c r="V242" s="1514"/>
      <c r="W242" s="1514"/>
      <c r="X242" s="1514"/>
      <c r="Y242" s="1514"/>
      <c r="Z242" s="1514"/>
      <c r="AA242" s="1514"/>
      <c r="AB242" s="1514"/>
      <c r="AC242" s="1514"/>
      <c r="AD242" s="1514"/>
      <c r="AE242" s="1514"/>
      <c r="BB242" s="205" t="s">
        <v>536</v>
      </c>
      <c r="BG242" s="241">
        <f>IF(AND(AND($M$258="nonprofit",$M$266="for profit",$M$274="nonprofit")),2,0)</f>
        <v>0</v>
      </c>
    </row>
    <row r="243" spans="1:67" ht="13" customHeight="1">
      <c r="D243" s="4" t="s">
        <v>578</v>
      </c>
      <c r="E243" s="4"/>
      <c r="M243" s="1444" t="s">
        <v>2658</v>
      </c>
      <c r="N243" s="1514"/>
      <c r="O243" s="1514"/>
      <c r="P243" s="1514"/>
      <c r="Q243" s="1514"/>
      <c r="R243" s="1514"/>
      <c r="S243" s="1514"/>
      <c r="T243" s="1514"/>
      <c r="V243" s="33" t="s">
        <v>86</v>
      </c>
      <c r="W243" s="1384" t="s">
        <v>2667</v>
      </c>
      <c r="X243" s="1460"/>
      <c r="Y243" s="4" t="s">
        <v>581</v>
      </c>
      <c r="AC243" s="1514">
        <v>92614</v>
      </c>
      <c r="AD243" s="1514"/>
      <c r="AE243" s="1514"/>
      <c r="AU243" s="4"/>
      <c r="AV243" s="4"/>
      <c r="AW243" s="4"/>
      <c r="AX243" s="4"/>
      <c r="AY243" s="4"/>
      <c r="AZ243" s="4"/>
      <c r="BB243" s="205" t="s">
        <v>536</v>
      </c>
      <c r="BG243" s="240">
        <f>IF(AND(AND($M$258="for profit",$M$266="nonprofit",$M$274="nonprofit")),2,0)</f>
        <v>0</v>
      </c>
    </row>
    <row r="244" spans="1:67" ht="13" customHeight="1">
      <c r="D244" s="4" t="s">
        <v>87</v>
      </c>
      <c r="E244" s="4"/>
      <c r="F244" s="4"/>
      <c r="G244" s="4"/>
      <c r="H244" s="4"/>
      <c r="I244" s="4"/>
      <c r="J244" s="4"/>
      <c r="K244" s="19"/>
      <c r="M244" s="1444" t="s">
        <v>2669</v>
      </c>
      <c r="N244" s="1514"/>
      <c r="O244" s="1514"/>
      <c r="P244" s="1514"/>
      <c r="Q244" s="1514"/>
      <c r="R244" s="1514"/>
      <c r="S244" s="1514"/>
      <c r="T244" s="1514"/>
      <c r="U244" s="1514"/>
      <c r="V244" s="1514"/>
      <c r="W244" s="1514"/>
      <c r="X244" s="1514"/>
      <c r="Y244" s="1514"/>
      <c r="Z244" s="1514"/>
      <c r="AA244" s="1514"/>
      <c r="AB244" s="1514"/>
      <c r="AC244" s="1514"/>
      <c r="AD244" s="1514"/>
      <c r="AE244" s="1514"/>
      <c r="AI244" s="4"/>
      <c r="AJ244" s="4"/>
      <c r="AK244" s="4"/>
      <c r="AL244" s="4"/>
      <c r="AM244" s="4"/>
      <c r="AN244" s="4"/>
      <c r="AO244" s="4"/>
      <c r="AP244" s="4"/>
      <c r="AQ244" s="4"/>
      <c r="AR244" s="4"/>
      <c r="AS244" s="4"/>
      <c r="AT244" s="4"/>
      <c r="BB244" s="205"/>
      <c r="BG244" s="204"/>
    </row>
    <row r="245" spans="1:67" ht="13" customHeight="1">
      <c r="D245" s="4" t="s">
        <v>88</v>
      </c>
      <c r="E245" s="4"/>
      <c r="F245" s="4"/>
      <c r="M245" s="1487" t="s">
        <v>2679</v>
      </c>
      <c r="N245" s="1443"/>
      <c r="O245" s="1443"/>
      <c r="P245" s="1443"/>
      <c r="Q245" s="1443"/>
      <c r="R245" s="1443"/>
      <c r="S245" s="4" t="s">
        <v>205</v>
      </c>
      <c r="T245" s="4"/>
      <c r="U245" s="1460"/>
      <c r="V245" s="1460"/>
      <c r="W245" s="1460"/>
      <c r="X245" s="4" t="s">
        <v>89</v>
      </c>
      <c r="Z245" s="1443"/>
      <c r="AA245" s="1443"/>
      <c r="AB245" s="1443"/>
      <c r="AC245" s="1443"/>
      <c r="AD245" s="1443"/>
      <c r="AE245" s="1443"/>
      <c r="AU245" s="4"/>
      <c r="AV245" s="4"/>
      <c r="AW245" s="4"/>
      <c r="AX245" s="4"/>
      <c r="AY245" s="4"/>
      <c r="AZ245" s="4"/>
      <c r="BB245" s="204" t="s">
        <v>535</v>
      </c>
      <c r="BG245" s="241">
        <f>IF(AND(AND($M$258="nonprofit",$M$266="nonprofit",$M$274="(select one)")),1,0)</f>
        <v>0</v>
      </c>
    </row>
    <row r="246" spans="1:67" ht="13" customHeight="1">
      <c r="D246" s="4" t="s">
        <v>90</v>
      </c>
      <c r="E246" s="4"/>
      <c r="F246" s="4"/>
      <c r="M246" s="1789" t="s">
        <v>2680</v>
      </c>
      <c r="N246" s="1789"/>
      <c r="O246" s="1789"/>
      <c r="P246" s="1789"/>
      <c r="Q246" s="1789"/>
      <c r="R246" s="1789"/>
      <c r="S246" s="1789"/>
      <c r="T246" s="1789"/>
      <c r="U246" s="1789"/>
      <c r="V246" s="1789"/>
      <c r="W246" s="1789"/>
      <c r="X246" s="1789"/>
      <c r="Y246" s="1789"/>
      <c r="Z246" s="1789"/>
      <c r="AA246" s="1789"/>
      <c r="AB246" s="1789"/>
      <c r="AC246" s="1789"/>
      <c r="AD246" s="1789"/>
      <c r="AE246" s="1789"/>
      <c r="AF246" s="4"/>
      <c r="AG246" s="4"/>
      <c r="AH246" s="4"/>
      <c r="AI246" s="4"/>
      <c r="AJ246" s="4"/>
      <c r="AK246" s="4"/>
      <c r="AL246" s="4"/>
      <c r="AM246" s="4"/>
      <c r="AN246" s="4"/>
      <c r="AO246" s="4"/>
      <c r="AP246" s="4"/>
      <c r="AQ246" s="4"/>
      <c r="AR246" s="4"/>
      <c r="AS246" s="4"/>
      <c r="AT246" s="4"/>
      <c r="AU246" s="3"/>
      <c r="AV246" s="3"/>
      <c r="AW246" s="3"/>
      <c r="AX246" s="3"/>
      <c r="AY246" s="3"/>
      <c r="BB246" s="204" t="s">
        <v>535</v>
      </c>
      <c r="BG246" s="241">
        <f>IF(AND(AND($M$258="nonprofit",$M$266="nonprofit",$M$274="nonprofit")),1,0)</f>
        <v>0</v>
      </c>
    </row>
    <row r="247" spans="1:67" ht="13" customHeight="1">
      <c r="A247" s="2" t="s">
        <v>584</v>
      </c>
      <c r="C247" s="2" t="s">
        <v>523</v>
      </c>
      <c r="M247" s="1461" t="s">
        <v>526</v>
      </c>
      <c r="N247" s="1461"/>
      <c r="O247" s="1461"/>
      <c r="P247" s="1461"/>
      <c r="Q247" s="1461"/>
      <c r="R247" s="1461"/>
      <c r="S247" s="1461"/>
      <c r="T247" s="1461"/>
      <c r="U247" s="204" t="s">
        <v>904</v>
      </c>
      <c r="V247" s="204"/>
      <c r="W247" s="204"/>
      <c r="X247" s="204"/>
      <c r="Y247" s="204"/>
      <c r="Z247" s="204"/>
      <c r="AA247" s="1790" t="s">
        <v>2660</v>
      </c>
      <c r="AB247" s="1781"/>
      <c r="AC247" s="1781"/>
      <c r="AD247" s="1781"/>
      <c r="AE247" s="1781"/>
      <c r="AF247" s="1781"/>
      <c r="AG247" s="1781"/>
      <c r="AH247" s="1781"/>
      <c r="AI247" s="1781"/>
      <c r="AJ247" s="1781"/>
      <c r="AK247" s="1781"/>
      <c r="AL247" s="3"/>
      <c r="AM247" s="3"/>
      <c r="AN247" s="3"/>
      <c r="AO247" s="3"/>
      <c r="AP247" s="3"/>
      <c r="AQ247" s="3"/>
      <c r="AR247" s="3"/>
      <c r="AS247" s="3"/>
      <c r="AT247" s="3"/>
      <c r="AU247" s="3"/>
      <c r="AV247" s="3"/>
      <c r="AW247" s="3"/>
      <c r="AX247" s="3"/>
      <c r="AY247" s="3"/>
      <c r="BB247" s="204" t="s">
        <v>535</v>
      </c>
      <c r="BG247" s="241">
        <f>IF(AND(AND($M$258="nonprofit",$M$266="(select one)",$M$274="(select one)")),1,0)</f>
        <v>0</v>
      </c>
    </row>
    <row r="248" spans="1:67" ht="13" customHeight="1">
      <c r="D248" t="s">
        <v>529</v>
      </c>
      <c r="M248" s="1445"/>
      <c r="N248" s="1445"/>
      <c r="O248" s="1445"/>
      <c r="P248" s="1445"/>
      <c r="Q248" s="1445"/>
      <c r="R248" s="1445"/>
      <c r="S248" s="1445"/>
      <c r="T248" s="1445"/>
      <c r="U248" s="1445"/>
      <c r="V248" s="1445"/>
      <c r="W248" s="1445"/>
      <c r="X248" s="1445"/>
      <c r="Y248" s="1445"/>
      <c r="Z248" s="1445"/>
      <c r="AA248" s="1445"/>
      <c r="AB248" s="1445"/>
      <c r="AC248" s="1445"/>
      <c r="AD248" s="1445"/>
      <c r="AE248" s="1445"/>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3" customHeight="1">
      <c r="D249" s="4"/>
      <c r="BB249" s="204" t="s">
        <v>875</v>
      </c>
      <c r="BG249" s="241">
        <f>IF(AND(AND($M$258="for profit",$M$266="for profit",$M$274="for profit")),3,0)</f>
        <v>0</v>
      </c>
    </row>
    <row r="250" spans="1:67" ht="13" customHeight="1">
      <c r="A250" s="2" t="s">
        <v>587</v>
      </c>
      <c r="C250" s="2" t="s">
        <v>1180</v>
      </c>
      <c r="D250" s="4"/>
      <c r="L250" s="8"/>
      <c r="M250" s="8"/>
      <c r="N250" s="8"/>
      <c r="AU250" s="3"/>
      <c r="AV250" s="3"/>
      <c r="AW250" s="3"/>
      <c r="AX250" s="3"/>
      <c r="AY250" s="3"/>
      <c r="BB250" s="204" t="s">
        <v>875</v>
      </c>
      <c r="BG250" s="241">
        <f>IF(AND(AND($M$258="for profit",$M$266="(select one)",$M$274="(select one)")),3,0)</f>
        <v>3</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471</v>
      </c>
      <c r="D252" s="4" t="s">
        <v>530</v>
      </c>
      <c r="E252" s="4"/>
      <c r="F252" s="4"/>
      <c r="G252" s="4"/>
      <c r="H252" s="4"/>
      <c r="I252" s="4"/>
      <c r="J252" s="4"/>
      <c r="K252" s="4"/>
      <c r="L252" s="4"/>
      <c r="M252" s="1516" t="s">
        <v>2661</v>
      </c>
      <c r="N252" s="1517"/>
      <c r="O252" s="1517"/>
      <c r="P252" s="1517"/>
      <c r="Q252" s="1517"/>
      <c r="R252" s="1517"/>
      <c r="S252" s="1517"/>
      <c r="T252" s="1517"/>
      <c r="U252" s="1517"/>
      <c r="V252" s="1517"/>
      <c r="W252" s="1517"/>
      <c r="X252" s="1517"/>
      <c r="Y252" s="1517"/>
      <c r="Z252" s="1517"/>
      <c r="AA252" s="1517"/>
      <c r="AB252" s="1517"/>
      <c r="AC252" s="1517"/>
      <c r="AD252" s="1517"/>
      <c r="AE252" s="1517"/>
      <c r="AF252" s="1517" t="s">
        <v>306</v>
      </c>
      <c r="AG252" s="1517"/>
      <c r="AH252" s="1517"/>
      <c r="AI252" s="1517"/>
      <c r="AJ252" s="1517"/>
      <c r="AK252" s="1517"/>
      <c r="AU252" s="4"/>
      <c r="AV252" s="4"/>
      <c r="AW252" s="4"/>
      <c r="AX252" s="4"/>
      <c r="AY252" s="4"/>
      <c r="BG252">
        <f>SUM(BG235:BG250)</f>
        <v>3</v>
      </c>
    </row>
    <row r="253" spans="1:67" ht="13" customHeight="1">
      <c r="A253" s="19"/>
      <c r="B253" s="4"/>
      <c r="C253" s="4"/>
      <c r="D253" s="4" t="s">
        <v>85</v>
      </c>
      <c r="E253" s="4"/>
      <c r="F253" s="4"/>
      <c r="G253" s="4"/>
      <c r="H253" s="4"/>
      <c r="I253" s="4"/>
      <c r="J253" s="4"/>
      <c r="K253" s="4"/>
      <c r="L253" s="4"/>
      <c r="M253" s="1444" t="s">
        <v>2666</v>
      </c>
      <c r="N253" s="1514"/>
      <c r="O253" s="1514"/>
      <c r="P253" s="1514"/>
      <c r="Q253" s="1514"/>
      <c r="R253" s="1514"/>
      <c r="S253" s="1514"/>
      <c r="T253" s="1514"/>
      <c r="U253" s="1514"/>
      <c r="V253" s="1514"/>
      <c r="W253" s="1514"/>
      <c r="X253" s="1514"/>
      <c r="Y253" s="1514"/>
      <c r="Z253" s="1514"/>
      <c r="AA253" s="1514"/>
      <c r="AB253" s="1514"/>
      <c r="AC253" s="1514"/>
      <c r="AD253" s="1514"/>
      <c r="AE253" s="1514"/>
      <c r="AF253" s="3" t="s">
        <v>1176</v>
      </c>
      <c r="AL253" s="4"/>
      <c r="AM253" s="4"/>
      <c r="AN253" s="4"/>
      <c r="AO253" s="4"/>
      <c r="AP253" s="4"/>
      <c r="AQ253" s="4"/>
      <c r="AR253" s="4"/>
      <c r="AS253" s="4"/>
      <c r="AT253" s="4"/>
      <c r="BB253" t="s">
        <v>306</v>
      </c>
      <c r="BG253">
        <v>1</v>
      </c>
      <c r="BH253" t="s">
        <v>532</v>
      </c>
    </row>
    <row r="254" spans="1:67" ht="13" customHeight="1">
      <c r="A254" s="19"/>
      <c r="B254" s="4"/>
      <c r="C254" s="4"/>
      <c r="D254" s="4" t="s">
        <v>578</v>
      </c>
      <c r="E254" s="4"/>
      <c r="M254" s="1444" t="s">
        <v>2658</v>
      </c>
      <c r="N254" s="1514"/>
      <c r="O254" s="1514"/>
      <c r="P254" s="1514"/>
      <c r="Q254" s="1514"/>
      <c r="R254" s="1514"/>
      <c r="S254" s="1514"/>
      <c r="T254" s="1514"/>
      <c r="V254" s="33" t="s">
        <v>86</v>
      </c>
      <c r="W254" s="1384" t="s">
        <v>2667</v>
      </c>
      <c r="X254" s="1460"/>
      <c r="Y254" s="4" t="s">
        <v>581</v>
      </c>
      <c r="AC254" s="1514">
        <v>92614</v>
      </c>
      <c r="AD254" s="1514"/>
      <c r="AE254" s="1514"/>
      <c r="AF254" s="3" t="s">
        <v>1177</v>
      </c>
      <c r="AU254" s="4"/>
      <c r="AV254" s="4"/>
      <c r="AW254" s="4"/>
      <c r="AX254" s="4"/>
      <c r="AY254" s="4"/>
      <c r="BB254" s="4" t="s">
        <v>279</v>
      </c>
      <c r="BG254">
        <v>2</v>
      </c>
      <c r="BH254" t="s">
        <v>564</v>
      </c>
      <c r="BO254" s="239" t="str">
        <f>VLOOKUP(BG252,BG253:BH256,2,FALSE)</f>
        <v>For Profit</v>
      </c>
    </row>
    <row r="255" spans="1:67" ht="13" customHeight="1">
      <c r="A255" s="19"/>
      <c r="B255" s="4"/>
      <c r="C255" s="4"/>
      <c r="D255" s="4" t="s">
        <v>87</v>
      </c>
      <c r="E255" s="4"/>
      <c r="F255" s="4"/>
      <c r="G255" s="4"/>
      <c r="H255" s="4"/>
      <c r="I255" s="4"/>
      <c r="J255" s="4"/>
      <c r="K255" s="4"/>
      <c r="L255" s="19"/>
      <c r="M255" s="1444" t="s">
        <v>2669</v>
      </c>
      <c r="N255" s="1514"/>
      <c r="O255" s="1514"/>
      <c r="P255" s="1514"/>
      <c r="Q255" s="1514"/>
      <c r="R255" s="1514"/>
      <c r="S255" s="1514"/>
      <c r="T255" s="1514"/>
      <c r="U255" s="1514"/>
      <c r="V255" s="1514"/>
      <c r="W255" s="1514"/>
      <c r="X255" s="1514"/>
      <c r="Y255" s="1514"/>
      <c r="Z255" s="1514"/>
      <c r="AA255" s="1514"/>
      <c r="AB255" s="1514"/>
      <c r="AC255" s="1514"/>
      <c r="AD255" s="1514"/>
      <c r="AE255" s="1514"/>
      <c r="AH255" s="1783">
        <v>0.01</v>
      </c>
      <c r="AI255" s="1783"/>
      <c r="AJ255" s="1783"/>
      <c r="AK255" s="1783"/>
      <c r="AL255" s="4"/>
      <c r="AM255" s="4"/>
      <c r="AN255" s="4"/>
      <c r="AO255" s="4"/>
      <c r="AP255" s="4"/>
      <c r="AQ255" s="4"/>
      <c r="AR255" s="4"/>
      <c r="AS255" s="4"/>
      <c r="AT255" s="4"/>
      <c r="BB255" s="4" t="s">
        <v>172</v>
      </c>
      <c r="BG255">
        <v>3</v>
      </c>
      <c r="BH255" t="s">
        <v>534</v>
      </c>
      <c r="BN255" s="34"/>
    </row>
    <row r="256" spans="1:67" ht="13" customHeight="1">
      <c r="A256" s="19"/>
      <c r="B256" s="4"/>
      <c r="C256" s="4"/>
      <c r="D256" s="4" t="s">
        <v>88</v>
      </c>
      <c r="E256" s="4"/>
      <c r="F256" s="4"/>
      <c r="M256" s="1487" t="s">
        <v>2679</v>
      </c>
      <c r="N256" s="1443"/>
      <c r="O256" s="1443"/>
      <c r="P256" s="1443"/>
      <c r="Q256" s="1443"/>
      <c r="R256" s="1443"/>
      <c r="S256" s="4" t="s">
        <v>205</v>
      </c>
      <c r="T256" s="4"/>
      <c r="U256" s="1460"/>
      <c r="V256" s="1460"/>
      <c r="W256" s="1460"/>
      <c r="X256" s="4" t="s">
        <v>89</v>
      </c>
      <c r="Z256" s="1443"/>
      <c r="AA256" s="1443"/>
      <c r="AB256" s="1443"/>
      <c r="AC256" s="1443"/>
      <c r="AD256" s="1443"/>
      <c r="AE256" s="1443"/>
      <c r="AU256" s="4"/>
      <c r="AV256" s="4"/>
      <c r="AW256" s="4"/>
      <c r="AX256" s="4"/>
      <c r="AY256" s="4"/>
      <c r="BG256">
        <v>0</v>
      </c>
      <c r="BH256" s="3" t="str">
        <f>""</f>
        <v/>
      </c>
      <c r="BN256" s="34"/>
    </row>
    <row r="257" spans="1:66" ht="13" customHeight="1">
      <c r="A257" s="19"/>
      <c r="B257" s="4"/>
      <c r="C257" s="4"/>
      <c r="D257" s="4" t="s">
        <v>90</v>
      </c>
      <c r="E257" s="4"/>
      <c r="F257" s="4"/>
      <c r="M257" s="1789" t="s">
        <v>2680</v>
      </c>
      <c r="N257" s="1789"/>
      <c r="O257" s="1789"/>
      <c r="P257" s="1789"/>
      <c r="Q257" s="1789"/>
      <c r="R257" s="1789"/>
      <c r="S257" s="1789"/>
      <c r="T257" s="1789"/>
      <c r="U257" s="1789"/>
      <c r="V257" s="1789"/>
      <c r="W257" s="1789"/>
      <c r="X257" s="1789"/>
      <c r="Y257" s="1789"/>
      <c r="Z257" s="1789"/>
      <c r="AA257" s="1789"/>
      <c r="AB257" s="1789"/>
      <c r="AC257" s="1789"/>
      <c r="AD257" s="1789"/>
      <c r="AE257" s="1789"/>
      <c r="AG257" s="4"/>
      <c r="AH257" s="4"/>
      <c r="AI257" s="4"/>
      <c r="AJ257" s="4"/>
      <c r="AK257" s="4"/>
      <c r="AL257" s="4"/>
      <c r="AM257" s="4"/>
      <c r="AN257" s="4"/>
      <c r="AO257" s="4"/>
      <c r="AP257" s="4"/>
      <c r="AQ257" s="4"/>
      <c r="AR257" s="4"/>
      <c r="AS257" s="4"/>
      <c r="AT257" s="4"/>
      <c r="BN257" s="34"/>
    </row>
    <row r="258" spans="1:66" ht="13" customHeight="1">
      <c r="A258" s="13"/>
      <c r="B258" s="4"/>
      <c r="C258" s="56"/>
      <c r="D258" s="4" t="s">
        <v>533</v>
      </c>
      <c r="E258" s="4"/>
      <c r="F258" s="4"/>
      <c r="G258" s="4"/>
      <c r="H258" s="4"/>
      <c r="I258" s="4"/>
      <c r="J258" s="4"/>
      <c r="K258" s="4"/>
      <c r="L258" s="4"/>
      <c r="M258" s="1461" t="s">
        <v>534</v>
      </c>
      <c r="N258" s="1461"/>
      <c r="O258" s="1461"/>
      <c r="P258" s="1461"/>
      <c r="Q258" s="1461"/>
      <c r="R258" s="1461"/>
      <c r="S258" s="1461"/>
      <c r="T258" s="1461"/>
      <c r="U258" s="204" t="s">
        <v>904</v>
      </c>
      <c r="V258" s="204"/>
      <c r="W258" s="204"/>
      <c r="X258" s="204"/>
      <c r="Y258" s="204"/>
      <c r="Z258" s="204"/>
      <c r="AA258" s="1790" t="s">
        <v>2660</v>
      </c>
      <c r="AB258" s="1781"/>
      <c r="AC258" s="1781"/>
      <c r="AD258" s="1781"/>
      <c r="AE258" s="1781"/>
      <c r="AF258" s="1781"/>
      <c r="AG258" s="1781"/>
      <c r="AH258" s="1781"/>
      <c r="AI258" s="1781"/>
      <c r="AJ258" s="1781"/>
      <c r="AK258" s="1781"/>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953</v>
      </c>
      <c r="E260" s="4"/>
      <c r="F260" s="4"/>
      <c r="G260" s="4"/>
      <c r="H260" s="4"/>
      <c r="I260" s="4"/>
      <c r="J260" s="4"/>
      <c r="K260" s="4"/>
      <c r="L260" s="4"/>
      <c r="M260" s="1517"/>
      <c r="N260" s="1517"/>
      <c r="O260" s="1517"/>
      <c r="P260" s="1517"/>
      <c r="Q260" s="1517"/>
      <c r="R260" s="1517"/>
      <c r="S260" s="1517"/>
      <c r="T260" s="1517"/>
      <c r="U260" s="1517"/>
      <c r="V260" s="1517"/>
      <c r="W260" s="1517"/>
      <c r="X260" s="1517"/>
      <c r="Y260" s="1517"/>
      <c r="Z260" s="1517"/>
      <c r="AA260" s="1517"/>
      <c r="AB260" s="1517"/>
      <c r="AC260" s="1517"/>
      <c r="AD260" s="1517"/>
      <c r="AE260" s="1517"/>
      <c r="AF260" s="1517" t="s">
        <v>306</v>
      </c>
      <c r="AG260" s="1517"/>
      <c r="AH260" s="1517"/>
      <c r="AI260" s="1517"/>
      <c r="AJ260" s="1517"/>
      <c r="AK260" s="1517"/>
      <c r="AU260" s="4"/>
      <c r="AV260" s="4"/>
      <c r="AW260" s="4"/>
      <c r="AX260" s="4"/>
      <c r="AY260" s="4"/>
      <c r="BN260" s="34"/>
    </row>
    <row r="261" spans="1:66" ht="13" customHeight="1">
      <c r="A261" s="19"/>
      <c r="B261" s="4"/>
      <c r="C261" s="4"/>
      <c r="D261" s="4" t="s">
        <v>85</v>
      </c>
      <c r="E261" s="4"/>
      <c r="F261" s="4"/>
      <c r="G261" s="4"/>
      <c r="H261" s="4"/>
      <c r="I261" s="4"/>
      <c r="J261" s="4"/>
      <c r="K261" s="4"/>
      <c r="L261" s="4"/>
      <c r="M261" s="1514"/>
      <c r="N261" s="1514"/>
      <c r="O261" s="1514"/>
      <c r="P261" s="1514"/>
      <c r="Q261" s="1514"/>
      <c r="R261" s="1514"/>
      <c r="S261" s="1514"/>
      <c r="T261" s="1514"/>
      <c r="U261" s="1514"/>
      <c r="V261" s="1514"/>
      <c r="W261" s="1514"/>
      <c r="X261" s="1514"/>
      <c r="Y261" s="1514"/>
      <c r="Z261" s="1514"/>
      <c r="AA261" s="1514"/>
      <c r="AB261" s="1514"/>
      <c r="AC261" s="1514"/>
      <c r="AD261" s="1514"/>
      <c r="AE261" s="1514"/>
      <c r="AF261" s="3" t="s">
        <v>1176</v>
      </c>
      <c r="AL261" s="4"/>
      <c r="AM261" s="4"/>
      <c r="AN261" s="4"/>
      <c r="AO261" s="4"/>
      <c r="AP261" s="4"/>
      <c r="AQ261" s="4"/>
      <c r="AR261" s="4"/>
      <c r="AS261" s="4"/>
      <c r="AT261" s="4"/>
      <c r="BN261" s="34"/>
    </row>
    <row r="262" spans="1:66" ht="13" customHeight="1">
      <c r="A262" s="19"/>
      <c r="B262" s="4"/>
      <c r="C262" s="4"/>
      <c r="D262" s="4" t="s">
        <v>578</v>
      </c>
      <c r="E262" s="4"/>
      <c r="M262" s="1514"/>
      <c r="N262" s="1514"/>
      <c r="O262" s="1514"/>
      <c r="P262" s="1514"/>
      <c r="Q262" s="1514"/>
      <c r="R262" s="1514"/>
      <c r="S262" s="1514"/>
      <c r="T262" s="1514"/>
      <c r="V262" s="33" t="s">
        <v>86</v>
      </c>
      <c r="W262" s="1460"/>
      <c r="X262" s="1460"/>
      <c r="Y262" s="4" t="s">
        <v>581</v>
      </c>
      <c r="AC262" s="1514"/>
      <c r="AD262" s="1514"/>
      <c r="AE262" s="1514"/>
      <c r="AF262" s="3" t="s">
        <v>1177</v>
      </c>
      <c r="AU262" s="4"/>
      <c r="AV262" s="4"/>
      <c r="AW262" s="4"/>
      <c r="AX262" s="4"/>
      <c r="AY262" s="4"/>
      <c r="BN262" s="34"/>
    </row>
    <row r="263" spans="1:66" ht="13" customHeight="1">
      <c r="A263" s="19"/>
      <c r="B263" s="4"/>
      <c r="C263" s="4"/>
      <c r="D263" s="4" t="s">
        <v>87</v>
      </c>
      <c r="E263" s="4"/>
      <c r="F263" s="4"/>
      <c r="G263" s="4"/>
      <c r="H263" s="4"/>
      <c r="I263" s="4"/>
      <c r="J263" s="4"/>
      <c r="K263" s="4"/>
      <c r="L263" s="19"/>
      <c r="M263" s="1514"/>
      <c r="N263" s="1514"/>
      <c r="O263" s="1514"/>
      <c r="P263" s="1514"/>
      <c r="Q263" s="1514"/>
      <c r="R263" s="1514"/>
      <c r="S263" s="1514"/>
      <c r="T263" s="1514"/>
      <c r="U263" s="1514"/>
      <c r="V263" s="1514"/>
      <c r="W263" s="1514"/>
      <c r="X263" s="1514"/>
      <c r="Y263" s="1514"/>
      <c r="Z263" s="1514"/>
      <c r="AA263" s="1514"/>
      <c r="AB263" s="1514"/>
      <c r="AC263" s="1514"/>
      <c r="AD263" s="1514"/>
      <c r="AE263" s="1514"/>
      <c r="AH263" s="1783"/>
      <c r="AI263" s="1783"/>
      <c r="AJ263" s="1783"/>
      <c r="AK263" s="1783"/>
      <c r="AL263" s="4"/>
      <c r="AM263" s="4"/>
      <c r="AN263" s="4"/>
      <c r="AO263" s="4"/>
      <c r="AP263" s="4"/>
      <c r="AQ263" s="4"/>
      <c r="AR263" s="4"/>
      <c r="AS263" s="4"/>
      <c r="AT263" s="4"/>
    </row>
    <row r="264" spans="1:66" ht="13" customHeight="1">
      <c r="A264" s="19"/>
      <c r="B264" s="4"/>
      <c r="C264" s="4"/>
      <c r="D264" s="4" t="s">
        <v>88</v>
      </c>
      <c r="E264" s="4"/>
      <c r="F264" s="4"/>
      <c r="M264" s="1443"/>
      <c r="N264" s="1443"/>
      <c r="O264" s="1443"/>
      <c r="P264" s="1443"/>
      <c r="Q264" s="1443"/>
      <c r="R264" s="1443"/>
      <c r="S264" s="4" t="s">
        <v>205</v>
      </c>
      <c r="T264" s="4"/>
      <c r="U264" s="1460"/>
      <c r="V264" s="1460"/>
      <c r="W264" s="1460"/>
      <c r="X264" s="4" t="s">
        <v>89</v>
      </c>
      <c r="Z264" s="1443"/>
      <c r="AA264" s="1443"/>
      <c r="AB264" s="1443"/>
      <c r="AC264" s="1443"/>
      <c r="AD264" s="1443"/>
      <c r="AE264" s="1443"/>
      <c r="AU264" s="4"/>
      <c r="AV264" s="4"/>
      <c r="AW264" s="4"/>
      <c r="AX264" s="4"/>
      <c r="AY264" s="4"/>
      <c r="BN264" s="34"/>
    </row>
    <row r="265" spans="1:66" ht="13" customHeight="1">
      <c r="A265" s="19"/>
      <c r="B265" s="4"/>
      <c r="C265" s="4"/>
      <c r="D265" s="4" t="s">
        <v>90</v>
      </c>
      <c r="E265" s="4"/>
      <c r="F265" s="4"/>
      <c r="M265" s="1789"/>
      <c r="N265" s="1789"/>
      <c r="O265" s="1789"/>
      <c r="P265" s="1789"/>
      <c r="Q265" s="1789"/>
      <c r="R265" s="1789"/>
      <c r="S265" s="1789"/>
      <c r="T265" s="1789"/>
      <c r="U265" s="1789"/>
      <c r="V265" s="1789"/>
      <c r="W265" s="1789"/>
      <c r="X265" s="1789"/>
      <c r="Y265" s="1789"/>
      <c r="Z265" s="1789"/>
      <c r="AA265" s="1789"/>
      <c r="AB265" s="1789"/>
      <c r="AC265" s="1789"/>
      <c r="AD265" s="1789"/>
      <c r="AE265" s="1789"/>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533</v>
      </c>
      <c r="E266" s="4"/>
      <c r="F266" s="4"/>
      <c r="G266" s="4"/>
      <c r="H266" s="4"/>
      <c r="I266" s="4"/>
      <c r="J266" s="4"/>
      <c r="K266" s="4"/>
      <c r="L266" s="4"/>
      <c r="M266" s="1461" t="s">
        <v>306</v>
      </c>
      <c r="N266" s="1461"/>
      <c r="O266" s="1461"/>
      <c r="P266" s="1461"/>
      <c r="Q266" s="1461"/>
      <c r="R266" s="1461"/>
      <c r="S266" s="1461"/>
      <c r="T266" s="1461"/>
      <c r="U266" s="204" t="s">
        <v>904</v>
      </c>
      <c r="V266" s="204"/>
      <c r="W266" s="204"/>
      <c r="X266" s="204"/>
      <c r="Y266" s="204"/>
      <c r="Z266" s="204"/>
      <c r="AA266" s="1781"/>
      <c r="AB266" s="1781"/>
      <c r="AC266" s="1781"/>
      <c r="AD266" s="1781"/>
      <c r="AE266" s="1781"/>
      <c r="AF266" s="1781"/>
      <c r="AG266" s="1781"/>
      <c r="AH266" s="1781"/>
      <c r="AI266" s="1781"/>
      <c r="AJ266" s="1781"/>
      <c r="AK266" s="1781"/>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874</v>
      </c>
      <c r="D268" s="4" t="s">
        <v>530</v>
      </c>
      <c r="E268" s="4"/>
      <c r="F268" s="4"/>
      <c r="G268" s="4"/>
      <c r="H268" s="4"/>
      <c r="I268" s="4"/>
      <c r="J268" s="4"/>
      <c r="K268" s="4"/>
      <c r="L268" s="4"/>
      <c r="M268" s="1517"/>
      <c r="N268" s="1517"/>
      <c r="O268" s="1517"/>
      <c r="P268" s="1517"/>
      <c r="Q268" s="1517"/>
      <c r="R268" s="1517"/>
      <c r="S268" s="1517"/>
      <c r="T268" s="1517"/>
      <c r="U268" s="1517"/>
      <c r="V268" s="1517"/>
      <c r="W268" s="1517"/>
      <c r="X268" s="1517"/>
      <c r="Y268" s="1517"/>
      <c r="Z268" s="1517"/>
      <c r="AA268" s="1517"/>
      <c r="AB268" s="1517"/>
      <c r="AC268" s="1517"/>
      <c r="AD268" s="1517"/>
      <c r="AE268" s="1517"/>
      <c r="AF268" s="1517" t="s">
        <v>306</v>
      </c>
      <c r="AG268" s="1517"/>
      <c r="AH268" s="1517"/>
      <c r="AI268" s="1517"/>
      <c r="AJ268" s="1517"/>
      <c r="AK268" s="1517"/>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14"/>
      <c r="N269" s="1514"/>
      <c r="O269" s="1514"/>
      <c r="P269" s="1514"/>
      <c r="Q269" s="1514"/>
      <c r="R269" s="1514"/>
      <c r="S269" s="1514"/>
      <c r="T269" s="1514"/>
      <c r="U269" s="1514"/>
      <c r="V269" s="1514"/>
      <c r="W269" s="1514"/>
      <c r="X269" s="1514"/>
      <c r="Y269" s="1514"/>
      <c r="Z269" s="1514"/>
      <c r="AA269" s="1514"/>
      <c r="AB269" s="1514"/>
      <c r="AC269" s="1514"/>
      <c r="AD269" s="1514"/>
      <c r="AE269" s="1514"/>
      <c r="AF269" s="3" t="s">
        <v>1176</v>
      </c>
      <c r="AL269" s="3"/>
      <c r="AM269" s="3"/>
      <c r="AN269" s="3"/>
      <c r="AO269" s="3"/>
      <c r="AP269" s="3"/>
      <c r="AQ269" s="3"/>
      <c r="AR269" s="3"/>
      <c r="AS269" s="3"/>
      <c r="AT269" s="3"/>
      <c r="AU269" s="3"/>
      <c r="AV269" s="3"/>
      <c r="AW269" s="3"/>
      <c r="AX269" s="3"/>
      <c r="AY269" s="3"/>
    </row>
    <row r="270" spans="1:66" ht="13" customHeight="1">
      <c r="A270" s="13"/>
      <c r="B270" s="4"/>
      <c r="C270" s="4"/>
      <c r="D270" s="4" t="s">
        <v>578</v>
      </c>
      <c r="E270" s="4"/>
      <c r="M270" s="1514"/>
      <c r="N270" s="1514"/>
      <c r="O270" s="1514"/>
      <c r="P270" s="1514"/>
      <c r="Q270" s="1514"/>
      <c r="R270" s="1514"/>
      <c r="S270" s="1514"/>
      <c r="T270" s="1514"/>
      <c r="V270" s="33" t="s">
        <v>86</v>
      </c>
      <c r="W270" s="1460"/>
      <c r="X270" s="1460"/>
      <c r="Y270" s="4" t="s">
        <v>581</v>
      </c>
      <c r="AC270" s="1514"/>
      <c r="AD270" s="1514"/>
      <c r="AE270" s="1514"/>
      <c r="AF270" s="3" t="s">
        <v>1177</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14"/>
      <c r="N271" s="1514"/>
      <c r="O271" s="1514"/>
      <c r="P271" s="1514"/>
      <c r="Q271" s="1514"/>
      <c r="R271" s="1514"/>
      <c r="S271" s="1514"/>
      <c r="T271" s="1514"/>
      <c r="U271" s="1514"/>
      <c r="V271" s="1514"/>
      <c r="W271" s="1514"/>
      <c r="X271" s="1514"/>
      <c r="Y271" s="1514"/>
      <c r="Z271" s="1514"/>
      <c r="AA271" s="1514"/>
      <c r="AB271" s="1514"/>
      <c r="AC271" s="1514"/>
      <c r="AD271" s="1514"/>
      <c r="AE271" s="1514"/>
      <c r="AH271" s="1783"/>
      <c r="AI271" s="1783"/>
      <c r="AJ271" s="1783"/>
      <c r="AK271" s="1783"/>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43"/>
      <c r="N272" s="1443"/>
      <c r="O272" s="1443"/>
      <c r="P272" s="1443"/>
      <c r="Q272" s="1443"/>
      <c r="R272" s="1443"/>
      <c r="S272" s="4" t="s">
        <v>205</v>
      </c>
      <c r="T272" s="4"/>
      <c r="U272" s="1460"/>
      <c r="V272" s="1460"/>
      <c r="W272" s="1460"/>
      <c r="X272" s="4" t="s">
        <v>89</v>
      </c>
      <c r="Z272" s="1443"/>
      <c r="AA272" s="1443"/>
      <c r="AB272" s="1443"/>
      <c r="AC272" s="1443"/>
      <c r="AD272" s="1443"/>
      <c r="AE272" s="1443"/>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89"/>
      <c r="N273" s="1789"/>
      <c r="O273" s="1789"/>
      <c r="P273" s="1789"/>
      <c r="Q273" s="1789"/>
      <c r="R273" s="1789"/>
      <c r="S273" s="1789"/>
      <c r="T273" s="1789"/>
      <c r="U273" s="1789"/>
      <c r="V273" s="1789"/>
      <c r="W273" s="1789"/>
      <c r="X273" s="1789"/>
      <c r="Y273" s="1789"/>
      <c r="Z273" s="1789"/>
      <c r="AA273" s="1810"/>
      <c r="AB273" s="1810"/>
      <c r="AC273" s="1810"/>
      <c r="AD273" s="1810"/>
      <c r="AE273" s="1810"/>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533</v>
      </c>
      <c r="E274" s="4"/>
      <c r="F274" s="4"/>
      <c r="G274" s="4"/>
      <c r="H274" s="4"/>
      <c r="I274" s="4"/>
      <c r="J274" s="4"/>
      <c r="K274" s="4"/>
      <c r="L274" s="4"/>
      <c r="M274" s="1461" t="s">
        <v>306</v>
      </c>
      <c r="N274" s="1461"/>
      <c r="O274" s="1461"/>
      <c r="P274" s="1461"/>
      <c r="Q274" s="1461"/>
      <c r="R274" s="1461"/>
      <c r="S274" s="1461"/>
      <c r="T274" s="1461"/>
      <c r="U274" s="204" t="s">
        <v>904</v>
      </c>
      <c r="V274" s="204"/>
      <c r="W274" s="204"/>
      <c r="X274" s="204"/>
      <c r="Y274" s="204"/>
      <c r="Z274" s="204"/>
      <c r="AA274" s="1782"/>
      <c r="AB274" s="1782"/>
      <c r="AC274" s="1782"/>
      <c r="AD274" s="1782"/>
      <c r="AE274" s="1782"/>
      <c r="AF274" s="1782"/>
      <c r="AG274" s="1782"/>
      <c r="AH274" s="1782"/>
      <c r="AI274" s="1782"/>
      <c r="AJ274" s="1782"/>
      <c r="AK274" s="1782"/>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588</v>
      </c>
      <c r="B276" s="4"/>
      <c r="C276" s="2" t="s">
        <v>294</v>
      </c>
      <c r="D276" s="4"/>
      <c r="E276" s="4"/>
      <c r="F276" s="4"/>
      <c r="G276" s="4"/>
      <c r="H276" s="4"/>
      <c r="I276" s="4"/>
      <c r="J276" s="4"/>
      <c r="K276" s="4"/>
      <c r="L276" s="4"/>
      <c r="M276" s="35"/>
      <c r="N276" s="35"/>
      <c r="O276" s="35"/>
      <c r="P276" s="35"/>
      <c r="Q276" s="35"/>
      <c r="T276" s="1784" t="str">
        <f>IFERROR(BO254,"")</f>
        <v>For Profit</v>
      </c>
      <c r="U276" s="1784"/>
      <c r="V276" s="1784"/>
      <c r="W276" s="1784"/>
      <c r="X276" s="1784"/>
      <c r="Z276" s="307" t="s">
        <v>952</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3" customHeight="1">
      <c r="A278" s="2" t="s">
        <v>590</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3" customHeight="1">
      <c r="A279" s="4"/>
      <c r="B279" s="36">
        <v>0</v>
      </c>
      <c r="D279" s="1514" t="s">
        <v>279</v>
      </c>
      <c r="E279" s="1514"/>
      <c r="F279" s="1514"/>
      <c r="G279" s="1514"/>
      <c r="H279" s="1514"/>
      <c r="J279" t="s">
        <v>278</v>
      </c>
      <c r="X279" s="1718"/>
      <c r="Y279" s="1718"/>
      <c r="Z279" s="1718"/>
      <c r="AA279" s="1718"/>
      <c r="AB279" s="1718"/>
      <c r="AC279" s="1718"/>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465</v>
      </c>
      <c r="B282" s="2"/>
      <c r="C282" s="2" t="s">
        <v>620</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516" t="s">
        <v>2660</v>
      </c>
      <c r="M283" s="1517"/>
      <c r="N283" s="1517"/>
      <c r="O283" s="1517"/>
      <c r="P283" s="1517"/>
      <c r="Q283" s="1517"/>
      <c r="R283" s="1517"/>
      <c r="S283" s="1517"/>
      <c r="T283" s="1517"/>
      <c r="U283" s="1517"/>
      <c r="V283" s="1517"/>
      <c r="W283" s="1517"/>
      <c r="X283" s="1517"/>
      <c r="Y283" s="1517"/>
      <c r="Z283" s="1517"/>
      <c r="AA283" s="1517"/>
      <c r="AB283" s="1517"/>
      <c r="AC283" s="1517"/>
      <c r="AD283" s="1517"/>
      <c r="AE283" s="1517"/>
      <c r="AF283" s="1517"/>
      <c r="AG283" s="1517"/>
      <c r="AH283" s="1517"/>
      <c r="AI283" s="1517"/>
      <c r="AJ283" s="1517"/>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44" t="s">
        <v>2666</v>
      </c>
      <c r="M284" s="1514"/>
      <c r="N284" s="1514"/>
      <c r="O284" s="1514"/>
      <c r="P284" s="1514"/>
      <c r="Q284" s="1514"/>
      <c r="R284" s="1514"/>
      <c r="S284" s="1514"/>
      <c r="T284" s="1514"/>
      <c r="U284" s="1514"/>
      <c r="V284" s="1514"/>
      <c r="W284" s="1514"/>
      <c r="X284" s="1514"/>
      <c r="Y284" s="1514"/>
      <c r="Z284" s="1514"/>
      <c r="AA284" s="1514"/>
      <c r="AB284" s="1514"/>
      <c r="AC284" s="1514"/>
      <c r="AD284" s="1514"/>
      <c r="AK284" s="3"/>
      <c r="AL284" s="3"/>
      <c r="AM284" s="3"/>
      <c r="AN284" s="3"/>
      <c r="AO284" s="3"/>
      <c r="AP284" s="3"/>
      <c r="AQ284" s="3"/>
      <c r="AR284" s="3"/>
      <c r="AS284" s="3"/>
      <c r="AT284" s="3"/>
      <c r="AU284" s="3"/>
      <c r="AV284" s="3"/>
      <c r="AW284" s="3"/>
      <c r="AX284" s="3"/>
      <c r="AY284" s="3"/>
    </row>
    <row r="285" spans="1:51" ht="13" customHeight="1">
      <c r="D285" s="4" t="s">
        <v>578</v>
      </c>
      <c r="E285" s="4"/>
      <c r="L285" s="1444" t="s">
        <v>2658</v>
      </c>
      <c r="M285" s="1514"/>
      <c r="N285" s="1514"/>
      <c r="O285" s="1514"/>
      <c r="P285" s="1514"/>
      <c r="Q285" s="1514"/>
      <c r="R285" s="1514"/>
      <c r="S285" s="1514"/>
      <c r="U285" s="33" t="s">
        <v>86</v>
      </c>
      <c r="V285" s="1384" t="s">
        <v>2667</v>
      </c>
      <c r="W285" s="1460"/>
      <c r="X285" s="4" t="s">
        <v>581</v>
      </c>
      <c r="AB285" s="1514">
        <v>92614</v>
      </c>
      <c r="AC285" s="1514"/>
      <c r="AD285" s="1514"/>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44" t="s">
        <v>2662</v>
      </c>
      <c r="M286" s="1514"/>
      <c r="N286" s="1514"/>
      <c r="O286" s="1514"/>
      <c r="P286" s="1514"/>
      <c r="Q286" s="1514"/>
      <c r="R286" s="1514"/>
      <c r="S286" s="1514"/>
      <c r="T286" s="1514"/>
      <c r="U286" s="1514"/>
      <c r="V286" s="1514"/>
      <c r="W286" s="1514"/>
      <c r="X286" s="1514"/>
      <c r="Y286" s="1514"/>
      <c r="Z286" s="1514"/>
      <c r="AA286" s="1514"/>
      <c r="AB286" s="1514"/>
      <c r="AC286" s="1514"/>
      <c r="AD286" s="1514"/>
      <c r="AI286" s="4"/>
      <c r="AJ286" s="4"/>
      <c r="AK286" s="3"/>
      <c r="AL286" s="3"/>
      <c r="AM286" s="3"/>
      <c r="AN286" s="3"/>
      <c r="AO286" s="3"/>
      <c r="AP286" s="3"/>
      <c r="AQ286" s="3"/>
      <c r="AR286" s="3"/>
      <c r="AS286" s="3"/>
      <c r="AT286" s="3"/>
    </row>
    <row r="287" spans="1:51" ht="13" customHeight="1">
      <c r="D287" s="4" t="s">
        <v>88</v>
      </c>
      <c r="E287" s="4"/>
      <c r="F287" s="4"/>
      <c r="L287" s="1487" t="s">
        <v>2663</v>
      </c>
      <c r="M287" s="1443"/>
      <c r="N287" s="1443"/>
      <c r="O287" s="1443"/>
      <c r="P287" s="1443"/>
      <c r="Q287" s="1443"/>
      <c r="R287" s="4" t="s">
        <v>205</v>
      </c>
      <c r="S287" s="4"/>
      <c r="T287" s="1460"/>
      <c r="U287" s="1460"/>
      <c r="V287" s="1460"/>
      <c r="W287" s="4" t="s">
        <v>89</v>
      </c>
      <c r="Y287" s="1443"/>
      <c r="Z287" s="1443"/>
      <c r="AA287" s="1443"/>
      <c r="AB287" s="1443"/>
      <c r="AC287" s="1443"/>
      <c r="AD287" s="1443"/>
    </row>
    <row r="288" spans="1:51" ht="13" customHeight="1">
      <c r="D288" s="4" t="s">
        <v>90</v>
      </c>
      <c r="E288" s="4"/>
      <c r="F288" s="4"/>
      <c r="L288" s="1789" t="s">
        <v>2664</v>
      </c>
      <c r="M288" s="1789"/>
      <c r="N288" s="1789"/>
      <c r="O288" s="1789"/>
      <c r="P288" s="1789"/>
      <c r="Q288" s="1789"/>
      <c r="R288" s="1789"/>
      <c r="S288" s="1789"/>
      <c r="T288" s="1789"/>
      <c r="U288" s="1789"/>
      <c r="V288" s="1789"/>
      <c r="W288" s="1789"/>
      <c r="X288" s="1789"/>
      <c r="Y288" s="1789"/>
      <c r="Z288" s="1789"/>
      <c r="AA288" s="1789"/>
      <c r="AB288" s="1789"/>
      <c r="AC288" s="1789"/>
      <c r="AD288" s="1789"/>
      <c r="AF288" s="4"/>
      <c r="AG288" s="4"/>
      <c r="AH288" s="4"/>
      <c r="AI288" s="4"/>
      <c r="AJ288" s="4"/>
      <c r="AU288" s="3"/>
      <c r="AV288" s="3"/>
      <c r="AW288" s="3"/>
      <c r="AX288" s="3"/>
      <c r="AY288" s="3"/>
    </row>
    <row r="289" spans="1:51" ht="13" customHeight="1">
      <c r="D289" s="3" t="s">
        <v>621</v>
      </c>
      <c r="E289" s="3"/>
      <c r="F289" s="3"/>
      <c r="G289" s="3"/>
      <c r="H289" s="3"/>
      <c r="I289" s="3"/>
      <c r="L289" s="1384" t="s">
        <v>2665</v>
      </c>
      <c r="M289" s="1384"/>
      <c r="N289" s="1384"/>
      <c r="O289" s="1384"/>
      <c r="P289" s="1384"/>
      <c r="Q289" s="1384"/>
      <c r="R289" s="1384"/>
      <c r="S289" s="1384"/>
      <c r="T289" s="1384"/>
      <c r="U289" s="1384"/>
      <c r="V289" s="1384"/>
      <c r="W289" s="1384"/>
      <c r="X289" s="1384"/>
      <c r="Y289" s="1384"/>
      <c r="Z289" s="1384"/>
      <c r="AA289" s="1384"/>
      <c r="AB289" s="1384"/>
      <c r="AC289" s="1384"/>
      <c r="AD289" s="1384"/>
      <c r="AK289" s="3"/>
      <c r="AL289" s="3"/>
      <c r="AM289" s="3"/>
      <c r="AN289" s="3"/>
      <c r="AO289" s="3"/>
      <c r="AP289" s="3"/>
      <c r="AQ289" s="3"/>
      <c r="AR289" s="3"/>
      <c r="AS289" s="3"/>
      <c r="AT289" s="3"/>
    </row>
    <row r="290" spans="1:51" ht="13" customHeight="1">
      <c r="L290" s="22" t="s">
        <v>622</v>
      </c>
      <c r="AU290" s="95"/>
      <c r="AV290" s="95"/>
      <c r="AW290" s="95"/>
      <c r="AX290" s="95"/>
      <c r="AY290" s="95"/>
    </row>
    <row r="291" spans="1:51" ht="13" customHeight="1">
      <c r="A291" s="1518" t="s">
        <v>539</v>
      </c>
      <c r="B291" s="1518"/>
      <c r="C291" s="1518"/>
      <c r="D291" s="1518"/>
      <c r="E291" s="1518"/>
      <c r="F291" s="1518"/>
      <c r="G291" s="1518"/>
      <c r="H291" s="1518"/>
      <c r="I291" s="1518"/>
      <c r="J291" s="1518"/>
      <c r="K291" s="1518"/>
      <c r="L291" s="1518"/>
      <c r="M291" s="1518"/>
      <c r="N291" s="1518"/>
      <c r="O291" s="1518"/>
      <c r="P291" s="1518"/>
      <c r="Q291" s="1518"/>
      <c r="R291" s="1518"/>
      <c r="S291" s="1518"/>
      <c r="T291" s="1518"/>
      <c r="U291" s="1518"/>
      <c r="V291" s="1518"/>
      <c r="W291" s="1518"/>
      <c r="X291" s="1518"/>
      <c r="Y291" s="1518"/>
      <c r="Z291" s="1518"/>
      <c r="AA291" s="1518"/>
      <c r="AB291" s="1518"/>
      <c r="AC291" s="1518"/>
      <c r="AD291" s="1518"/>
      <c r="AE291" s="1518"/>
      <c r="AF291" s="1518"/>
      <c r="AG291" s="1518"/>
      <c r="AH291" s="1518"/>
      <c r="AI291" s="1518"/>
      <c r="AJ291" s="1518"/>
      <c r="AK291" s="1518"/>
      <c r="AL291" s="1518"/>
      <c r="AM291" s="1518"/>
      <c r="AN291" s="1518"/>
      <c r="AO291" s="1518"/>
      <c r="AP291" s="1518"/>
      <c r="AQ291" s="1518"/>
      <c r="AR291" s="1518"/>
      <c r="AS291" s="1518"/>
      <c r="AT291" s="1518"/>
      <c r="AU291" s="95"/>
      <c r="AV291" s="95"/>
      <c r="AW291" s="95"/>
      <c r="AX291" s="95"/>
      <c r="AY291" s="95"/>
    </row>
    <row r="292" spans="1:51" ht="13" customHeight="1">
      <c r="A292" s="1518"/>
      <c r="B292" s="1518"/>
      <c r="C292" s="1518"/>
      <c r="D292" s="1518"/>
      <c r="E292" s="1518"/>
      <c r="F292" s="1518"/>
      <c r="G292" s="1518"/>
      <c r="H292" s="1518"/>
      <c r="I292" s="1518"/>
      <c r="J292" s="1518"/>
      <c r="K292" s="1518"/>
      <c r="L292" s="1518"/>
      <c r="M292" s="1518"/>
      <c r="N292" s="1518"/>
      <c r="O292" s="1518"/>
      <c r="P292" s="1518"/>
      <c r="Q292" s="1518"/>
      <c r="R292" s="1518"/>
      <c r="S292" s="1518"/>
      <c r="T292" s="1518"/>
      <c r="U292" s="1518"/>
      <c r="V292" s="1518"/>
      <c r="W292" s="1518"/>
      <c r="X292" s="1518"/>
      <c r="Y292" s="1518"/>
      <c r="Z292" s="1518"/>
      <c r="AA292" s="1518"/>
      <c r="AB292" s="1518"/>
      <c r="AC292" s="1518"/>
      <c r="AD292" s="1518"/>
      <c r="AE292" s="1518"/>
      <c r="AF292" s="1518"/>
      <c r="AG292" s="1518"/>
      <c r="AH292" s="1518"/>
      <c r="AI292" s="1518"/>
      <c r="AJ292" s="1518"/>
      <c r="AK292" s="1518"/>
      <c r="AL292" s="1518"/>
      <c r="AM292" s="1518"/>
      <c r="AN292" s="1518"/>
      <c r="AO292" s="1518"/>
      <c r="AP292" s="1518"/>
      <c r="AQ292" s="1518"/>
      <c r="AR292" s="1518"/>
      <c r="AS292" s="1518"/>
      <c r="AT292" s="1518"/>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624</v>
      </c>
      <c r="C296" s="3"/>
      <c r="D296" s="3"/>
      <c r="E296" s="3"/>
      <c r="F296" s="3"/>
      <c r="H296" s="1444" t="s">
        <v>2660</v>
      </c>
      <c r="I296" s="1445"/>
      <c r="J296" s="1445"/>
      <c r="K296" s="1445"/>
      <c r="L296" s="1445"/>
      <c r="M296" s="1445"/>
      <c r="N296" s="1445"/>
      <c r="O296" s="1445"/>
      <c r="P296" s="1445"/>
      <c r="Q296" s="1445"/>
      <c r="R296" s="1445"/>
      <c r="T296" s="3" t="s">
        <v>565</v>
      </c>
      <c r="V296" s="3"/>
      <c r="W296" s="3"/>
      <c r="X296" s="3"/>
      <c r="Y296" s="3"/>
      <c r="AA296" s="1444" t="s">
        <v>2682</v>
      </c>
      <c r="AB296" s="1445"/>
      <c r="AC296" s="1445"/>
      <c r="AD296" s="1445"/>
      <c r="AE296" s="1445"/>
      <c r="AF296" s="1445"/>
      <c r="AG296" s="1445"/>
      <c r="AH296" s="1445"/>
      <c r="AI296" s="1445"/>
      <c r="AJ296" s="1445"/>
      <c r="AK296" s="1445"/>
    </row>
    <row r="297" spans="1:51" ht="13" customHeight="1">
      <c r="B297" s="3" t="s">
        <v>469</v>
      </c>
      <c r="C297" s="3"/>
      <c r="D297" s="3"/>
      <c r="E297" s="3"/>
      <c r="F297" s="3"/>
      <c r="H297" s="1384" t="s">
        <v>2666</v>
      </c>
      <c r="I297" s="1461"/>
      <c r="J297" s="1461"/>
      <c r="K297" s="1461"/>
      <c r="L297" s="1461"/>
      <c r="M297" s="1461"/>
      <c r="N297" s="1461"/>
      <c r="O297" s="1461"/>
      <c r="P297" s="1461"/>
      <c r="Q297" s="1461"/>
      <c r="R297" s="1461"/>
      <c r="T297" s="3" t="s">
        <v>469</v>
      </c>
      <c r="V297" s="3"/>
      <c r="W297" s="3"/>
      <c r="X297" s="3"/>
      <c r="Y297" s="3"/>
      <c r="AA297" s="1461" t="s">
        <v>2683</v>
      </c>
      <c r="AB297" s="1461"/>
      <c r="AC297" s="1461"/>
      <c r="AD297" s="1461"/>
      <c r="AE297" s="1461"/>
      <c r="AF297" s="1461"/>
      <c r="AG297" s="1461"/>
      <c r="AH297" s="1461"/>
      <c r="AI297" s="1461"/>
      <c r="AJ297" s="1461"/>
      <c r="AK297" s="1461"/>
    </row>
    <row r="298" spans="1:51" ht="13" customHeight="1">
      <c r="B298" s="3" t="s">
        <v>470</v>
      </c>
      <c r="C298" s="3"/>
      <c r="D298" s="3"/>
      <c r="E298" s="3"/>
      <c r="F298" s="3"/>
      <c r="H298" s="1384" t="s">
        <v>2681</v>
      </c>
      <c r="I298" s="1461"/>
      <c r="J298" s="1461"/>
      <c r="K298" s="1461"/>
      <c r="L298" s="1461"/>
      <c r="M298" s="1461"/>
      <c r="N298" s="1461"/>
      <c r="O298" s="1461"/>
      <c r="P298" s="1461"/>
      <c r="Q298" s="1461"/>
      <c r="R298" s="1461"/>
      <c r="T298" s="3" t="s">
        <v>75</v>
      </c>
      <c r="V298" s="3"/>
      <c r="W298" s="3"/>
      <c r="X298" s="3"/>
      <c r="Y298" s="3"/>
      <c r="AA298" s="1461" t="s">
        <v>2684</v>
      </c>
      <c r="AB298" s="1461"/>
      <c r="AC298" s="1461"/>
      <c r="AD298" s="1461"/>
      <c r="AE298" s="1461"/>
      <c r="AF298" s="1461"/>
      <c r="AG298" s="1461"/>
      <c r="AH298" s="1461"/>
      <c r="AI298" s="1461"/>
      <c r="AJ298" s="1461"/>
      <c r="AK298" s="1461"/>
    </row>
    <row r="299" spans="1:51" ht="13" customHeight="1">
      <c r="B299" s="3" t="s">
        <v>87</v>
      </c>
      <c r="C299" s="3"/>
      <c r="D299" s="3"/>
      <c r="E299" s="3"/>
      <c r="F299" s="3"/>
      <c r="H299" s="1461" t="str">
        <f>L286</f>
        <v>Vicky Rodriguez</v>
      </c>
      <c r="I299" s="1461"/>
      <c r="J299" s="1461"/>
      <c r="K299" s="1461"/>
      <c r="L299" s="1461"/>
      <c r="M299" s="1461"/>
      <c r="N299" s="1461"/>
      <c r="O299" s="1461"/>
      <c r="P299" s="1461"/>
      <c r="Q299" s="1461"/>
      <c r="R299" s="1461"/>
      <c r="T299" s="3" t="s">
        <v>87</v>
      </c>
      <c r="V299" s="3"/>
      <c r="W299" s="3"/>
      <c r="X299" s="3"/>
      <c r="Y299" s="3"/>
      <c r="AA299" s="1461" t="s">
        <v>2685</v>
      </c>
      <c r="AB299" s="1461"/>
      <c r="AC299" s="1461"/>
      <c r="AD299" s="1461"/>
      <c r="AE299" s="1461"/>
      <c r="AF299" s="1461"/>
      <c r="AG299" s="1461"/>
      <c r="AH299" s="1461"/>
      <c r="AI299" s="1461"/>
      <c r="AJ299" s="1461"/>
      <c r="AK299" s="1461"/>
    </row>
    <row r="300" spans="1:51" ht="13" customHeight="1">
      <c r="B300" s="3" t="s">
        <v>88</v>
      </c>
      <c r="C300" s="3"/>
      <c r="D300" s="3"/>
      <c r="E300" s="3"/>
      <c r="F300" s="3"/>
      <c r="G300" s="3"/>
      <c r="H300" s="1519" t="str">
        <f>L287</f>
        <v>949-214-2325</v>
      </c>
      <c r="I300" s="1519"/>
      <c r="J300" s="1519"/>
      <c r="K300" s="1519"/>
      <c r="L300" s="1519"/>
      <c r="M300" s="1519"/>
      <c r="N300" s="4" t="s">
        <v>205</v>
      </c>
      <c r="O300" s="4"/>
      <c r="P300" s="1514"/>
      <c r="Q300" s="1514"/>
      <c r="R300" s="1514"/>
      <c r="S300" s="3"/>
      <c r="T300" s="3" t="s">
        <v>88</v>
      </c>
      <c r="V300" s="3"/>
      <c r="W300" s="3"/>
      <c r="X300" s="3"/>
      <c r="Y300" s="3"/>
      <c r="AA300" s="1754" t="s">
        <v>2686</v>
      </c>
      <c r="AB300" s="1519"/>
      <c r="AC300" s="1519"/>
      <c r="AD300" s="1519"/>
      <c r="AE300" s="1519"/>
      <c r="AF300" s="1519"/>
      <c r="AG300" s="4" t="s">
        <v>205</v>
      </c>
      <c r="AH300" s="4"/>
      <c r="AI300" s="1514"/>
      <c r="AJ300" s="1514"/>
      <c r="AK300" s="1514"/>
    </row>
    <row r="301" spans="1:51" ht="13" customHeight="1">
      <c r="B301" s="3" t="s">
        <v>89</v>
      </c>
      <c r="C301" s="3"/>
      <c r="D301" s="3"/>
      <c r="E301" s="3"/>
      <c r="F301" s="3"/>
      <c r="G301" s="3"/>
      <c r="H301" s="1443"/>
      <c r="I301" s="1443"/>
      <c r="J301" s="1443"/>
      <c r="K301" s="1443"/>
      <c r="L301" s="1443"/>
      <c r="M301" s="1443"/>
      <c r="N301" s="4"/>
      <c r="O301" s="4"/>
      <c r="P301" s="35"/>
      <c r="Q301" s="35"/>
      <c r="R301" s="35"/>
      <c r="S301" s="3"/>
      <c r="T301" s="3" t="s">
        <v>89</v>
      </c>
      <c r="V301" s="3"/>
      <c r="W301" s="3"/>
      <c r="X301" s="3"/>
      <c r="Y301" s="3"/>
      <c r="AA301" s="1443"/>
      <c r="AB301" s="1443"/>
      <c r="AC301" s="1443"/>
      <c r="AD301" s="1443"/>
      <c r="AE301" s="1443"/>
      <c r="AF301" s="1443"/>
      <c r="AG301" s="4"/>
      <c r="AH301" s="4"/>
      <c r="AI301" s="35"/>
      <c r="AJ301" s="35"/>
      <c r="AK301" s="35"/>
    </row>
    <row r="302" spans="1:51" ht="13" customHeight="1">
      <c r="B302" s="3" t="s">
        <v>76</v>
      </c>
      <c r="C302" s="3"/>
      <c r="D302" s="3"/>
      <c r="E302" s="3"/>
      <c r="F302" s="3"/>
      <c r="G302" s="3"/>
      <c r="H302" s="1461" t="str">
        <f>L288</f>
        <v>vrodriguez@jamboreehousing.com</v>
      </c>
      <c r="I302" s="1461"/>
      <c r="J302" s="1461"/>
      <c r="K302" s="1461"/>
      <c r="L302" s="1461"/>
      <c r="M302" s="1461"/>
      <c r="N302" s="1445"/>
      <c r="O302" s="1445"/>
      <c r="P302" s="1445"/>
      <c r="Q302" s="1445"/>
      <c r="R302" s="1445"/>
      <c r="S302" s="3"/>
      <c r="T302" s="3" t="s">
        <v>76</v>
      </c>
      <c r="V302" s="3"/>
      <c r="W302" s="3"/>
      <c r="X302" s="3"/>
      <c r="Y302" s="3"/>
      <c r="AA302" s="1384" t="s">
        <v>2687</v>
      </c>
      <c r="AB302" s="1461"/>
      <c r="AC302" s="1461"/>
      <c r="AD302" s="1461"/>
      <c r="AE302" s="1461"/>
      <c r="AF302" s="1461"/>
      <c r="AG302" s="1445"/>
      <c r="AH302" s="1445"/>
      <c r="AI302" s="1445"/>
      <c r="AJ302" s="1445"/>
      <c r="AK302" s="1445"/>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445" t="s">
        <v>2688</v>
      </c>
      <c r="I304" s="1445"/>
      <c r="J304" s="1445"/>
      <c r="K304" s="1445"/>
      <c r="L304" s="1445"/>
      <c r="M304" s="1445"/>
      <c r="N304" s="1445"/>
      <c r="O304" s="1445"/>
      <c r="P304" s="1445"/>
      <c r="Q304" s="1445"/>
      <c r="R304" s="1445"/>
      <c r="T304" s="3" t="s">
        <v>363</v>
      </c>
      <c r="V304" s="3"/>
      <c r="W304" s="3"/>
      <c r="X304" s="3"/>
      <c r="Y304" s="3"/>
      <c r="AA304" s="1445" t="s">
        <v>2698</v>
      </c>
      <c r="AB304" s="1445"/>
      <c r="AC304" s="1445"/>
      <c r="AD304" s="1445"/>
      <c r="AE304" s="1445"/>
      <c r="AF304" s="1445"/>
      <c r="AG304" s="1445"/>
      <c r="AH304" s="1445"/>
      <c r="AI304" s="1445"/>
      <c r="AJ304" s="1445"/>
      <c r="AK304" s="1445"/>
    </row>
    <row r="305" spans="2:72" ht="13" customHeight="1">
      <c r="B305" s="3" t="s">
        <v>469</v>
      </c>
      <c r="C305" s="3"/>
      <c r="D305" s="3"/>
      <c r="E305" s="3"/>
      <c r="F305" s="3"/>
      <c r="H305" s="1461" t="s">
        <v>2689</v>
      </c>
      <c r="I305" s="1461"/>
      <c r="J305" s="1461"/>
      <c r="K305" s="1461"/>
      <c r="L305" s="1461"/>
      <c r="M305" s="1461"/>
      <c r="N305" s="1461"/>
      <c r="O305" s="1461"/>
      <c r="P305" s="1461"/>
      <c r="Q305" s="1461"/>
      <c r="R305" s="1461"/>
      <c r="T305" s="3" t="s">
        <v>469</v>
      </c>
      <c r="V305" s="3"/>
      <c r="W305" s="3"/>
      <c r="X305" s="3"/>
      <c r="Y305" s="3"/>
      <c r="AA305" s="1461"/>
      <c r="AB305" s="1461"/>
      <c r="AC305" s="1461"/>
      <c r="AD305" s="1461"/>
      <c r="AE305" s="1461"/>
      <c r="AF305" s="1461"/>
      <c r="AG305" s="1461"/>
      <c r="AH305" s="1461"/>
      <c r="AI305" s="1461"/>
      <c r="AJ305" s="1461"/>
      <c r="AK305" s="146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470</v>
      </c>
      <c r="C306" s="3"/>
      <c r="D306" s="3"/>
      <c r="E306" s="3"/>
      <c r="F306" s="3"/>
      <c r="H306" s="1461" t="s">
        <v>2690</v>
      </c>
      <c r="I306" s="1461"/>
      <c r="J306" s="1461"/>
      <c r="K306" s="1461"/>
      <c r="L306" s="1461"/>
      <c r="M306" s="1461"/>
      <c r="N306" s="1461"/>
      <c r="O306" s="1461"/>
      <c r="P306" s="1461"/>
      <c r="Q306" s="1461"/>
      <c r="R306" s="1461"/>
      <c r="T306" s="3" t="s">
        <v>75</v>
      </c>
      <c r="V306" s="3"/>
      <c r="W306" s="3"/>
      <c r="X306" s="3"/>
      <c r="Y306" s="3"/>
      <c r="AA306" s="1461"/>
      <c r="AB306" s="1461"/>
      <c r="AC306" s="1461"/>
      <c r="AD306" s="1461"/>
      <c r="AE306" s="1461"/>
      <c r="AF306" s="1461"/>
      <c r="AG306" s="1461"/>
      <c r="AH306" s="1461"/>
      <c r="AI306" s="1461"/>
      <c r="AJ306" s="1461"/>
      <c r="AK306" s="146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61" t="s">
        <v>2691</v>
      </c>
      <c r="I307" s="1461"/>
      <c r="J307" s="1461"/>
      <c r="K307" s="1461"/>
      <c r="L307" s="1461"/>
      <c r="M307" s="1461"/>
      <c r="N307" s="1461"/>
      <c r="O307" s="1461"/>
      <c r="P307" s="1461"/>
      <c r="Q307" s="1461"/>
      <c r="R307" s="1461"/>
      <c r="T307" s="3" t="s">
        <v>87</v>
      </c>
      <c r="V307" s="3"/>
      <c r="W307" s="3"/>
      <c r="X307" s="3"/>
      <c r="Y307" s="3"/>
      <c r="AA307" s="1461"/>
      <c r="AB307" s="1461"/>
      <c r="AC307" s="1461"/>
      <c r="AD307" s="1461"/>
      <c r="AE307" s="1461"/>
      <c r="AF307" s="1461"/>
      <c r="AG307" s="1461"/>
      <c r="AH307" s="1461"/>
      <c r="AI307" s="1461"/>
      <c r="AJ307" s="1461"/>
      <c r="AK307" s="1461"/>
    </row>
    <row r="308" spans="2:72" ht="13" customHeight="1">
      <c r="B308" s="3" t="s">
        <v>88</v>
      </c>
      <c r="C308" s="3"/>
      <c r="D308" s="3"/>
      <c r="E308" s="3"/>
      <c r="F308" s="3"/>
      <c r="G308" s="3"/>
      <c r="H308" s="1754" t="s">
        <v>2692</v>
      </c>
      <c r="I308" s="1519"/>
      <c r="J308" s="1519"/>
      <c r="K308" s="1519"/>
      <c r="L308" s="1519"/>
      <c r="M308" s="1519"/>
      <c r="N308" s="4" t="s">
        <v>205</v>
      </c>
      <c r="O308" s="4"/>
      <c r="P308" s="1514"/>
      <c r="Q308" s="1514"/>
      <c r="R308" s="1514"/>
      <c r="S308" s="3"/>
      <c r="T308" s="3" t="s">
        <v>88</v>
      </c>
      <c r="V308" s="3"/>
      <c r="W308" s="3"/>
      <c r="X308" s="3"/>
      <c r="Y308" s="3"/>
      <c r="AA308" s="1754"/>
      <c r="AB308" s="1519"/>
      <c r="AC308" s="1519"/>
      <c r="AD308" s="1519"/>
      <c r="AE308" s="1519"/>
      <c r="AF308" s="1519"/>
      <c r="AG308" s="4" t="s">
        <v>205</v>
      </c>
      <c r="AH308" s="4"/>
      <c r="AI308" s="1514"/>
      <c r="AJ308" s="1514"/>
      <c r="AK308" s="1514"/>
    </row>
    <row r="309" spans="2:72" ht="13" customHeight="1">
      <c r="B309" s="3" t="s">
        <v>89</v>
      </c>
      <c r="C309" s="3"/>
      <c r="D309" s="3"/>
      <c r="E309" s="3"/>
      <c r="F309" s="3"/>
      <c r="G309" s="3"/>
      <c r="H309" s="1443"/>
      <c r="I309" s="1443"/>
      <c r="J309" s="1443"/>
      <c r="K309" s="1443"/>
      <c r="L309" s="1443"/>
      <c r="M309" s="1443"/>
      <c r="N309" s="4"/>
      <c r="O309" s="4"/>
      <c r="P309" s="35"/>
      <c r="Q309" s="35"/>
      <c r="R309" s="35"/>
      <c r="S309" s="3"/>
      <c r="T309" s="3" t="s">
        <v>89</v>
      </c>
      <c r="V309" s="3"/>
      <c r="W309" s="3"/>
      <c r="X309" s="3"/>
      <c r="Y309" s="3"/>
      <c r="AA309" s="1443"/>
      <c r="AB309" s="1443"/>
      <c r="AC309" s="1443"/>
      <c r="AD309" s="1443"/>
      <c r="AE309" s="1443"/>
      <c r="AF309" s="1443"/>
      <c r="AG309" s="4"/>
      <c r="AH309" s="4"/>
      <c r="AI309" s="35"/>
      <c r="AJ309" s="35"/>
      <c r="AK309" s="35"/>
    </row>
    <row r="310" spans="2:72" ht="13" customHeight="1">
      <c r="B310" s="3" t="s">
        <v>76</v>
      </c>
      <c r="C310" s="3"/>
      <c r="D310" s="3"/>
      <c r="E310" s="3"/>
      <c r="F310" s="3"/>
      <c r="G310" s="3"/>
      <c r="H310" s="1384" t="s">
        <v>2693</v>
      </c>
      <c r="I310" s="1461"/>
      <c r="J310" s="1461"/>
      <c r="K310" s="1461"/>
      <c r="L310" s="1461"/>
      <c r="M310" s="1461"/>
      <c r="N310" s="1445"/>
      <c r="O310" s="1445"/>
      <c r="P310" s="1445"/>
      <c r="Q310" s="1445"/>
      <c r="R310" s="1445"/>
      <c r="S310" s="3"/>
      <c r="T310" s="3" t="s">
        <v>76</v>
      </c>
      <c r="V310" s="3"/>
      <c r="W310" s="3"/>
      <c r="X310" s="3"/>
      <c r="Y310" s="3"/>
      <c r="AA310" s="1384"/>
      <c r="AB310" s="1461"/>
      <c r="AC310" s="1461"/>
      <c r="AD310" s="1461"/>
      <c r="AE310" s="1461"/>
      <c r="AF310" s="1461"/>
      <c r="AG310" s="1445"/>
      <c r="AH310" s="1445"/>
      <c r="AI310" s="1445"/>
      <c r="AJ310" s="1445"/>
      <c r="AK310" s="1445"/>
    </row>
    <row r="311" spans="2:72" ht="13" customHeight="1"/>
    <row r="312" spans="2:72" ht="13" customHeight="1">
      <c r="B312" s="3" t="s">
        <v>77</v>
      </c>
      <c r="C312" s="3"/>
      <c r="D312" s="3"/>
      <c r="E312" s="3"/>
      <c r="F312" s="3"/>
      <c r="H312" s="1445" t="s">
        <v>2694</v>
      </c>
      <c r="I312" s="1445"/>
      <c r="J312" s="1445"/>
      <c r="K312" s="1445"/>
      <c r="L312" s="1445"/>
      <c r="M312" s="1445"/>
      <c r="N312" s="1445"/>
      <c r="O312" s="1445"/>
      <c r="P312" s="1445"/>
      <c r="Q312" s="1445"/>
      <c r="R312" s="1445"/>
      <c r="T312" s="4" t="s">
        <v>876</v>
      </c>
      <c r="V312" s="3"/>
      <c r="W312" s="3"/>
      <c r="X312" s="3"/>
      <c r="Y312" s="3"/>
      <c r="AA312" s="1444" t="s">
        <v>2698</v>
      </c>
      <c r="AB312" s="1445"/>
      <c r="AC312" s="1445"/>
      <c r="AD312" s="1445"/>
      <c r="AE312" s="1445"/>
      <c r="AF312" s="1445"/>
      <c r="AG312" s="1445"/>
      <c r="AH312" s="1445"/>
      <c r="AI312" s="1445"/>
      <c r="AJ312" s="1445"/>
      <c r="AK312" s="1445"/>
    </row>
    <row r="313" spans="2:72" ht="13" customHeight="1">
      <c r="B313" s="3" t="s">
        <v>469</v>
      </c>
      <c r="C313" s="3"/>
      <c r="D313" s="3"/>
      <c r="E313" s="3"/>
      <c r="F313" s="3"/>
      <c r="H313" s="1461" t="s">
        <v>2695</v>
      </c>
      <c r="I313" s="1461"/>
      <c r="J313" s="1461"/>
      <c r="K313" s="1461"/>
      <c r="L313" s="1461"/>
      <c r="M313" s="1461"/>
      <c r="N313" s="1461"/>
      <c r="O313" s="1461"/>
      <c r="P313" s="1461"/>
      <c r="Q313" s="1461"/>
      <c r="R313" s="1461"/>
      <c r="T313" s="3" t="s">
        <v>469</v>
      </c>
      <c r="V313" s="3"/>
      <c r="W313" s="3"/>
      <c r="X313" s="3"/>
      <c r="Y313" s="3"/>
      <c r="AA313" s="1461"/>
      <c r="AB313" s="1461"/>
      <c r="AC313" s="1461"/>
      <c r="AD313" s="1461"/>
      <c r="AE313" s="1461"/>
      <c r="AF313" s="1461"/>
      <c r="AG313" s="1461"/>
      <c r="AH313" s="1461"/>
      <c r="AI313" s="1461"/>
      <c r="AJ313" s="1461"/>
      <c r="AK313" s="1461"/>
    </row>
    <row r="314" spans="2:72" ht="13" customHeight="1">
      <c r="B314" s="3" t="s">
        <v>470</v>
      </c>
      <c r="C314" s="3"/>
      <c r="D314" s="3"/>
      <c r="E314" s="3"/>
      <c r="F314" s="3"/>
      <c r="H314" s="1461" t="s">
        <v>2696</v>
      </c>
      <c r="I314" s="1461"/>
      <c r="J314" s="1461"/>
      <c r="K314" s="1461"/>
      <c r="L314" s="1461"/>
      <c r="M314" s="1461"/>
      <c r="N314" s="1461"/>
      <c r="O314" s="1461"/>
      <c r="P314" s="1461"/>
      <c r="Q314" s="1461"/>
      <c r="R314" s="1461"/>
      <c r="T314" s="3" t="s">
        <v>75</v>
      </c>
      <c r="V314" s="3"/>
      <c r="W314" s="3"/>
      <c r="X314" s="3"/>
      <c r="Y314" s="3"/>
      <c r="AA314" s="1461"/>
      <c r="AB314" s="1461"/>
      <c r="AC314" s="1461"/>
      <c r="AD314" s="1461"/>
      <c r="AE314" s="1461"/>
      <c r="AF314" s="1461"/>
      <c r="AG314" s="1461"/>
      <c r="AH314" s="1461"/>
      <c r="AI314" s="1461"/>
      <c r="AJ314" s="1461"/>
      <c r="AK314" s="1461"/>
    </row>
    <row r="315" spans="2:72" ht="13" customHeight="1">
      <c r="B315" s="3" t="s">
        <v>87</v>
      </c>
      <c r="C315" s="3"/>
      <c r="D315" s="3"/>
      <c r="E315" s="3"/>
      <c r="F315" s="3"/>
      <c r="H315" s="1461" t="s">
        <v>2697</v>
      </c>
      <c r="I315" s="1461"/>
      <c r="J315" s="1461"/>
      <c r="K315" s="1461"/>
      <c r="L315" s="1461"/>
      <c r="M315" s="1461"/>
      <c r="N315" s="1461"/>
      <c r="O315" s="1461"/>
      <c r="P315" s="1461"/>
      <c r="Q315" s="1461"/>
      <c r="R315" s="1461"/>
      <c r="T315" s="3" t="s">
        <v>87</v>
      </c>
      <c r="V315" s="3"/>
      <c r="W315" s="3"/>
      <c r="X315" s="3"/>
      <c r="Y315" s="3"/>
      <c r="AA315" s="1461"/>
      <c r="AB315" s="1461"/>
      <c r="AC315" s="1461"/>
      <c r="AD315" s="1461"/>
      <c r="AE315" s="1461"/>
      <c r="AF315" s="1461"/>
      <c r="AG315" s="1461"/>
      <c r="AH315" s="1461"/>
      <c r="AI315" s="1461"/>
      <c r="AJ315" s="1461"/>
      <c r="AK315" s="1461"/>
    </row>
    <row r="316" spans="2:72" ht="13" customHeight="1">
      <c r="B316" s="3" t="s">
        <v>88</v>
      </c>
      <c r="C316" s="3"/>
      <c r="D316" s="3"/>
      <c r="E316" s="3"/>
      <c r="F316" s="3"/>
      <c r="G316" s="3"/>
      <c r="H316" s="1754" t="s">
        <v>2699</v>
      </c>
      <c r="I316" s="1519"/>
      <c r="J316" s="1519"/>
      <c r="K316" s="1519"/>
      <c r="L316" s="1519"/>
      <c r="M316" s="1519"/>
      <c r="N316" s="4" t="s">
        <v>205</v>
      </c>
      <c r="O316" s="4"/>
      <c r="P316" s="1514"/>
      <c r="Q316" s="1514"/>
      <c r="R316" s="1514"/>
      <c r="S316" s="3"/>
      <c r="T316" s="3" t="s">
        <v>88</v>
      </c>
      <c r="V316" s="3"/>
      <c r="W316" s="3"/>
      <c r="X316" s="3"/>
      <c r="Y316" s="3"/>
      <c r="AA316" s="1519"/>
      <c r="AB316" s="1519"/>
      <c r="AC316" s="1519"/>
      <c r="AD316" s="1519"/>
      <c r="AE316" s="1519"/>
      <c r="AF316" s="1519"/>
      <c r="AG316" s="4" t="s">
        <v>205</v>
      </c>
      <c r="AH316" s="4"/>
      <c r="AI316" s="1514"/>
      <c r="AJ316" s="1514"/>
      <c r="AK316" s="1514"/>
    </row>
    <row r="317" spans="2:72" ht="13" customHeight="1">
      <c r="B317" s="3" t="s">
        <v>89</v>
      </c>
      <c r="C317" s="3"/>
      <c r="D317" s="3"/>
      <c r="E317" s="3"/>
      <c r="F317" s="3"/>
      <c r="G317" s="3"/>
      <c r="H317" s="1443"/>
      <c r="I317" s="1443"/>
      <c r="J317" s="1443"/>
      <c r="K317" s="1443"/>
      <c r="L317" s="1443"/>
      <c r="M317" s="1443"/>
      <c r="N317" s="4"/>
      <c r="O317" s="4"/>
      <c r="P317" s="35"/>
      <c r="Q317" s="35"/>
      <c r="R317" s="35"/>
      <c r="S317" s="3"/>
      <c r="T317" s="3" t="s">
        <v>89</v>
      </c>
      <c r="V317" s="3"/>
      <c r="W317" s="3"/>
      <c r="X317" s="3"/>
      <c r="Y317" s="3"/>
      <c r="AA317" s="1443"/>
      <c r="AB317" s="1443"/>
      <c r="AC317" s="1443"/>
      <c r="AD317" s="1443"/>
      <c r="AE317" s="1443"/>
      <c r="AF317" s="1443"/>
      <c r="AG317" s="4"/>
      <c r="AH317" s="4"/>
      <c r="AI317" s="35"/>
      <c r="AJ317" s="35"/>
      <c r="AK317" s="35"/>
    </row>
    <row r="318" spans="2:72" ht="13" customHeight="1">
      <c r="B318" s="3" t="s">
        <v>76</v>
      </c>
      <c r="C318" s="3"/>
      <c r="D318" s="3"/>
      <c r="E318" s="3"/>
      <c r="F318" s="3"/>
      <c r="G318" s="3"/>
      <c r="H318" s="1384" t="s">
        <v>2700</v>
      </c>
      <c r="I318" s="1461"/>
      <c r="J318" s="1461"/>
      <c r="K318" s="1461"/>
      <c r="L318" s="1461"/>
      <c r="M318" s="1461"/>
      <c r="N318" s="1445"/>
      <c r="O318" s="1445"/>
      <c r="P318" s="1445"/>
      <c r="Q318" s="1445"/>
      <c r="R318" s="1445"/>
      <c r="S318" s="3"/>
      <c r="T318" s="3" t="s">
        <v>76</v>
      </c>
      <c r="V318" s="3"/>
      <c r="W318" s="3"/>
      <c r="X318" s="3"/>
      <c r="Y318" s="3"/>
      <c r="AA318" s="1461"/>
      <c r="AB318" s="1461"/>
      <c r="AC318" s="1461"/>
      <c r="AD318" s="1461"/>
      <c r="AE318" s="1461"/>
      <c r="AF318" s="1461"/>
      <c r="AG318" s="1445"/>
      <c r="AH318" s="1445"/>
      <c r="AI318" s="1445"/>
      <c r="AJ318" s="1445"/>
      <c r="AK318" s="1445"/>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905</v>
      </c>
      <c r="C320" s="3"/>
      <c r="D320" s="3"/>
      <c r="E320" s="3"/>
      <c r="F320" s="3"/>
      <c r="H320" s="1445" t="s">
        <v>2694</v>
      </c>
      <c r="I320" s="1445"/>
      <c r="J320" s="1445"/>
      <c r="K320" s="1445"/>
      <c r="L320" s="1445"/>
      <c r="M320" s="1445"/>
      <c r="N320" s="1445"/>
      <c r="O320" s="1445"/>
      <c r="P320" s="1445"/>
      <c r="Q320" s="1445"/>
      <c r="R320" s="1445"/>
      <c r="S320" s="3"/>
      <c r="T320" s="3" t="s">
        <v>364</v>
      </c>
      <c r="V320" s="3"/>
      <c r="W320" s="3"/>
      <c r="X320" s="3"/>
      <c r="Y320" s="3"/>
      <c r="AA320" s="1445" t="s">
        <v>2701</v>
      </c>
      <c r="AB320" s="1445"/>
      <c r="AC320" s="1445"/>
      <c r="AD320" s="1445"/>
      <c r="AE320" s="1445"/>
      <c r="AF320" s="1445"/>
      <c r="AG320" s="1445"/>
      <c r="AH320" s="1445"/>
      <c r="AI320" s="1445"/>
      <c r="AJ320" s="1445"/>
      <c r="AK320" s="1445"/>
    </row>
    <row r="321" spans="2:37" ht="13" customHeight="1">
      <c r="B321" s="3" t="s">
        <v>469</v>
      </c>
      <c r="C321" s="3"/>
      <c r="D321" s="3"/>
      <c r="E321" s="3"/>
      <c r="F321" s="3"/>
      <c r="H321" s="1461" t="s">
        <v>2695</v>
      </c>
      <c r="I321" s="1461"/>
      <c r="J321" s="1461"/>
      <c r="K321" s="1461"/>
      <c r="L321" s="1461"/>
      <c r="M321" s="1461"/>
      <c r="N321" s="1461"/>
      <c r="O321" s="1461"/>
      <c r="P321" s="1461"/>
      <c r="Q321" s="1461"/>
      <c r="R321" s="1461"/>
      <c r="S321" s="3"/>
      <c r="T321" s="3" t="s">
        <v>469</v>
      </c>
      <c r="V321" s="3"/>
      <c r="W321" s="3"/>
      <c r="X321" s="3"/>
      <c r="Y321" s="3"/>
      <c r="AA321" s="1461" t="s">
        <v>2702</v>
      </c>
      <c r="AB321" s="1461"/>
      <c r="AC321" s="1461"/>
      <c r="AD321" s="1461"/>
      <c r="AE321" s="1461"/>
      <c r="AF321" s="1461"/>
      <c r="AG321" s="1461"/>
      <c r="AH321" s="1461"/>
      <c r="AI321" s="1461"/>
      <c r="AJ321" s="1461"/>
      <c r="AK321" s="1461"/>
    </row>
    <row r="322" spans="2:37" ht="13" customHeight="1">
      <c r="B322" s="3" t="s">
        <v>470</v>
      </c>
      <c r="C322" s="3"/>
      <c r="D322" s="3"/>
      <c r="E322" s="3"/>
      <c r="F322" s="3"/>
      <c r="H322" s="1461" t="s">
        <v>2696</v>
      </c>
      <c r="I322" s="1461"/>
      <c r="J322" s="1461"/>
      <c r="K322" s="1461"/>
      <c r="L322" s="1461"/>
      <c r="M322" s="1461"/>
      <c r="N322" s="1461"/>
      <c r="O322" s="1461"/>
      <c r="P322" s="1461"/>
      <c r="Q322" s="1461"/>
      <c r="R322" s="1461"/>
      <c r="S322" s="3"/>
      <c r="T322" s="3" t="s">
        <v>75</v>
      </c>
      <c r="V322" s="3"/>
      <c r="W322" s="3"/>
      <c r="X322" s="3"/>
      <c r="Y322" s="3"/>
      <c r="AA322" s="1461" t="s">
        <v>2703</v>
      </c>
      <c r="AB322" s="1461"/>
      <c r="AC322" s="1461"/>
      <c r="AD322" s="1461"/>
      <c r="AE322" s="1461"/>
      <c r="AF322" s="1461"/>
      <c r="AG322" s="1461"/>
      <c r="AH322" s="1461"/>
      <c r="AI322" s="1461"/>
      <c r="AJ322" s="1461"/>
      <c r="AK322" s="1461"/>
    </row>
    <row r="323" spans="2:37" ht="13" customHeight="1">
      <c r="B323" s="3" t="s">
        <v>87</v>
      </c>
      <c r="C323" s="3"/>
      <c r="D323" s="3"/>
      <c r="E323" s="3"/>
      <c r="F323" s="3"/>
      <c r="H323" s="1461" t="s">
        <v>2697</v>
      </c>
      <c r="I323" s="1461"/>
      <c r="J323" s="1461"/>
      <c r="K323" s="1461"/>
      <c r="L323" s="1461"/>
      <c r="M323" s="1461"/>
      <c r="N323" s="1461"/>
      <c r="O323" s="1461"/>
      <c r="P323" s="1461"/>
      <c r="Q323" s="1461"/>
      <c r="R323" s="1461"/>
      <c r="S323" s="3"/>
      <c r="T323" s="3" t="s">
        <v>87</v>
      </c>
      <c r="V323" s="3"/>
      <c r="W323" s="3"/>
      <c r="X323" s="3"/>
      <c r="Y323" s="3"/>
      <c r="AA323" s="1461" t="s">
        <v>2704</v>
      </c>
      <c r="AB323" s="1461"/>
      <c r="AC323" s="1461"/>
      <c r="AD323" s="1461"/>
      <c r="AE323" s="1461"/>
      <c r="AF323" s="1461"/>
      <c r="AG323" s="1461"/>
      <c r="AH323" s="1461"/>
      <c r="AI323" s="1461"/>
      <c r="AJ323" s="1461"/>
      <c r="AK323" s="1461"/>
    </row>
    <row r="324" spans="2:37" ht="13" customHeight="1">
      <c r="B324" s="3" t="s">
        <v>88</v>
      </c>
      <c r="C324" s="3"/>
      <c r="D324" s="3"/>
      <c r="E324" s="3"/>
      <c r="F324" s="3"/>
      <c r="G324" s="3"/>
      <c r="H324" s="1754" t="s">
        <v>2699</v>
      </c>
      <c r="I324" s="1519"/>
      <c r="J324" s="1519"/>
      <c r="K324" s="1519"/>
      <c r="L324" s="1519"/>
      <c r="M324" s="1519"/>
      <c r="N324" s="4" t="s">
        <v>205</v>
      </c>
      <c r="O324" s="4"/>
      <c r="P324" s="1514"/>
      <c r="Q324" s="1514"/>
      <c r="R324" s="1514"/>
      <c r="S324" s="3"/>
      <c r="T324" s="3" t="s">
        <v>88</v>
      </c>
      <c r="V324" s="3"/>
      <c r="W324" s="3"/>
      <c r="X324" s="3"/>
      <c r="Y324" s="3"/>
      <c r="AA324" s="1754" t="s">
        <v>2705</v>
      </c>
      <c r="AB324" s="1519"/>
      <c r="AC324" s="1519"/>
      <c r="AD324" s="1519"/>
      <c r="AE324" s="1519"/>
      <c r="AF324" s="1519"/>
      <c r="AG324" s="4" t="s">
        <v>205</v>
      </c>
      <c r="AH324" s="4"/>
      <c r="AI324" s="1514"/>
      <c r="AJ324" s="1514"/>
      <c r="AK324" s="1514"/>
    </row>
    <row r="325" spans="2:37" ht="13" customHeight="1">
      <c r="B325" s="3" t="s">
        <v>89</v>
      </c>
      <c r="C325" s="3"/>
      <c r="D325" s="3"/>
      <c r="E325" s="3"/>
      <c r="F325" s="3"/>
      <c r="G325" s="3"/>
      <c r="H325" s="1443"/>
      <c r="I325" s="1443"/>
      <c r="J325" s="1443"/>
      <c r="K325" s="1443"/>
      <c r="L325" s="1443"/>
      <c r="M325" s="1443"/>
      <c r="N325" s="4"/>
      <c r="O325" s="4"/>
      <c r="P325" s="35"/>
      <c r="Q325" s="35"/>
      <c r="R325" s="35"/>
      <c r="S325" s="3"/>
      <c r="T325" s="3" t="s">
        <v>89</v>
      </c>
      <c r="V325" s="3"/>
      <c r="W325" s="3"/>
      <c r="X325" s="3"/>
      <c r="Y325" s="3"/>
      <c r="AA325" s="1443"/>
      <c r="AB325" s="1443"/>
      <c r="AC325" s="1443"/>
      <c r="AD325" s="1443"/>
      <c r="AE325" s="1443"/>
      <c r="AF325" s="1443"/>
      <c r="AG325" s="4"/>
      <c r="AH325" s="4"/>
      <c r="AI325" s="35"/>
      <c r="AJ325" s="35"/>
      <c r="AK325" s="35"/>
    </row>
    <row r="326" spans="2:37" ht="13" customHeight="1">
      <c r="B326" s="3" t="s">
        <v>76</v>
      </c>
      <c r="C326" s="3"/>
      <c r="D326" s="3"/>
      <c r="E326" s="3"/>
      <c r="F326" s="3"/>
      <c r="G326" s="3"/>
      <c r="H326" s="1384" t="s">
        <v>2700</v>
      </c>
      <c r="I326" s="1461"/>
      <c r="J326" s="1461"/>
      <c r="K326" s="1461"/>
      <c r="L326" s="1461"/>
      <c r="M326" s="1461"/>
      <c r="N326" s="1445"/>
      <c r="O326" s="1445"/>
      <c r="P326" s="1445"/>
      <c r="Q326" s="1445"/>
      <c r="R326" s="1445"/>
      <c r="S326" s="3"/>
      <c r="T326" s="3" t="s">
        <v>76</v>
      </c>
      <c r="V326" s="3"/>
      <c r="W326" s="3"/>
      <c r="X326" s="3"/>
      <c r="Y326" s="3"/>
      <c r="AA326" s="1384" t="s">
        <v>2706</v>
      </c>
      <c r="AB326" s="1461"/>
      <c r="AC326" s="1461"/>
      <c r="AD326" s="1461"/>
      <c r="AE326" s="1461"/>
      <c r="AF326" s="1461"/>
      <c r="AG326" s="1445"/>
      <c r="AH326" s="1445"/>
      <c r="AI326" s="1445"/>
      <c r="AJ326" s="1445"/>
      <c r="AK326" s="1445"/>
    </row>
    <row r="327" spans="2:37" ht="13" customHeight="1"/>
    <row r="328" spans="2:37" ht="13" customHeight="1">
      <c r="B328" s="4" t="s">
        <v>906</v>
      </c>
      <c r="C328" s="3"/>
      <c r="D328" s="3"/>
      <c r="E328" s="3"/>
      <c r="F328" s="3"/>
      <c r="H328" s="1445"/>
      <c r="I328" s="1445"/>
      <c r="J328" s="1445"/>
      <c r="K328" s="1445"/>
      <c r="L328" s="1445"/>
      <c r="M328" s="1445"/>
      <c r="N328" s="1445"/>
      <c r="O328" s="1445"/>
      <c r="P328" s="1445"/>
      <c r="Q328" s="1445"/>
      <c r="R328" s="1445"/>
      <c r="T328" s="3" t="s">
        <v>365</v>
      </c>
      <c r="V328" s="3"/>
      <c r="W328" s="3"/>
      <c r="X328" s="3"/>
      <c r="Y328" s="3"/>
      <c r="AA328" s="1445" t="s">
        <v>2707</v>
      </c>
      <c r="AB328" s="1445"/>
      <c r="AC328" s="1445"/>
      <c r="AD328" s="1445"/>
      <c r="AE328" s="1445"/>
      <c r="AF328" s="1445"/>
      <c r="AG328" s="1445"/>
      <c r="AH328" s="1445"/>
      <c r="AI328" s="1445"/>
      <c r="AJ328" s="1445"/>
      <c r="AK328" s="1445"/>
    </row>
    <row r="329" spans="2:37" ht="13" customHeight="1">
      <c r="B329" s="3" t="s">
        <v>469</v>
      </c>
      <c r="C329" s="3"/>
      <c r="D329" s="3"/>
      <c r="E329" s="3"/>
      <c r="F329" s="3"/>
      <c r="H329" s="1461"/>
      <c r="I329" s="1461"/>
      <c r="J329" s="1461"/>
      <c r="K329" s="1461"/>
      <c r="L329" s="1461"/>
      <c r="M329" s="1461"/>
      <c r="N329" s="1461"/>
      <c r="O329" s="1461"/>
      <c r="P329" s="1461"/>
      <c r="Q329" s="1461"/>
      <c r="R329" s="1461"/>
      <c r="T329" s="3" t="s">
        <v>469</v>
      </c>
      <c r="V329" s="3"/>
      <c r="W329" s="3"/>
      <c r="X329" s="3"/>
      <c r="Y329" s="3"/>
      <c r="AA329" s="1461" t="s">
        <v>2708</v>
      </c>
      <c r="AB329" s="1461"/>
      <c r="AC329" s="1461"/>
      <c r="AD329" s="1461"/>
      <c r="AE329" s="1461"/>
      <c r="AF329" s="1461"/>
      <c r="AG329" s="1461"/>
      <c r="AH329" s="1461"/>
      <c r="AI329" s="1461"/>
      <c r="AJ329" s="1461"/>
      <c r="AK329" s="1461"/>
    </row>
    <row r="330" spans="2:37" ht="13" customHeight="1">
      <c r="B330" s="3" t="s">
        <v>470</v>
      </c>
      <c r="C330" s="3"/>
      <c r="D330" s="3"/>
      <c r="E330" s="3"/>
      <c r="F330" s="3"/>
      <c r="H330" s="1461"/>
      <c r="I330" s="1461"/>
      <c r="J330" s="1461"/>
      <c r="K330" s="1461"/>
      <c r="L330" s="1461"/>
      <c r="M330" s="1461"/>
      <c r="N330" s="1461"/>
      <c r="O330" s="1461"/>
      <c r="P330" s="1461"/>
      <c r="Q330" s="1461"/>
      <c r="R330" s="1461"/>
      <c r="T330" s="3" t="s">
        <v>75</v>
      </c>
      <c r="V330" s="3"/>
      <c r="W330" s="3"/>
      <c r="X330" s="3"/>
      <c r="Y330" s="3"/>
      <c r="AA330" s="1461" t="s">
        <v>2709</v>
      </c>
      <c r="AB330" s="1461"/>
      <c r="AC330" s="1461"/>
      <c r="AD330" s="1461"/>
      <c r="AE330" s="1461"/>
      <c r="AF330" s="1461"/>
      <c r="AG330" s="1461"/>
      <c r="AH330" s="1461"/>
      <c r="AI330" s="1461"/>
      <c r="AJ330" s="1461"/>
      <c r="AK330" s="1461"/>
    </row>
    <row r="331" spans="2:37" ht="13" customHeight="1">
      <c r="B331" s="3" t="s">
        <v>87</v>
      </c>
      <c r="C331" s="3"/>
      <c r="D331" s="3"/>
      <c r="E331" s="3"/>
      <c r="F331" s="3"/>
      <c r="H331" s="1461"/>
      <c r="I331" s="1461"/>
      <c r="J331" s="1461"/>
      <c r="K331" s="1461"/>
      <c r="L331" s="1461"/>
      <c r="M331" s="1461"/>
      <c r="N331" s="1461"/>
      <c r="O331" s="1461"/>
      <c r="P331" s="1461"/>
      <c r="Q331" s="1461"/>
      <c r="R331" s="1461"/>
      <c r="T331" s="3" t="s">
        <v>87</v>
      </c>
      <c r="V331" s="3"/>
      <c r="W331" s="3"/>
      <c r="X331" s="3"/>
      <c r="Y331" s="3"/>
      <c r="AA331" s="1461" t="s">
        <v>2710</v>
      </c>
      <c r="AB331" s="1461"/>
      <c r="AC331" s="1461"/>
      <c r="AD331" s="1461"/>
      <c r="AE331" s="1461"/>
      <c r="AF331" s="1461"/>
      <c r="AG331" s="1461"/>
      <c r="AH331" s="1461"/>
      <c r="AI331" s="1461"/>
      <c r="AJ331" s="1461"/>
      <c r="AK331" s="1461"/>
    </row>
    <row r="332" spans="2:37" ht="13" customHeight="1">
      <c r="B332" s="3" t="s">
        <v>88</v>
      </c>
      <c r="C332" s="3"/>
      <c r="D332" s="3"/>
      <c r="E332" s="3"/>
      <c r="F332" s="3"/>
      <c r="G332" s="3"/>
      <c r="H332" s="1519"/>
      <c r="I332" s="1519"/>
      <c r="J332" s="1519"/>
      <c r="K332" s="1519"/>
      <c r="L332" s="1519"/>
      <c r="M332" s="1519"/>
      <c r="N332" s="4" t="s">
        <v>205</v>
      </c>
      <c r="O332" s="4"/>
      <c r="P332" s="1514"/>
      <c r="Q332" s="1514"/>
      <c r="R332" s="1514"/>
      <c r="S332" s="3"/>
      <c r="T332" s="3" t="s">
        <v>88</v>
      </c>
      <c r="V332" s="3"/>
      <c r="W332" s="3"/>
      <c r="X332" s="3"/>
      <c r="Y332" s="3"/>
      <c r="AA332" s="1754" t="s">
        <v>2711</v>
      </c>
      <c r="AB332" s="1519"/>
      <c r="AC332" s="1519"/>
      <c r="AD332" s="1519"/>
      <c r="AE332" s="1519"/>
      <c r="AF332" s="1519"/>
      <c r="AG332" s="4" t="s">
        <v>205</v>
      </c>
      <c r="AH332" s="4"/>
      <c r="AI332" s="1514"/>
      <c r="AJ332" s="1514"/>
      <c r="AK332" s="1514"/>
    </row>
    <row r="333" spans="2:37" ht="13" customHeight="1">
      <c r="B333" s="3" t="s">
        <v>89</v>
      </c>
      <c r="C333" s="3"/>
      <c r="D333" s="3"/>
      <c r="E333" s="3"/>
      <c r="F333" s="3"/>
      <c r="G333" s="3"/>
      <c r="H333" s="1443"/>
      <c r="I333" s="1443"/>
      <c r="J333" s="1443"/>
      <c r="K333" s="1443"/>
      <c r="L333" s="1443"/>
      <c r="M333" s="1443"/>
      <c r="N333" s="4"/>
      <c r="O333" s="4"/>
      <c r="P333" s="35"/>
      <c r="Q333" s="35"/>
      <c r="R333" s="35"/>
      <c r="S333" s="3"/>
      <c r="T333" s="3" t="s">
        <v>89</v>
      </c>
      <c r="V333" s="3"/>
      <c r="W333" s="3"/>
      <c r="X333" s="3"/>
      <c r="Y333" s="3"/>
      <c r="AA333" s="1443"/>
      <c r="AB333" s="1443"/>
      <c r="AC333" s="1443"/>
      <c r="AD333" s="1443"/>
      <c r="AE333" s="1443"/>
      <c r="AF333" s="1443"/>
      <c r="AG333" s="4"/>
      <c r="AH333" s="4"/>
      <c r="AI333" s="35"/>
      <c r="AJ333" s="35"/>
      <c r="AK333" s="35"/>
    </row>
    <row r="334" spans="2:37" ht="13" customHeight="1">
      <c r="B334" s="3" t="s">
        <v>76</v>
      </c>
      <c r="C334" s="3"/>
      <c r="D334" s="3"/>
      <c r="E334" s="3"/>
      <c r="F334" s="3"/>
      <c r="G334" s="3"/>
      <c r="H334" s="1461"/>
      <c r="I334" s="1461"/>
      <c r="J334" s="1461"/>
      <c r="K334" s="1461"/>
      <c r="L334" s="1461"/>
      <c r="M334" s="1461"/>
      <c r="N334" s="1445"/>
      <c r="O334" s="1445"/>
      <c r="P334" s="1445"/>
      <c r="Q334" s="1445"/>
      <c r="R334" s="1445"/>
      <c r="S334" s="3"/>
      <c r="T334" s="3" t="s">
        <v>76</v>
      </c>
      <c r="V334" s="3"/>
      <c r="W334" s="3"/>
      <c r="X334" s="3"/>
      <c r="Y334" s="3"/>
      <c r="AA334" s="1384" t="s">
        <v>2712</v>
      </c>
      <c r="AB334" s="1461"/>
      <c r="AC334" s="1461"/>
      <c r="AD334" s="1461"/>
      <c r="AE334" s="1461"/>
      <c r="AF334" s="1461"/>
      <c r="AG334" s="1445"/>
      <c r="AH334" s="1445"/>
      <c r="AI334" s="1445"/>
      <c r="AJ334" s="1445"/>
      <c r="AK334" s="1445"/>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445" t="s">
        <v>2713</v>
      </c>
      <c r="I336" s="1445"/>
      <c r="J336" s="1445"/>
      <c r="K336" s="1445"/>
      <c r="L336" s="1445"/>
      <c r="M336" s="1445"/>
      <c r="N336" s="1445"/>
      <c r="O336" s="1445"/>
      <c r="P336" s="1445"/>
      <c r="Q336" s="1445"/>
      <c r="R336" s="1445"/>
      <c r="T336" s="3" t="s">
        <v>367</v>
      </c>
      <c r="V336" s="3"/>
      <c r="W336" s="3"/>
      <c r="X336" s="3"/>
      <c r="Y336" s="3"/>
      <c r="AA336" s="1445" t="str">
        <f>AA296</f>
        <v>Basis Architecture &amp; Consulting</v>
      </c>
      <c r="AB336" s="1445"/>
      <c r="AC336" s="1445"/>
      <c r="AD336" s="1445"/>
      <c r="AE336" s="1445"/>
      <c r="AF336" s="1445"/>
      <c r="AG336" s="1445"/>
      <c r="AH336" s="1445"/>
      <c r="AI336" s="1445"/>
      <c r="AJ336" s="1445"/>
      <c r="AK336" s="1445"/>
    </row>
    <row r="337" spans="2:66" ht="13" customHeight="1">
      <c r="B337" s="3" t="s">
        <v>469</v>
      </c>
      <c r="C337" s="3"/>
      <c r="D337" s="3"/>
      <c r="E337" s="3"/>
      <c r="F337" s="3"/>
      <c r="H337" s="1461" t="s">
        <v>2714</v>
      </c>
      <c r="I337" s="1461"/>
      <c r="J337" s="1461"/>
      <c r="K337" s="1461"/>
      <c r="L337" s="1461"/>
      <c r="M337" s="1461"/>
      <c r="N337" s="1461"/>
      <c r="O337" s="1461"/>
      <c r="P337" s="1461"/>
      <c r="Q337" s="1461"/>
      <c r="R337" s="1461"/>
      <c r="T337" s="3" t="s">
        <v>469</v>
      </c>
      <c r="V337" s="3"/>
      <c r="W337" s="3"/>
      <c r="X337" s="3"/>
      <c r="Y337" s="3"/>
      <c r="AA337" s="1461" t="str">
        <f>AA297</f>
        <v>2130 4th Street, Suite B</v>
      </c>
      <c r="AB337" s="1461"/>
      <c r="AC337" s="1461"/>
      <c r="AD337" s="1461"/>
      <c r="AE337" s="1461"/>
      <c r="AF337" s="1461"/>
      <c r="AG337" s="1461"/>
      <c r="AH337" s="1461"/>
      <c r="AI337" s="1461"/>
      <c r="AJ337" s="1461"/>
      <c r="AK337" s="1461"/>
    </row>
    <row r="338" spans="2:66" ht="13" customHeight="1">
      <c r="B338" s="3" t="s">
        <v>470</v>
      </c>
      <c r="C338" s="3"/>
      <c r="D338" s="3"/>
      <c r="E338" s="3"/>
      <c r="F338" s="3"/>
      <c r="H338" s="1461" t="s">
        <v>2715</v>
      </c>
      <c r="I338" s="1461"/>
      <c r="J338" s="1461"/>
      <c r="K338" s="1461"/>
      <c r="L338" s="1461"/>
      <c r="M338" s="1461"/>
      <c r="N338" s="1461"/>
      <c r="O338" s="1461"/>
      <c r="P338" s="1461"/>
      <c r="Q338" s="1461"/>
      <c r="R338" s="1461"/>
      <c r="T338" s="3" t="s">
        <v>75</v>
      </c>
      <c r="V338" s="3"/>
      <c r="W338" s="3"/>
      <c r="X338" s="3"/>
      <c r="Y338" s="3"/>
      <c r="AA338" s="1461" t="str">
        <f>AA298</f>
        <v>San Rafael, CA 94901</v>
      </c>
      <c r="AB338" s="1461"/>
      <c r="AC338" s="1461"/>
      <c r="AD338" s="1461"/>
      <c r="AE338" s="1461"/>
      <c r="AF338" s="1461"/>
      <c r="AG338" s="1461"/>
      <c r="AH338" s="1461"/>
      <c r="AI338" s="1461"/>
      <c r="AJ338" s="1461"/>
      <c r="AK338" s="1461"/>
    </row>
    <row r="339" spans="2:66" ht="13" customHeight="1">
      <c r="B339" s="3" t="s">
        <v>87</v>
      </c>
      <c r="C339" s="3"/>
      <c r="D339" s="3"/>
      <c r="E339" s="3"/>
      <c r="F339" s="3"/>
      <c r="H339" s="1461" t="s">
        <v>2716</v>
      </c>
      <c r="I339" s="1461"/>
      <c r="J339" s="1461"/>
      <c r="K339" s="1461"/>
      <c r="L339" s="1461"/>
      <c r="M339" s="1461"/>
      <c r="N339" s="1461"/>
      <c r="O339" s="1461"/>
      <c r="P339" s="1461"/>
      <c r="Q339" s="1461"/>
      <c r="R339" s="1461"/>
      <c r="T339" s="3" t="s">
        <v>87</v>
      </c>
      <c r="V339" s="3"/>
      <c r="W339" s="3"/>
      <c r="X339" s="3"/>
      <c r="Y339" s="3"/>
      <c r="AA339" s="1461" t="str">
        <f>AA299</f>
        <v>Charlie Pick</v>
      </c>
      <c r="AB339" s="1461"/>
      <c r="AC339" s="1461"/>
      <c r="AD339" s="1461"/>
      <c r="AE339" s="1461"/>
      <c r="AF339" s="1461"/>
      <c r="AG339" s="1461"/>
      <c r="AH339" s="1461"/>
      <c r="AI339" s="1461"/>
      <c r="AJ339" s="1461"/>
      <c r="AK339" s="1461"/>
    </row>
    <row r="340" spans="2:66" ht="13" customHeight="1">
      <c r="B340" s="3" t="s">
        <v>88</v>
      </c>
      <c r="C340" s="3"/>
      <c r="D340" s="3"/>
      <c r="E340" s="3"/>
      <c r="F340" s="3"/>
      <c r="G340" s="3"/>
      <c r="H340" s="1754" t="s">
        <v>2717</v>
      </c>
      <c r="I340" s="1519"/>
      <c r="J340" s="1519"/>
      <c r="K340" s="1519"/>
      <c r="L340" s="1519"/>
      <c r="M340" s="1519"/>
      <c r="N340" s="4" t="s">
        <v>205</v>
      </c>
      <c r="O340" s="4"/>
      <c r="P340" s="1514"/>
      <c r="Q340" s="1514"/>
      <c r="R340" s="1514"/>
      <c r="S340" s="3"/>
      <c r="T340" s="3" t="s">
        <v>88</v>
      </c>
      <c r="V340" s="3"/>
      <c r="W340" s="3"/>
      <c r="X340" s="3"/>
      <c r="Y340" s="3"/>
      <c r="AA340" s="1443" t="str">
        <f>AA300</f>
        <v>415-233-3778</v>
      </c>
      <c r="AB340" s="1443"/>
      <c r="AC340" s="1443"/>
      <c r="AD340" s="1443"/>
      <c r="AE340" s="1443"/>
      <c r="AF340" s="1443"/>
      <c r="AG340" s="4" t="s">
        <v>205</v>
      </c>
      <c r="AH340" s="4"/>
      <c r="AI340" s="1514"/>
      <c r="AJ340" s="1514"/>
      <c r="AK340" s="1514"/>
    </row>
    <row r="341" spans="2:66" ht="13" customHeight="1">
      <c r="B341" s="3" t="s">
        <v>89</v>
      </c>
      <c r="C341" s="3"/>
      <c r="D341" s="3"/>
      <c r="E341" s="3"/>
      <c r="F341" s="3"/>
      <c r="G341" s="3"/>
      <c r="H341" s="1443"/>
      <c r="I341" s="1443"/>
      <c r="J341" s="1443"/>
      <c r="K341" s="1443"/>
      <c r="L341" s="1443"/>
      <c r="M341" s="1443"/>
      <c r="N341" s="4"/>
      <c r="O341" s="4"/>
      <c r="P341" s="35"/>
      <c r="Q341" s="35"/>
      <c r="R341" s="35"/>
      <c r="S341" s="3"/>
      <c r="T341" s="3" t="s">
        <v>89</v>
      </c>
      <c r="V341" s="3"/>
      <c r="W341" s="3"/>
      <c r="X341" s="3"/>
      <c r="Y341" s="3"/>
      <c r="AA341" s="1443"/>
      <c r="AB341" s="1443"/>
      <c r="AC341" s="1443"/>
      <c r="AD341" s="1443"/>
      <c r="AE341" s="1443"/>
      <c r="AF341" s="1443"/>
      <c r="AG341" s="4"/>
      <c r="AH341" s="4"/>
      <c r="AI341" s="35"/>
      <c r="AJ341" s="35"/>
      <c r="AK341" s="35"/>
    </row>
    <row r="342" spans="2:66" ht="13" customHeight="1">
      <c r="B342" s="3" t="s">
        <v>76</v>
      </c>
      <c r="C342" s="3"/>
      <c r="D342" s="3"/>
      <c r="E342" s="3"/>
      <c r="F342" s="3"/>
      <c r="G342" s="3"/>
      <c r="H342" s="1384" t="s">
        <v>2718</v>
      </c>
      <c r="I342" s="1461"/>
      <c r="J342" s="1461"/>
      <c r="K342" s="1461"/>
      <c r="L342" s="1461"/>
      <c r="M342" s="1461"/>
      <c r="N342" s="1445"/>
      <c r="O342" s="1445"/>
      <c r="P342" s="1445"/>
      <c r="Q342" s="1445"/>
      <c r="R342" s="1445"/>
      <c r="S342" s="3"/>
      <c r="T342" s="3" t="s">
        <v>76</v>
      </c>
      <c r="V342" s="3"/>
      <c r="W342" s="3"/>
      <c r="X342" s="3"/>
      <c r="Y342" s="3"/>
      <c r="AA342" s="1461" t="str">
        <f>AA302</f>
        <v>cpick@basisarch.com</v>
      </c>
      <c r="AB342" s="1461"/>
      <c r="AC342" s="1461"/>
      <c r="AD342" s="1461"/>
      <c r="AE342" s="1461"/>
      <c r="AF342" s="1461"/>
      <c r="AG342" s="1445"/>
      <c r="AH342" s="1445"/>
      <c r="AI342" s="1445"/>
      <c r="AJ342" s="1445"/>
      <c r="AK342" s="1445"/>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445" t="s">
        <v>2719</v>
      </c>
      <c r="I344" s="1445"/>
      <c r="J344" s="1445"/>
      <c r="K344" s="1445"/>
      <c r="L344" s="1445"/>
      <c r="M344" s="1445"/>
      <c r="N344" s="1445"/>
      <c r="O344" s="1445"/>
      <c r="P344" s="1445"/>
      <c r="Q344" s="1445"/>
      <c r="R344" s="1445"/>
      <c r="T344" s="204" t="s">
        <v>884</v>
      </c>
      <c r="V344" s="3"/>
      <c r="W344" s="3"/>
      <c r="X344" s="3"/>
      <c r="Y344" s="3"/>
      <c r="AA344" s="1445" t="s">
        <v>2723</v>
      </c>
      <c r="AB344" s="1445"/>
      <c r="AC344" s="1445"/>
      <c r="AD344" s="1445"/>
      <c r="AE344" s="1445"/>
      <c r="AF344" s="1445"/>
      <c r="AG344" s="1445"/>
      <c r="AH344" s="1445"/>
      <c r="AI344" s="1445"/>
      <c r="AJ344" s="1445"/>
      <c r="AK344" s="1445"/>
    </row>
    <row r="345" spans="2:66" ht="13" customHeight="1">
      <c r="B345" s="3" t="s">
        <v>469</v>
      </c>
      <c r="C345" s="3"/>
      <c r="D345" s="3"/>
      <c r="E345" s="3"/>
      <c r="F345" s="3"/>
      <c r="H345" s="1461" t="s">
        <v>2720</v>
      </c>
      <c r="I345" s="1461"/>
      <c r="J345" s="1461"/>
      <c r="K345" s="1461"/>
      <c r="L345" s="1461"/>
      <c r="M345" s="1461"/>
      <c r="N345" s="1461"/>
      <c r="O345" s="1461"/>
      <c r="P345" s="1461"/>
      <c r="Q345" s="1461"/>
      <c r="R345" s="1461"/>
      <c r="T345" s="3" t="s">
        <v>469</v>
      </c>
      <c r="V345" s="3"/>
      <c r="W345" s="3"/>
      <c r="X345" s="3"/>
      <c r="Y345" s="3"/>
      <c r="AA345" s="1461" t="s">
        <v>2724</v>
      </c>
      <c r="AB345" s="1461"/>
      <c r="AC345" s="1461"/>
      <c r="AD345" s="1461"/>
      <c r="AE345" s="1461"/>
      <c r="AF345" s="1461"/>
      <c r="AG345" s="1461"/>
      <c r="AH345" s="1461"/>
      <c r="AI345" s="1461"/>
      <c r="AJ345" s="1461"/>
      <c r="AK345" s="1461"/>
    </row>
    <row r="346" spans="2:66" ht="13" customHeight="1">
      <c r="B346" s="3" t="s">
        <v>75</v>
      </c>
      <c r="C346" s="3"/>
      <c r="D346" s="3"/>
      <c r="E346" s="3"/>
      <c r="F346" s="3"/>
      <c r="H346" s="1461" t="s">
        <v>2721</v>
      </c>
      <c r="I346" s="1461"/>
      <c r="J346" s="1461"/>
      <c r="K346" s="1461"/>
      <c r="L346" s="1461"/>
      <c r="M346" s="1461"/>
      <c r="N346" s="1461"/>
      <c r="O346" s="1461"/>
      <c r="P346" s="1461"/>
      <c r="Q346" s="1461"/>
      <c r="R346" s="1461"/>
      <c r="T346" s="3" t="s">
        <v>75</v>
      </c>
      <c r="V346" s="3"/>
      <c r="W346" s="3"/>
      <c r="X346" s="3"/>
      <c r="Y346" s="3"/>
      <c r="AA346" s="1461" t="s">
        <v>2725</v>
      </c>
      <c r="AB346" s="1461"/>
      <c r="AC346" s="1461"/>
      <c r="AD346" s="1461"/>
      <c r="AE346" s="1461"/>
      <c r="AF346" s="1461"/>
      <c r="AG346" s="1461"/>
      <c r="AH346" s="1461"/>
      <c r="AI346" s="1461"/>
      <c r="AJ346" s="1461"/>
      <c r="AK346" s="1461"/>
    </row>
    <row r="347" spans="2:66" ht="13" customHeight="1">
      <c r="B347" s="3" t="s">
        <v>87</v>
      </c>
      <c r="C347" s="3"/>
      <c r="D347" s="3"/>
      <c r="E347" s="3"/>
      <c r="F347" s="3"/>
      <c r="G347" s="3"/>
      <c r="H347" s="1461" t="s">
        <v>2722</v>
      </c>
      <c r="I347" s="1461"/>
      <c r="J347" s="1461"/>
      <c r="K347" s="1461"/>
      <c r="L347" s="1461"/>
      <c r="M347" s="1461"/>
      <c r="N347" s="1461"/>
      <c r="O347" s="1461"/>
      <c r="P347" s="1461"/>
      <c r="Q347" s="1461"/>
      <c r="R347" s="1461"/>
      <c r="T347" s="3" t="s">
        <v>87</v>
      </c>
      <c r="V347" s="3"/>
      <c r="W347" s="3"/>
      <c r="X347" s="3"/>
      <c r="Y347" s="3"/>
      <c r="AA347" s="1461" t="s">
        <v>2726</v>
      </c>
      <c r="AB347" s="1461"/>
      <c r="AC347" s="1461"/>
      <c r="AD347" s="1461"/>
      <c r="AE347" s="1461"/>
      <c r="AF347" s="1461"/>
      <c r="AG347" s="1461"/>
      <c r="AH347" s="1461"/>
      <c r="AI347" s="1461"/>
      <c r="AJ347" s="1461"/>
      <c r="AK347" s="1461"/>
    </row>
    <row r="348" spans="2:66" ht="13" customHeight="1">
      <c r="B348" s="3" t="s">
        <v>88</v>
      </c>
      <c r="C348" s="3"/>
      <c r="D348" s="3"/>
      <c r="E348" s="3"/>
      <c r="F348" s="3"/>
      <c r="G348" s="3"/>
      <c r="H348" s="1754" t="s">
        <v>2727</v>
      </c>
      <c r="I348" s="1519"/>
      <c r="J348" s="1519"/>
      <c r="K348" s="1519"/>
      <c r="L348" s="1519"/>
      <c r="M348" s="1519"/>
      <c r="N348" s="4" t="s">
        <v>205</v>
      </c>
      <c r="O348" s="4"/>
      <c r="P348" s="1514"/>
      <c r="Q348" s="1514"/>
      <c r="R348" s="1514"/>
      <c r="S348" s="3"/>
      <c r="T348" s="3" t="s">
        <v>88</v>
      </c>
      <c r="V348" s="3"/>
      <c r="W348" s="3"/>
      <c r="X348" s="3"/>
      <c r="Y348" s="3"/>
      <c r="AA348" s="1754" t="s">
        <v>2729</v>
      </c>
      <c r="AB348" s="1519"/>
      <c r="AC348" s="1519"/>
      <c r="AD348" s="1519"/>
      <c r="AE348" s="1519"/>
      <c r="AF348" s="1519"/>
      <c r="AG348" s="4" t="s">
        <v>205</v>
      </c>
      <c r="AH348" s="4"/>
      <c r="AI348" s="1514">
        <v>10114</v>
      </c>
      <c r="AJ348" s="1514"/>
      <c r="AK348" s="1514"/>
    </row>
    <row r="349" spans="2:66" ht="13" customHeight="1">
      <c r="B349" s="3" t="s">
        <v>89</v>
      </c>
      <c r="C349" s="3"/>
      <c r="D349" s="3"/>
      <c r="E349" s="3"/>
      <c r="F349" s="3"/>
      <c r="G349" s="3"/>
      <c r="H349" s="1443"/>
      <c r="I349" s="1443"/>
      <c r="J349" s="1443"/>
      <c r="K349" s="1443"/>
      <c r="L349" s="1443"/>
      <c r="M349" s="1443"/>
      <c r="N349" s="4"/>
      <c r="O349" s="4"/>
      <c r="P349" s="35"/>
      <c r="Q349" s="35"/>
      <c r="R349" s="35"/>
      <c r="S349" s="3"/>
      <c r="T349" s="3" t="s">
        <v>89</v>
      </c>
      <c r="V349" s="3"/>
      <c r="W349" s="3"/>
      <c r="X349" s="3"/>
      <c r="Y349" s="3"/>
      <c r="AA349" s="1443"/>
      <c r="AB349" s="1443"/>
      <c r="AC349" s="1443"/>
      <c r="AD349" s="1443"/>
      <c r="AE349" s="1443"/>
      <c r="AF349" s="1443"/>
      <c r="AG349" s="4"/>
      <c r="AH349" s="4"/>
      <c r="AI349" s="35"/>
      <c r="AJ349" s="35"/>
      <c r="AK349" s="35"/>
    </row>
    <row r="350" spans="2:66" ht="13" customHeight="1">
      <c r="B350" s="3" t="s">
        <v>76</v>
      </c>
      <c r="C350" s="3"/>
      <c r="D350" s="3"/>
      <c r="E350" s="3"/>
      <c r="F350" s="3"/>
      <c r="G350" s="3"/>
      <c r="H350" s="1384" t="s">
        <v>2728</v>
      </c>
      <c r="I350" s="1461"/>
      <c r="J350" s="1461"/>
      <c r="K350" s="1461"/>
      <c r="L350" s="1461"/>
      <c r="M350" s="1461"/>
      <c r="N350" s="1445"/>
      <c r="O350" s="1445"/>
      <c r="P350" s="1445"/>
      <c r="Q350" s="1445"/>
      <c r="R350" s="1445"/>
      <c r="S350" s="3"/>
      <c r="T350" s="3" t="s">
        <v>76</v>
      </c>
      <c r="V350" s="3"/>
      <c r="W350" s="3"/>
      <c r="X350" s="3"/>
      <c r="Y350" s="3"/>
      <c r="AA350" s="1384" t="s">
        <v>2730</v>
      </c>
      <c r="AB350" s="1461"/>
      <c r="AC350" s="1461"/>
      <c r="AD350" s="1461"/>
      <c r="AE350" s="1461"/>
      <c r="AF350" s="1461"/>
      <c r="AG350" s="1445"/>
      <c r="AH350" s="1445"/>
      <c r="AI350" s="1445"/>
      <c r="AJ350" s="1445"/>
      <c r="AK350" s="1445"/>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589</v>
      </c>
    </row>
    <row r="352" spans="2:66" ht="13" customHeight="1">
      <c r="B352" s="3"/>
      <c r="C352" s="4"/>
      <c r="D352" s="4"/>
      <c r="E352" s="4"/>
      <c r="F352" s="4"/>
      <c r="I352" s="204" t="s">
        <v>885</v>
      </c>
      <c r="P352" s="1445"/>
      <c r="Q352" s="1445"/>
      <c r="R352" s="1445"/>
      <c r="S352" s="1445"/>
      <c r="T352" s="1445"/>
      <c r="U352" s="1445"/>
      <c r="V352" s="1445"/>
      <c r="W352" s="1445"/>
      <c r="X352" s="1445"/>
      <c r="Y352" s="1445"/>
      <c r="Z352" s="1445"/>
      <c r="AA352" s="1445"/>
      <c r="AB352" s="1445"/>
      <c r="AC352" s="1445"/>
      <c r="AD352" s="1445"/>
      <c r="AE352" s="1445"/>
      <c r="BN352" t="s">
        <v>667</v>
      </c>
    </row>
    <row r="353" spans="1:66" ht="13" customHeight="1">
      <c r="B353" s="4"/>
      <c r="C353" s="4"/>
      <c r="D353" s="4"/>
      <c r="E353" s="4"/>
      <c r="F353" s="4"/>
      <c r="I353" s="4" t="s">
        <v>469</v>
      </c>
      <c r="P353" s="1461"/>
      <c r="Q353" s="1461"/>
      <c r="R353" s="1461"/>
      <c r="S353" s="1461"/>
      <c r="T353" s="1461"/>
      <c r="U353" s="1461"/>
      <c r="V353" s="1461"/>
      <c r="W353" s="1461"/>
      <c r="X353" s="1461"/>
      <c r="Y353" s="1461"/>
      <c r="Z353" s="1461"/>
      <c r="AA353" s="1461"/>
      <c r="AB353" s="1461"/>
      <c r="AC353" s="1461"/>
      <c r="AD353" s="1461"/>
      <c r="AE353" s="1461"/>
      <c r="BN353" t="s">
        <v>543</v>
      </c>
    </row>
    <row r="354" spans="1:66" ht="13" customHeight="1">
      <c r="B354" s="4"/>
      <c r="C354" s="4"/>
      <c r="D354" s="4"/>
      <c r="E354" s="4"/>
      <c r="F354" s="4"/>
      <c r="I354" s="4" t="s">
        <v>75</v>
      </c>
      <c r="P354" s="1461"/>
      <c r="Q354" s="1461"/>
      <c r="R354" s="1461"/>
      <c r="S354" s="1461"/>
      <c r="T354" s="1461"/>
      <c r="U354" s="1461"/>
      <c r="V354" s="1461"/>
      <c r="W354" s="1461"/>
      <c r="X354" s="1461"/>
      <c r="Y354" s="1461"/>
      <c r="Z354" s="1461"/>
      <c r="AA354" s="1461"/>
      <c r="AB354" s="1461"/>
      <c r="AC354" s="1461"/>
      <c r="AD354" s="1461"/>
      <c r="AE354" s="1461"/>
    </row>
    <row r="355" spans="1:66" ht="13" customHeight="1">
      <c r="B355" s="4"/>
      <c r="C355" s="4"/>
      <c r="D355" s="4"/>
      <c r="E355" s="4"/>
      <c r="F355" s="4"/>
      <c r="G355" s="4"/>
      <c r="I355" s="4" t="s">
        <v>87</v>
      </c>
      <c r="P355" s="1461"/>
      <c r="Q355" s="1461"/>
      <c r="R355" s="1461"/>
      <c r="S355" s="1461"/>
      <c r="T355" s="1461"/>
      <c r="U355" s="1461"/>
      <c r="V355" s="1461"/>
      <c r="W355" s="1461"/>
      <c r="X355" s="1461"/>
      <c r="Y355" s="1461"/>
      <c r="Z355" s="1461"/>
      <c r="AA355" s="1461"/>
      <c r="AB355" s="1461"/>
      <c r="AC355" s="1461"/>
      <c r="AD355" s="1461"/>
      <c r="AE355" s="1461"/>
    </row>
    <row r="356" spans="1:66" ht="13" customHeight="1">
      <c r="B356" s="4"/>
      <c r="C356" s="4"/>
      <c r="D356" s="4"/>
      <c r="E356" s="4"/>
      <c r="F356" s="4"/>
      <c r="G356" s="4"/>
      <c r="H356" s="302"/>
      <c r="I356" s="4" t="s">
        <v>88</v>
      </c>
      <c r="P356" s="1443"/>
      <c r="Q356" s="1443"/>
      <c r="R356" s="1443"/>
      <c r="S356" s="1443"/>
      <c r="T356" s="1443"/>
      <c r="U356" s="1443"/>
      <c r="V356" s="1443"/>
      <c r="W356" s="1443"/>
      <c r="X356" s="1443"/>
      <c r="Y356" s="1443"/>
      <c r="Z356" s="1443"/>
      <c r="AA356" s="4" t="s">
        <v>205</v>
      </c>
      <c r="AB356" s="4"/>
      <c r="AC356" s="1460"/>
      <c r="AD356" s="1460"/>
      <c r="AE356" s="1460"/>
      <c r="AF356" s="302"/>
      <c r="AG356" s="4"/>
      <c r="AH356" s="4"/>
      <c r="AI356" s="4"/>
      <c r="AJ356" s="4"/>
      <c r="AK356" s="4"/>
    </row>
    <row r="357" spans="1:66" ht="13" customHeight="1">
      <c r="B357" s="4"/>
      <c r="C357" s="4"/>
      <c r="D357" s="4"/>
      <c r="E357" s="4"/>
      <c r="F357" s="4"/>
      <c r="G357" s="4"/>
      <c r="H357" s="302"/>
      <c r="I357" s="4" t="s">
        <v>89</v>
      </c>
      <c r="P357" s="1443"/>
      <c r="Q357" s="1443"/>
      <c r="R357" s="1443"/>
      <c r="S357" s="1443"/>
      <c r="T357" s="1443"/>
      <c r="U357" s="1443"/>
      <c r="V357" s="1443"/>
      <c r="W357" s="1443"/>
      <c r="X357" s="1443"/>
      <c r="Y357" s="1443"/>
      <c r="Z357" s="1443"/>
      <c r="AF357" s="302"/>
      <c r="AG357" s="4"/>
      <c r="AH357" s="4"/>
      <c r="AI357" s="35"/>
      <c r="AJ357" s="35"/>
      <c r="AK357" s="35"/>
    </row>
    <row r="358" spans="1:66" ht="13" customHeight="1">
      <c r="B358" s="4"/>
      <c r="C358" s="4"/>
      <c r="D358" s="4"/>
      <c r="E358" s="4"/>
      <c r="F358" s="4"/>
      <c r="G358" s="4"/>
      <c r="I358" s="4" t="s">
        <v>76</v>
      </c>
      <c r="P358" s="1445"/>
      <c r="Q358" s="1445"/>
      <c r="R358" s="1445"/>
      <c r="S358" s="1445"/>
      <c r="T358" s="1445"/>
      <c r="U358" s="1445"/>
      <c r="V358" s="1445"/>
      <c r="W358" s="1445"/>
      <c r="X358" s="1445"/>
      <c r="Y358" s="1445"/>
      <c r="Z358" s="1445"/>
      <c r="AA358" s="1445"/>
      <c r="AB358" s="1445"/>
      <c r="AC358" s="1445"/>
      <c r="AD358" s="1445"/>
      <c r="AE358" s="1445"/>
    </row>
    <row r="359" spans="1:66" ht="13" customHeight="1">
      <c r="T359" s="8"/>
      <c r="U359" s="8"/>
      <c r="V359" s="8"/>
      <c r="W359" s="8"/>
      <c r="X359" s="8"/>
      <c r="Y359" s="8"/>
      <c r="Z359" s="8"/>
      <c r="AU359" s="95"/>
      <c r="AV359" s="95"/>
      <c r="AW359" s="95"/>
      <c r="AX359" s="95"/>
      <c r="AY359" s="95"/>
    </row>
    <row r="360" spans="1:66" ht="13" customHeight="1">
      <c r="A360" s="1518" t="s">
        <v>540</v>
      </c>
      <c r="B360" s="1518"/>
      <c r="C360" s="1518"/>
      <c r="D360" s="1518"/>
      <c r="E360" s="1518"/>
      <c r="F360" s="1518"/>
      <c r="G360" s="1518"/>
      <c r="H360" s="1518"/>
      <c r="I360" s="1518"/>
      <c r="J360" s="1518"/>
      <c r="K360" s="1518"/>
      <c r="L360" s="1518"/>
      <c r="M360" s="1518"/>
      <c r="N360" s="1518"/>
      <c r="O360" s="1518"/>
      <c r="P360" s="1518"/>
      <c r="Q360" s="1518"/>
      <c r="R360" s="1518"/>
      <c r="S360" s="1518"/>
      <c r="T360" s="1518"/>
      <c r="U360" s="1518"/>
      <c r="V360" s="1518"/>
      <c r="W360" s="1518"/>
      <c r="X360" s="1518"/>
      <c r="Y360" s="1518"/>
      <c r="Z360" s="1518"/>
      <c r="AA360" s="1518"/>
      <c r="AB360" s="1518"/>
      <c r="AC360" s="1518"/>
      <c r="AD360" s="1518"/>
      <c r="AE360" s="1518"/>
      <c r="AF360" s="1518"/>
      <c r="AG360" s="1518"/>
      <c r="AH360" s="1518"/>
      <c r="AI360" s="1518"/>
      <c r="AJ360" s="1518"/>
      <c r="AK360" s="1518"/>
      <c r="AL360" s="1518"/>
      <c r="AM360" s="1518"/>
      <c r="AN360" s="1518"/>
      <c r="AO360" s="1518"/>
      <c r="AP360" s="1518"/>
      <c r="AQ360" s="1518"/>
      <c r="AR360" s="1518"/>
      <c r="AS360" s="1518"/>
      <c r="AT360" s="1518"/>
      <c r="AU360" s="95"/>
      <c r="AV360" s="95"/>
      <c r="AW360" s="95"/>
      <c r="AX360" s="95"/>
      <c r="AY360" s="95"/>
    </row>
    <row r="361" spans="1:66" ht="13" customHeight="1">
      <c r="A361" s="1518"/>
      <c r="B361" s="1518"/>
      <c r="C361" s="1518"/>
      <c r="D361" s="1518"/>
      <c r="E361" s="1518"/>
      <c r="F361" s="1518"/>
      <c r="G361" s="1518"/>
      <c r="H361" s="1518"/>
      <c r="I361" s="1518"/>
      <c r="J361" s="1518"/>
      <c r="K361" s="1518"/>
      <c r="L361" s="1518"/>
      <c r="M361" s="1518"/>
      <c r="N361" s="1518"/>
      <c r="O361" s="1518"/>
      <c r="P361" s="1518"/>
      <c r="Q361" s="1518"/>
      <c r="R361" s="1518"/>
      <c r="S361" s="1518"/>
      <c r="T361" s="1518"/>
      <c r="U361" s="1518"/>
      <c r="V361" s="1518"/>
      <c r="W361" s="1518"/>
      <c r="X361" s="1518"/>
      <c r="Y361" s="1518"/>
      <c r="Z361" s="1518"/>
      <c r="AA361" s="1518"/>
      <c r="AB361" s="1518"/>
      <c r="AC361" s="1518"/>
      <c r="AD361" s="1518"/>
      <c r="AE361" s="1518"/>
      <c r="AF361" s="1518"/>
      <c r="AG361" s="1518"/>
      <c r="AH361" s="1518"/>
      <c r="AI361" s="1518"/>
      <c r="AJ361" s="1518"/>
      <c r="AK361" s="1518"/>
      <c r="AL361" s="1518"/>
      <c r="AM361" s="1518"/>
      <c r="AN361" s="1518"/>
      <c r="AO361" s="1518"/>
      <c r="AP361" s="1518"/>
      <c r="AQ361" s="1518"/>
      <c r="AR361" s="1518"/>
      <c r="AS361" s="1518"/>
      <c r="AT361" s="1518"/>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780</v>
      </c>
    </row>
    <row r="364" spans="1:66" ht="13" customHeight="1">
      <c r="D364" s="3" t="s">
        <v>2051</v>
      </c>
      <c r="M364" s="1341" t="s">
        <v>589</v>
      </c>
      <c r="N364" s="1341"/>
      <c r="P364" t="s">
        <v>1636</v>
      </c>
      <c r="AJ364" s="1341" t="s">
        <v>589</v>
      </c>
      <c r="AK364" s="1341"/>
    </row>
    <row r="365" spans="1:66" ht="13" customHeight="1">
      <c r="D365" s="3" t="s">
        <v>1625</v>
      </c>
      <c r="M365" s="1341" t="s">
        <v>589</v>
      </c>
      <c r="N365" s="1341"/>
      <c r="P365" s="3" t="s">
        <v>1705</v>
      </c>
      <c r="AJ365" s="1502"/>
      <c r="AK365" s="1502"/>
    </row>
    <row r="366" spans="1:66" ht="13" customHeight="1">
      <c r="D366" s="3" t="s">
        <v>702</v>
      </c>
      <c r="M366" s="1341" t="s">
        <v>589</v>
      </c>
      <c r="N366" s="1341"/>
      <c r="P366" t="s">
        <v>1635</v>
      </c>
      <c r="AJ366" s="1341" t="s">
        <v>543</v>
      </c>
      <c r="AK366" s="1341"/>
    </row>
    <row r="367" spans="1:66" ht="13" customHeight="1">
      <c r="D367" s="3" t="s">
        <v>703</v>
      </c>
      <c r="M367" s="1341" t="s">
        <v>543</v>
      </c>
      <c r="N367" s="1341"/>
      <c r="Q367" s="4"/>
    </row>
    <row r="368" spans="1:66" ht="13" customHeight="1">
      <c r="Q368" s="4"/>
    </row>
    <row r="369" spans="1:34" ht="13" customHeight="1">
      <c r="Q369" s="4"/>
    </row>
    <row r="370" spans="1:34" ht="13" customHeight="1">
      <c r="A370" s="2" t="s">
        <v>574</v>
      </c>
      <c r="B370" s="2"/>
      <c r="C370" s="2" t="s">
        <v>550</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341" t="s">
        <v>543</v>
      </c>
      <c r="O372" s="1341"/>
      <c r="P372" s="40"/>
      <c r="Q372" s="40"/>
      <c r="R372" s="40"/>
      <c r="S372" s="40"/>
      <c r="T372" s="40"/>
      <c r="U372" s="40"/>
      <c r="V372" s="40"/>
      <c r="W372" s="40"/>
      <c r="X372" s="40"/>
      <c r="Y372" s="40"/>
      <c r="Z372" s="40"/>
      <c r="AC372" s="40"/>
      <c r="AD372" s="40"/>
      <c r="AE372" s="40"/>
    </row>
    <row r="373" spans="1:34" ht="13" customHeight="1">
      <c r="E373" t="s">
        <v>369</v>
      </c>
      <c r="Y373" s="1341" t="s">
        <v>589</v>
      </c>
      <c r="Z373" s="1341"/>
    </row>
    <row r="374" spans="1:34" ht="13" customHeight="1">
      <c r="D374" s="4" t="s">
        <v>975</v>
      </c>
      <c r="Q374" s="1445" t="s">
        <v>2668</v>
      </c>
      <c r="R374" s="1445"/>
      <c r="S374" s="1445"/>
      <c r="T374" s="1445"/>
      <c r="U374" s="1445"/>
      <c r="V374" s="1445"/>
      <c r="W374" s="1445"/>
      <c r="X374" s="1445"/>
      <c r="Y374" s="1445"/>
      <c r="Z374" s="1445"/>
      <c r="AA374" s="1445"/>
      <c r="AB374" s="1445"/>
      <c r="AC374" s="1445"/>
      <c r="AD374" s="1445"/>
      <c r="AE374" s="1445"/>
      <c r="AF374" s="1445"/>
      <c r="AG374" s="1445"/>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341" t="s">
        <v>543</v>
      </c>
      <c r="K376" s="1341"/>
      <c r="L376" s="40"/>
      <c r="M376" s="40"/>
      <c r="N376" s="40"/>
      <c r="O376" s="40"/>
      <c r="P376" s="40"/>
      <c r="Q376" s="40"/>
      <c r="R376" s="40"/>
      <c r="S376" s="40"/>
      <c r="T376" s="40"/>
      <c r="U376" s="40"/>
      <c r="V376" s="40"/>
      <c r="W376" s="40"/>
      <c r="X376" s="40"/>
      <c r="Y376" s="40"/>
      <c r="Z376" s="40"/>
      <c r="AC376" s="40"/>
      <c r="AD376" s="40"/>
      <c r="AE376" s="40"/>
    </row>
    <row r="377" spans="1:34" ht="13" customHeight="1">
      <c r="E377" s="1513" t="s">
        <v>704</v>
      </c>
      <c r="F377" s="1513"/>
      <c r="G377" s="1513"/>
      <c r="H377" s="1513"/>
      <c r="I377" s="1513"/>
      <c r="J377" s="1513"/>
      <c r="K377" s="1513"/>
      <c r="L377" s="1513"/>
      <c r="M377" s="1513"/>
      <c r="N377" s="1513"/>
      <c r="O377" s="1513"/>
      <c r="P377" s="1513"/>
      <c r="Q377" s="1513"/>
      <c r="R377" s="1513"/>
      <c r="S377" s="1513"/>
      <c r="T377" s="1513"/>
      <c r="U377" s="1513"/>
      <c r="V377" s="1513"/>
      <c r="W377" s="1513"/>
      <c r="X377" s="1513"/>
      <c r="Y377" s="1513"/>
      <c r="Z377" s="1513"/>
      <c r="AA377" s="1513"/>
      <c r="AB377" s="1513"/>
      <c r="AC377" s="1513"/>
      <c r="AD377" s="1513"/>
      <c r="AE377" s="1513"/>
      <c r="AF377" s="1513"/>
      <c r="AG377" s="1513"/>
      <c r="AH377" s="1513"/>
    </row>
    <row r="378" spans="1:34" ht="13" customHeight="1">
      <c r="E378" s="1513"/>
      <c r="F378" s="1513"/>
      <c r="G378" s="1513"/>
      <c r="H378" s="1513"/>
      <c r="I378" s="1513"/>
      <c r="J378" s="1513"/>
      <c r="K378" s="1513"/>
      <c r="L378" s="1513"/>
      <c r="M378" s="1513"/>
      <c r="N378" s="1513"/>
      <c r="O378" s="1513"/>
      <c r="P378" s="1513"/>
      <c r="Q378" s="1513"/>
      <c r="R378" s="1513"/>
      <c r="S378" s="1513"/>
      <c r="T378" s="1513"/>
      <c r="U378" s="1513"/>
      <c r="V378" s="1513"/>
      <c r="W378" s="1513"/>
      <c r="X378" s="1513"/>
      <c r="Y378" s="1513"/>
      <c r="Z378" s="1513"/>
      <c r="AA378" s="1513"/>
      <c r="AB378" s="1513"/>
      <c r="AC378" s="1513"/>
      <c r="AD378" s="1513"/>
      <c r="AE378" s="1513"/>
      <c r="AF378" s="1513"/>
      <c r="AG378" s="1513"/>
      <c r="AH378" s="1513"/>
    </row>
    <row r="379" spans="1:34" ht="13" customHeight="1">
      <c r="E379" s="4" t="s">
        <v>446</v>
      </c>
      <c r="F379" s="4"/>
      <c r="G379" s="4"/>
      <c r="H379" s="4"/>
      <c r="I379" s="4"/>
      <c r="J379" s="4"/>
      <c r="K379" s="4"/>
      <c r="L379" s="4"/>
      <c r="N379" s="1489">
        <v>20</v>
      </c>
      <c r="O379" s="1489"/>
      <c r="P379" s="1489"/>
      <c r="Q379" s="1489"/>
      <c r="R379" s="4"/>
      <c r="U379" s="4" t="s">
        <v>447</v>
      </c>
      <c r="V379" s="4"/>
      <c r="W379" s="4"/>
      <c r="X379" s="4"/>
      <c r="Y379" s="4"/>
      <c r="Z379" s="4"/>
      <c r="AA379" s="4"/>
      <c r="AB379" s="4"/>
      <c r="AC379" s="1489">
        <v>8</v>
      </c>
      <c r="AD379" s="1489"/>
      <c r="AE379" s="1489"/>
      <c r="AF379" s="1489"/>
    </row>
    <row r="380" spans="1:34" ht="13" customHeight="1">
      <c r="E380" s="4" t="s">
        <v>448</v>
      </c>
      <c r="F380" s="4"/>
      <c r="G380" s="4"/>
      <c r="H380" s="4"/>
      <c r="I380" s="4"/>
      <c r="J380" s="4"/>
      <c r="K380" s="4"/>
      <c r="L380" s="4"/>
      <c r="N380" s="1489">
        <v>7</v>
      </c>
      <c r="O380" s="1489"/>
      <c r="P380" s="1489"/>
      <c r="Q380" s="1489"/>
      <c r="R380" s="4"/>
      <c r="U380" s="4" t="s">
        <v>0</v>
      </c>
      <c r="V380" s="4"/>
      <c r="W380" s="4"/>
      <c r="X380" s="4"/>
      <c r="Y380" s="4"/>
      <c r="Z380" s="4"/>
      <c r="AA380" s="4"/>
      <c r="AB380" s="4"/>
      <c r="AC380" s="1489">
        <v>162</v>
      </c>
      <c r="AD380" s="1489"/>
      <c r="AE380" s="1489"/>
      <c r="AF380" s="1489"/>
    </row>
    <row r="381" spans="1:34" ht="13" customHeight="1">
      <c r="E381" s="4" t="s">
        <v>1</v>
      </c>
      <c r="F381" s="4"/>
      <c r="G381" s="4"/>
      <c r="H381" s="4"/>
      <c r="I381" s="4"/>
      <c r="J381" s="4"/>
      <c r="K381" s="4"/>
      <c r="L381" s="4"/>
      <c r="N381" s="1489">
        <v>3</v>
      </c>
      <c r="O381" s="1489"/>
      <c r="P381" s="1489"/>
      <c r="Q381" s="1489"/>
      <c r="R381" s="4"/>
      <c r="V381" s="4"/>
      <c r="W381" s="4"/>
      <c r="X381" s="4"/>
      <c r="Y381" s="4"/>
      <c r="Z381" s="4"/>
      <c r="AA381" s="4"/>
      <c r="AB381" s="4"/>
    </row>
    <row r="382" spans="1:34" ht="13" customHeight="1">
      <c r="E382" s="4" t="s">
        <v>2</v>
      </c>
      <c r="F382" s="4"/>
      <c r="G382" s="4"/>
      <c r="H382" s="4"/>
      <c r="I382" s="4"/>
      <c r="J382" s="4"/>
      <c r="K382" s="4"/>
      <c r="L382" s="4"/>
      <c r="N382" s="1807" t="s">
        <v>2731</v>
      </c>
      <c r="O382" s="1816"/>
      <c r="P382" s="1816"/>
      <c r="Q382" s="1816"/>
      <c r="R382" s="1816"/>
      <c r="S382" s="1816"/>
      <c r="T382" s="1816"/>
      <c r="U382" s="1816"/>
      <c r="V382" s="1816"/>
      <c r="W382" s="1816"/>
      <c r="X382" s="1816"/>
      <c r="Y382" s="1816"/>
      <c r="Z382" s="1816"/>
      <c r="AA382" s="1816"/>
      <c r="AB382" s="1816"/>
      <c r="AC382" s="1816"/>
      <c r="AD382" s="1816"/>
      <c r="AE382" s="1816"/>
      <c r="AF382" s="1816"/>
    </row>
    <row r="383" spans="1:34" ht="13" customHeight="1">
      <c r="E383" s="4"/>
      <c r="F383" s="4"/>
      <c r="G383" s="4"/>
      <c r="H383" s="4"/>
      <c r="I383" s="4"/>
      <c r="J383" s="4"/>
      <c r="K383" s="4"/>
      <c r="L383" s="4"/>
      <c r="N383" s="1817"/>
      <c r="O383" s="1817"/>
      <c r="P383" s="1817"/>
      <c r="Q383" s="1817"/>
      <c r="R383" s="1817"/>
      <c r="S383" s="1817"/>
      <c r="T383" s="1817"/>
      <c r="U383" s="1817"/>
      <c r="V383" s="1817"/>
      <c r="W383" s="1817"/>
      <c r="X383" s="1817"/>
      <c r="Y383" s="1817"/>
      <c r="Z383" s="1817"/>
      <c r="AA383" s="1817"/>
      <c r="AB383" s="1817"/>
      <c r="AC383" s="1817"/>
      <c r="AD383" s="1817"/>
      <c r="AE383" s="1817"/>
      <c r="AF383" s="1817"/>
    </row>
    <row r="384" spans="1:34" ht="13" customHeight="1">
      <c r="C384" s="512"/>
      <c r="E384" s="4"/>
      <c r="F384" s="4"/>
      <c r="G384" s="4"/>
      <c r="H384" s="4"/>
      <c r="I384" s="4"/>
      <c r="J384" s="4"/>
      <c r="K384" s="4"/>
      <c r="L384" s="4"/>
    </row>
    <row r="385" spans="1:36" ht="13" customHeight="1">
      <c r="D385" s="2" t="s">
        <v>972</v>
      </c>
      <c r="E385" s="2"/>
      <c r="F385" s="4"/>
      <c r="G385" s="4"/>
      <c r="H385" s="4"/>
      <c r="I385" s="4"/>
      <c r="J385" s="4"/>
      <c r="K385" s="4"/>
      <c r="L385" s="4"/>
    </row>
    <row r="386" spans="1:36" ht="13" customHeight="1">
      <c r="E386" s="4" t="s">
        <v>2037</v>
      </c>
      <c r="F386" s="4"/>
      <c r="G386" s="4"/>
      <c r="H386" s="4"/>
      <c r="I386" s="4"/>
      <c r="J386" s="4"/>
      <c r="K386" s="4"/>
      <c r="L386" s="4"/>
      <c r="N386" t="s">
        <v>2033</v>
      </c>
      <c r="R386" s="27" t="s">
        <v>304</v>
      </c>
      <c r="S386" s="1762">
        <v>2003</v>
      </c>
      <c r="T386" s="1762"/>
      <c r="U386" s="1" t="s">
        <v>305</v>
      </c>
      <c r="V386" s="1762">
        <v>881</v>
      </c>
      <c r="W386" s="1762"/>
      <c r="Y386" t="s">
        <v>2033</v>
      </c>
      <c r="AC386" s="27" t="s">
        <v>304</v>
      </c>
      <c r="AD386" s="1762"/>
      <c r="AE386" s="1762"/>
      <c r="AF386" s="1" t="s">
        <v>305</v>
      </c>
      <c r="AG386" s="1762"/>
      <c r="AH386" s="1762"/>
    </row>
    <row r="387" spans="1:36" ht="13" customHeight="1">
      <c r="E387" s="4" t="s">
        <v>984</v>
      </c>
      <c r="F387" s="4"/>
      <c r="G387" s="4"/>
      <c r="H387" s="4"/>
      <c r="I387" s="4"/>
      <c r="J387" s="4"/>
      <c r="K387" s="4"/>
      <c r="L387" s="4"/>
      <c r="N387" s="1762">
        <v>2005</v>
      </c>
      <c r="O387" s="1762"/>
      <c r="P387" s="1762"/>
    </row>
    <row r="388" spans="1:36" ht="13" customHeight="1">
      <c r="E388" s="204" t="s">
        <v>2038</v>
      </c>
      <c r="F388" s="4"/>
      <c r="G388" s="4"/>
      <c r="H388" s="4"/>
      <c r="I388" s="4"/>
      <c r="J388" s="4"/>
      <c r="K388" s="4"/>
      <c r="L388" s="4"/>
      <c r="AG388" s="1809" t="s">
        <v>589</v>
      </c>
      <c r="AH388" s="1809"/>
    </row>
    <row r="389" spans="1:36" ht="13" customHeight="1">
      <c r="E389" s="4"/>
      <c r="F389" s="4"/>
      <c r="G389" s="4" t="s">
        <v>2039</v>
      </c>
      <c r="H389" s="4"/>
      <c r="I389" s="4"/>
      <c r="J389" s="4"/>
      <c r="K389" s="4"/>
      <c r="L389" s="4"/>
      <c r="AG389" s="1809" t="s">
        <v>667</v>
      </c>
      <c r="AH389" s="1809"/>
    </row>
    <row r="390" spans="1:36" ht="13" customHeight="1">
      <c r="E390" s="4"/>
      <c r="F390" s="4"/>
      <c r="G390" s="320" t="s">
        <v>985</v>
      </c>
      <c r="H390" s="4"/>
      <c r="I390" s="4"/>
      <c r="J390" s="4"/>
      <c r="K390" s="4"/>
      <c r="L390" s="4"/>
      <c r="V390" s="1341" t="s">
        <v>589</v>
      </c>
      <c r="W390" s="1341"/>
      <c r="Y390" s="22" t="s">
        <v>977</v>
      </c>
    </row>
    <row r="391" spans="1:36" ht="13" customHeight="1">
      <c r="E391" s="4" t="s">
        <v>978</v>
      </c>
      <c r="F391" s="4"/>
      <c r="G391" s="4"/>
      <c r="H391" s="4"/>
      <c r="I391" s="4"/>
      <c r="J391" s="4"/>
      <c r="K391" s="4"/>
      <c r="L391" s="4"/>
      <c r="V391" s="1341" t="s">
        <v>589</v>
      </c>
      <c r="W391" s="1341"/>
      <c r="Y391" s="4" t="s">
        <v>979</v>
      </c>
    </row>
    <row r="392" spans="1:36" ht="13" customHeight="1"/>
    <row r="393" spans="1:36" ht="13" customHeight="1">
      <c r="A393" s="2" t="s">
        <v>78</v>
      </c>
      <c r="B393" s="2"/>
    </row>
    <row r="394" spans="1:36" ht="13" customHeight="1">
      <c r="D394" t="s">
        <v>426</v>
      </c>
      <c r="J394" s="1445" t="s">
        <v>2732</v>
      </c>
      <c r="K394" s="1445"/>
      <c r="L394" s="1445"/>
      <c r="M394" s="1445"/>
      <c r="N394" s="1445"/>
      <c r="O394" s="1445"/>
      <c r="P394" s="1445"/>
      <c r="Q394" s="1445"/>
      <c r="R394" s="1445"/>
      <c r="S394" s="1445"/>
      <c r="T394" s="1445"/>
      <c r="U394" s="1445"/>
      <c r="V394" s="8" t="s">
        <v>83</v>
      </c>
      <c r="W394" s="8"/>
      <c r="X394" s="8"/>
      <c r="Y394" s="8"/>
      <c r="Z394" s="8"/>
      <c r="AA394" s="8"/>
      <c r="AB394" s="8"/>
      <c r="AC394" s="1444" t="s">
        <v>2669</v>
      </c>
      <c r="AD394" s="1445"/>
      <c r="AE394" s="1445"/>
      <c r="AF394" s="1445"/>
      <c r="AG394" s="1445"/>
      <c r="AH394" s="1445"/>
      <c r="AI394" s="1445"/>
      <c r="AJ394" s="1445"/>
    </row>
    <row r="395" spans="1:36" ht="13" customHeight="1">
      <c r="D395" s="3" t="s">
        <v>1179</v>
      </c>
      <c r="J395" s="1461" t="s">
        <v>2669</v>
      </c>
      <c r="K395" s="1461"/>
      <c r="L395" s="1461"/>
      <c r="M395" s="1461"/>
      <c r="N395" s="1461"/>
      <c r="O395" s="1461"/>
      <c r="P395" s="1461"/>
      <c r="Q395" s="1461"/>
      <c r="R395" s="1461"/>
      <c r="S395" s="1461"/>
      <c r="T395" s="1461"/>
      <c r="U395" s="1461"/>
      <c r="V395" s="3" t="s">
        <v>1179</v>
      </c>
      <c r="W395" s="8"/>
      <c r="X395" s="8"/>
      <c r="Y395" s="8"/>
      <c r="Z395" s="8"/>
      <c r="AA395" s="8"/>
      <c r="AB395" s="8"/>
      <c r="AC395" s="1445"/>
      <c r="AD395" s="1445"/>
      <c r="AE395" s="1445"/>
      <c r="AF395" s="1445"/>
      <c r="AG395" s="1445"/>
      <c r="AH395" s="1445"/>
      <c r="AI395" s="1445"/>
      <c r="AJ395" s="1445"/>
    </row>
    <row r="396" spans="1:36" ht="13" customHeight="1">
      <c r="D396" s="3" t="s">
        <v>439</v>
      </c>
      <c r="J396" s="1461" t="s">
        <v>2670</v>
      </c>
      <c r="K396" s="1461"/>
      <c r="L396" s="1461"/>
      <c r="M396" s="1461"/>
      <c r="N396" s="1461"/>
      <c r="O396" s="1461"/>
      <c r="P396" s="1461"/>
      <c r="Q396" s="1461"/>
      <c r="R396" s="1461"/>
      <c r="S396" s="1461"/>
      <c r="T396" s="1461"/>
      <c r="U396" s="1461"/>
      <c r="V396" s="3" t="s">
        <v>439</v>
      </c>
      <c r="W396" s="8"/>
      <c r="X396" s="8"/>
      <c r="Y396" s="8"/>
      <c r="Z396" s="8"/>
      <c r="AA396" s="8"/>
      <c r="AB396" s="8"/>
      <c r="AC396" s="1445"/>
      <c r="AD396" s="1445"/>
      <c r="AE396" s="1445"/>
      <c r="AF396" s="1445"/>
      <c r="AG396" s="1445"/>
      <c r="AH396" s="1445"/>
      <c r="AI396" s="1445"/>
      <c r="AJ396" s="1445"/>
    </row>
    <row r="397" spans="1:36" ht="13" customHeight="1">
      <c r="D397" t="s">
        <v>1175</v>
      </c>
      <c r="J397" s="1378" t="s">
        <v>2733</v>
      </c>
      <c r="K397" s="1378"/>
      <c r="L397" s="1378"/>
      <c r="M397" s="1378"/>
      <c r="N397" s="1378"/>
      <c r="O397" s="1378"/>
      <c r="P397" s="1378"/>
      <c r="Q397" s="1378"/>
      <c r="R397" s="1378"/>
      <c r="S397" s="1378"/>
      <c r="T397" s="1378"/>
      <c r="U397" s="1378"/>
      <c r="V397" s="1445"/>
      <c r="W397" s="1445"/>
      <c r="X397" s="1445"/>
      <c r="Y397" s="1445"/>
      <c r="Z397" s="1445"/>
      <c r="AA397" s="1445"/>
      <c r="AB397" s="1445"/>
      <c r="AC397" s="1445"/>
      <c r="AD397" s="1445"/>
      <c r="AE397" s="1445"/>
      <c r="AF397" s="1445"/>
      <c r="AG397" s="1445"/>
      <c r="AH397" s="1445"/>
      <c r="AI397" s="1445"/>
      <c r="AJ397" s="1445"/>
    </row>
    <row r="398" spans="1:36" ht="13" customHeight="1">
      <c r="D398" t="s">
        <v>4</v>
      </c>
      <c r="Q398" s="1535">
        <v>45525</v>
      </c>
      <c r="R398" s="1535"/>
      <c r="S398" s="1535"/>
      <c r="T398" s="1535"/>
      <c r="U398" s="1535"/>
      <c r="V398" t="s">
        <v>308</v>
      </c>
      <c r="AI398" s="1341" t="s">
        <v>543</v>
      </c>
      <c r="AJ398" s="1341"/>
    </row>
    <row r="399" spans="1:36" ht="13" customHeight="1">
      <c r="D399" t="s">
        <v>5</v>
      </c>
      <c r="Q399" s="1634">
        <v>46255</v>
      </c>
      <c r="R399" s="1826"/>
      <c r="S399" s="1826"/>
      <c r="T399" s="1826"/>
      <c r="U399" s="1826"/>
      <c r="W399" s="21" t="s">
        <v>74</v>
      </c>
      <c r="AG399" s="1840" t="s">
        <v>667</v>
      </c>
      <c r="AH399" s="1763"/>
      <c r="AI399" s="1763"/>
      <c r="AJ399" s="1763"/>
    </row>
    <row r="400" spans="1:36" ht="13" customHeight="1">
      <c r="D400" t="s">
        <v>425</v>
      </c>
      <c r="Q400" s="1841">
        <v>44000000</v>
      </c>
      <c r="R400" s="1841"/>
      <c r="S400" s="1841"/>
      <c r="T400" s="1841"/>
      <c r="U400" s="1841"/>
      <c r="V400" s="3" t="s">
        <v>1178</v>
      </c>
      <c r="AG400" s="1768">
        <v>46357</v>
      </c>
      <c r="AH400" s="1768"/>
      <c r="AI400" s="1768"/>
      <c r="AJ400" s="1768"/>
    </row>
    <row r="401" spans="4:36" ht="13" customHeight="1">
      <c r="D401" t="s">
        <v>88</v>
      </c>
      <c r="I401" s="1519"/>
      <c r="J401" s="1519"/>
      <c r="K401" s="1519"/>
      <c r="L401" s="1519"/>
      <c r="M401" s="1519"/>
      <c r="N401" s="1519"/>
      <c r="Q401" s="4" t="s">
        <v>205</v>
      </c>
      <c r="S401" s="1839"/>
      <c r="T401" s="1839"/>
      <c r="U401" s="1839"/>
      <c r="V401" t="s">
        <v>73</v>
      </c>
      <c r="AI401" s="1341" t="s">
        <v>667</v>
      </c>
      <c r="AJ401" s="1341"/>
    </row>
    <row r="402" spans="4:36" ht="13" customHeight="1">
      <c r="D402" t="s">
        <v>309</v>
      </c>
      <c r="Q402" s="1423"/>
      <c r="R402" s="1423"/>
      <c r="S402" s="1423"/>
      <c r="T402" s="1423"/>
      <c r="U402" s="1423"/>
      <c r="V402" t="s">
        <v>310</v>
      </c>
      <c r="AG402" s="1763">
        <v>0</v>
      </c>
      <c r="AH402" s="1763"/>
      <c r="AI402" s="1763"/>
      <c r="AJ402" s="1763"/>
    </row>
    <row r="403" spans="4:36" ht="13" customHeight="1">
      <c r="D403" t="s">
        <v>311</v>
      </c>
      <c r="Q403" s="1831">
        <v>0.01</v>
      </c>
      <c r="R403" s="1831"/>
      <c r="S403" s="1831"/>
      <c r="T403" s="1831"/>
      <c r="U403" s="1831"/>
      <c r="V403" t="s">
        <v>1160</v>
      </c>
      <c r="AG403" s="1763">
        <v>0</v>
      </c>
      <c r="AH403" s="1763"/>
      <c r="AI403" s="1763"/>
      <c r="AJ403" s="1763"/>
    </row>
    <row r="404" spans="4:36" ht="13" customHeight="1">
      <c r="D404" t="s">
        <v>1159</v>
      </c>
      <c r="AG404" s="1763"/>
      <c r="AH404" s="1763"/>
      <c r="AI404" s="1763"/>
      <c r="AJ404" s="1763"/>
    </row>
    <row r="405" spans="4:36" ht="13" customHeight="1">
      <c r="AG405" s="456"/>
      <c r="AH405" s="456"/>
      <c r="AI405" s="456"/>
      <c r="AJ405" s="456"/>
    </row>
    <row r="406" spans="4:36" ht="13" customHeight="1">
      <c r="D406" s="3" t="s">
        <v>2095</v>
      </c>
      <c r="AG406" s="456"/>
      <c r="AH406" s="456"/>
      <c r="AI406" s="1341" t="s">
        <v>667</v>
      </c>
      <c r="AJ406" s="1341"/>
    </row>
    <row r="407" spans="4:36" ht="13" customHeight="1">
      <c r="D407" s="3" t="s">
        <v>1653</v>
      </c>
      <c r="T407" s="1767"/>
      <c r="U407" s="1767"/>
      <c r="V407" s="1767"/>
      <c r="W407" s="1767"/>
      <c r="X407" s="1767"/>
      <c r="Y407" s="1767"/>
      <c r="Z407" s="1767"/>
      <c r="AA407" s="1767"/>
      <c r="AB407" s="1767"/>
      <c r="AC407" s="1767"/>
      <c r="AD407" s="1767"/>
      <c r="AE407" s="1767"/>
      <c r="AF407" s="1767"/>
      <c r="AG407" s="1767"/>
      <c r="AH407" s="1767"/>
      <c r="AI407" s="1767"/>
      <c r="AJ407" s="1767"/>
    </row>
    <row r="408" spans="4:36" ht="13" customHeight="1">
      <c r="D408" s="3" t="s">
        <v>1652</v>
      </c>
      <c r="T408" s="1767"/>
      <c r="U408" s="1767"/>
      <c r="V408" s="1767"/>
      <c r="W408" s="1767"/>
      <c r="X408" s="1767"/>
      <c r="Y408" s="1767"/>
      <c r="Z408" s="1767"/>
      <c r="AA408" s="1767"/>
      <c r="AB408" s="1767"/>
      <c r="AC408" s="1767"/>
      <c r="AD408" s="1767"/>
      <c r="AE408" s="1767"/>
      <c r="AF408" s="1767"/>
      <c r="AG408" s="1767"/>
      <c r="AH408" s="1767"/>
      <c r="AI408" s="1767"/>
      <c r="AJ408" s="1767"/>
    </row>
    <row r="409" spans="4:36" ht="13" customHeight="1">
      <c r="AG409" s="456"/>
      <c r="AH409" s="456"/>
      <c r="AI409" s="456"/>
      <c r="AJ409" s="456"/>
    </row>
    <row r="410" spans="4:36" ht="13" customHeight="1">
      <c r="D410" s="3" t="s">
        <v>1646</v>
      </c>
      <c r="S410" s="1767" t="s">
        <v>543</v>
      </c>
      <c r="T410" s="1767"/>
      <c r="U410" s="1767"/>
      <c r="V410" t="s">
        <v>1647</v>
      </c>
      <c r="AG410" s="1821">
        <v>58</v>
      </c>
      <c r="AH410" s="1821"/>
      <c r="AI410" s="1821"/>
      <c r="AJ410" s="1821"/>
    </row>
    <row r="411" spans="4:36" ht="13" customHeight="1">
      <c r="D411" s="3" t="s">
        <v>1644</v>
      </c>
      <c r="S411" s="1767" t="s">
        <v>543</v>
      </c>
      <c r="T411" s="1767"/>
      <c r="U411" s="1767"/>
      <c r="V411" t="s">
        <v>1649</v>
      </c>
      <c r="AE411" s="1827">
        <v>10000</v>
      </c>
      <c r="AF411" s="1827"/>
      <c r="AG411" s="1827"/>
      <c r="AH411" s="1827"/>
      <c r="AI411" s="1827"/>
      <c r="AJ411" s="1827"/>
    </row>
    <row r="412" spans="4:36" ht="13" customHeight="1">
      <c r="D412" s="3" t="s">
        <v>1645</v>
      </c>
      <c r="K412" s="1769"/>
      <c r="L412" s="1769"/>
      <c r="M412" s="1769"/>
      <c r="N412" s="1769"/>
      <c r="O412" s="1769"/>
      <c r="P412" s="1769"/>
      <c r="Q412" s="1769"/>
      <c r="R412" s="1769"/>
      <c r="S412" s="1769"/>
      <c r="T412" s="1769"/>
      <c r="U412" s="1769"/>
      <c r="V412" s="1769"/>
      <c r="W412" s="1769"/>
      <c r="X412" s="1769"/>
      <c r="Y412" s="1769"/>
      <c r="Z412" s="1769"/>
      <c r="AA412" s="1769"/>
      <c r="AB412" s="1769"/>
      <c r="AC412" s="1769"/>
      <c r="AD412" s="1769"/>
      <c r="AE412" s="1769"/>
      <c r="AF412" s="1769"/>
      <c r="AG412" s="1769"/>
      <c r="AH412" s="1769"/>
      <c r="AI412" s="1769"/>
      <c r="AJ412" s="1769"/>
    </row>
    <row r="413" spans="4:36" ht="13" customHeight="1">
      <c r="D413" s="3" t="s">
        <v>1648</v>
      </c>
      <c r="K413" s="1769" t="s">
        <v>2734</v>
      </c>
      <c r="L413" s="1769"/>
      <c r="M413" s="1769"/>
      <c r="N413" s="1769"/>
      <c r="O413" s="1769"/>
      <c r="P413" s="1769"/>
      <c r="Q413" s="1769"/>
      <c r="R413" s="1769"/>
      <c r="S413" s="1769"/>
      <c r="T413" s="1769"/>
      <c r="U413" s="1769"/>
      <c r="V413" s="1769"/>
      <c r="W413" s="1769"/>
      <c r="X413" s="1769"/>
      <c r="Y413" s="1769"/>
      <c r="Z413" s="1769"/>
      <c r="AA413" s="1769"/>
      <c r="AB413" s="1769"/>
      <c r="AC413" s="1769"/>
      <c r="AD413" s="1769"/>
      <c r="AE413" s="1769"/>
      <c r="AF413" s="1769"/>
      <c r="AG413" s="1769"/>
      <c r="AH413" s="1769"/>
      <c r="AI413" s="1769"/>
      <c r="AJ413" s="1769"/>
    </row>
    <row r="414" spans="4:36" ht="13" customHeight="1">
      <c r="D414" s="3" t="s">
        <v>1651</v>
      </c>
      <c r="E414" s="477"/>
      <c r="F414" s="477"/>
      <c r="G414" s="477"/>
      <c r="H414" s="477"/>
      <c r="I414" s="477"/>
      <c r="J414" s="477"/>
      <c r="K414" s="477"/>
      <c r="L414" s="477"/>
      <c r="M414" s="477"/>
      <c r="N414" s="477"/>
      <c r="O414" s="477"/>
      <c r="P414" s="477"/>
      <c r="Q414" s="477"/>
      <c r="R414" s="477"/>
      <c r="S414" s="1823" t="s">
        <v>2735</v>
      </c>
      <c r="T414" s="1823"/>
      <c r="U414" s="1823"/>
      <c r="V414" s="1823"/>
      <c r="W414" s="1823"/>
      <c r="X414" s="1823"/>
      <c r="Y414" s="1823"/>
      <c r="Z414" s="1823"/>
      <c r="AA414" s="1823"/>
      <c r="AB414" s="1823"/>
      <c r="AC414" s="1823"/>
      <c r="AD414" s="1823"/>
      <c r="AE414" s="1823"/>
      <c r="AF414" s="1823"/>
      <c r="AG414" s="1823"/>
      <c r="AH414" s="1823"/>
      <c r="AI414" s="1823"/>
      <c r="AJ414" s="1823"/>
    </row>
    <row r="415" spans="4:36" ht="13" customHeight="1">
      <c r="D415" s="1275" t="s">
        <v>1650</v>
      </c>
      <c r="E415" s="1275"/>
      <c r="F415" s="1275"/>
      <c r="G415" s="1275"/>
      <c r="H415" s="1275"/>
      <c r="I415" s="1275"/>
      <c r="J415" s="1275"/>
      <c r="K415" s="1275"/>
      <c r="L415" s="1275"/>
      <c r="M415" s="1275"/>
      <c r="N415" s="1275"/>
      <c r="O415" s="1275"/>
      <c r="P415" s="1275"/>
      <c r="Q415" s="1275"/>
      <c r="R415" s="1275"/>
      <c r="S415" s="1275"/>
      <c r="T415" s="1275"/>
      <c r="U415" s="1275"/>
      <c r="V415" s="1275"/>
      <c r="W415" s="1275"/>
      <c r="X415" s="1275"/>
      <c r="Y415" s="1275"/>
      <c r="Z415" s="1275"/>
      <c r="AA415" s="1275"/>
      <c r="AB415" s="1275"/>
      <c r="AC415" s="1275"/>
      <c r="AD415" s="1275"/>
      <c r="AE415" s="1275"/>
      <c r="AF415" s="1275"/>
      <c r="AG415" s="1275"/>
      <c r="AH415" s="1275"/>
      <c r="AI415" s="1275"/>
      <c r="AJ415" s="1275"/>
    </row>
    <row r="416" spans="4:36" ht="13" customHeight="1">
      <c r="D416" s="1275"/>
      <c r="E416" s="1275"/>
      <c r="F416" s="1275"/>
      <c r="G416" s="1275"/>
      <c r="H416" s="1275"/>
      <c r="I416" s="1275"/>
      <c r="J416" s="1275"/>
      <c r="K416" s="1275"/>
      <c r="L416" s="1275"/>
      <c r="M416" s="1275"/>
      <c r="N416" s="1275"/>
      <c r="O416" s="1275"/>
      <c r="P416" s="1275"/>
      <c r="Q416" s="1275"/>
      <c r="R416" s="1275"/>
      <c r="S416" s="1275"/>
      <c r="T416" s="1275"/>
      <c r="U416" s="1275"/>
      <c r="V416" s="1275"/>
      <c r="W416" s="1275"/>
      <c r="X416" s="1275"/>
      <c r="Y416" s="1275"/>
      <c r="Z416" s="1275"/>
      <c r="AA416" s="1275"/>
      <c r="AB416" s="1275"/>
      <c r="AC416" s="1275"/>
      <c r="AD416" s="1275"/>
      <c r="AE416" s="1275"/>
      <c r="AF416" s="1275"/>
      <c r="AG416" s="1275"/>
      <c r="AH416" s="1275"/>
      <c r="AI416" s="1275"/>
      <c r="AJ416" s="1275"/>
    </row>
    <row r="417" spans="1:39" ht="13" customHeight="1">
      <c r="AG417" s="456"/>
      <c r="AH417" s="456"/>
      <c r="AI417" s="456"/>
      <c r="AJ417" s="456"/>
    </row>
    <row r="418" spans="1:39" ht="13" customHeight="1">
      <c r="A418" s="2" t="s">
        <v>587</v>
      </c>
      <c r="B418" s="2"/>
      <c r="C418" s="2" t="s">
        <v>111</v>
      </c>
    </row>
    <row r="419" spans="1:39" ht="13" customHeight="1">
      <c r="B419" s="2"/>
      <c r="C419" s="2"/>
      <c r="D419" s="2" t="s">
        <v>1201</v>
      </c>
      <c r="I419" s="1444" t="s">
        <v>2736</v>
      </c>
      <c r="J419" s="1444"/>
      <c r="K419" s="1444"/>
      <c r="L419" s="1444"/>
      <c r="M419" s="1444"/>
      <c r="N419" s="1444"/>
      <c r="O419" s="1444"/>
      <c r="P419" s="1444"/>
      <c r="Q419" s="1444"/>
      <c r="R419" s="1444"/>
      <c r="S419" s="1444"/>
      <c r="T419" s="1444"/>
      <c r="U419" s="1444"/>
      <c r="V419" s="1444"/>
      <c r="W419" s="1444"/>
      <c r="X419" s="1444"/>
      <c r="Y419" s="1444"/>
      <c r="Z419" s="1444"/>
      <c r="AA419" s="1444"/>
      <c r="AB419" s="1444"/>
      <c r="AC419" s="1444"/>
      <c r="AD419" s="1444"/>
      <c r="AE419" s="1444"/>
    </row>
    <row r="420" spans="1:39" ht="13" customHeight="1">
      <c r="E420" t="s">
        <v>106</v>
      </c>
      <c r="R420" s="1341" t="s">
        <v>589</v>
      </c>
      <c r="S420" s="1341"/>
      <c r="AC420" s="27" t="s">
        <v>568</v>
      </c>
      <c r="AD420" s="1489"/>
      <c r="AE420" s="1489"/>
    </row>
    <row r="421" spans="1:39" ht="13" customHeight="1">
      <c r="E421" t="s">
        <v>107</v>
      </c>
      <c r="R421" s="1341" t="s">
        <v>543</v>
      </c>
      <c r="S421" s="1341"/>
      <c r="AC421" s="27" t="s">
        <v>568</v>
      </c>
      <c r="AD421" s="1489">
        <v>3</v>
      </c>
      <c r="AE421" s="1489"/>
    </row>
    <row r="422" spans="1:39" ht="13" customHeight="1">
      <c r="E422" t="s">
        <v>108</v>
      </c>
      <c r="S422" s="1341" t="s">
        <v>589</v>
      </c>
      <c r="T422" s="1341"/>
    </row>
    <row r="423" spans="1:39" ht="13" customHeight="1">
      <c r="E423" t="s">
        <v>169</v>
      </c>
      <c r="H423" s="1832" t="s">
        <v>2737</v>
      </c>
      <c r="I423" s="1832"/>
      <c r="J423" s="1832"/>
      <c r="K423" s="1832"/>
      <c r="L423" s="1832"/>
      <c r="M423" s="1832"/>
      <c r="N423" s="1832"/>
      <c r="O423" s="1832"/>
      <c r="P423" s="1832"/>
      <c r="Q423" s="1832"/>
      <c r="R423" s="1832"/>
      <c r="S423" s="1832"/>
      <c r="T423" s="1832"/>
      <c r="U423" s="1832"/>
      <c r="V423" s="1832"/>
      <c r="W423" s="1832"/>
      <c r="X423" s="1832"/>
      <c r="Y423" s="1832"/>
      <c r="Z423" s="1832"/>
      <c r="AA423" s="1832"/>
      <c r="AB423" s="1832"/>
      <c r="AC423" s="1832"/>
      <c r="AD423" s="1832"/>
      <c r="AE423" s="1832"/>
    </row>
    <row r="424" spans="1:39" ht="13" customHeight="1">
      <c r="H424" s="1833"/>
      <c r="I424" s="1833"/>
      <c r="J424" s="1833"/>
      <c r="K424" s="1833"/>
      <c r="L424" s="1833"/>
      <c r="M424" s="1833"/>
      <c r="N424" s="1833"/>
      <c r="O424" s="1833"/>
      <c r="P424" s="1833"/>
      <c r="Q424" s="1833"/>
      <c r="R424" s="1833"/>
      <c r="S424" s="1833"/>
      <c r="T424" s="1833"/>
      <c r="U424" s="1833"/>
      <c r="V424" s="1833"/>
      <c r="W424" s="1833"/>
      <c r="X424" s="1833"/>
      <c r="Y424" s="1833"/>
      <c r="Z424" s="1833"/>
      <c r="AA424" s="1833"/>
      <c r="AB424" s="1833"/>
      <c r="AC424" s="1833"/>
      <c r="AD424" s="1833"/>
      <c r="AE424" s="1833"/>
    </row>
    <row r="425" spans="1:39" ht="13" customHeight="1"/>
    <row r="426" spans="1:39" ht="13" customHeight="1">
      <c r="A426" s="2" t="s">
        <v>588</v>
      </c>
      <c r="B426" s="2"/>
      <c r="C426" s="2"/>
      <c r="D426" s="2" t="s">
        <v>114</v>
      </c>
      <c r="AF426" s="2" t="s">
        <v>955</v>
      </c>
    </row>
    <row r="427" spans="1:39" ht="13" customHeight="1">
      <c r="E427" s="1762"/>
      <c r="F427" s="1762"/>
      <c r="G427" s="1762"/>
      <c r="H427" s="13" t="s">
        <v>115</v>
      </c>
      <c r="I427" s="1762"/>
      <c r="J427" s="1762"/>
      <c r="K427" s="1762"/>
      <c r="L427" t="s">
        <v>116</v>
      </c>
      <c r="N427" s="27" t="s">
        <v>573</v>
      </c>
      <c r="P427" s="1824">
        <v>7.05</v>
      </c>
      <c r="Q427" s="1824"/>
      <c r="R427" s="1824"/>
      <c r="S427" t="s">
        <v>117</v>
      </c>
      <c r="W427" s="1822">
        <f>IF(E427&gt;0,(E427*I427),(P427*43560))</f>
        <v>307098</v>
      </c>
      <c r="X427" s="1822"/>
      <c r="Y427" s="1822"/>
      <c r="Z427" t="s">
        <v>118</v>
      </c>
      <c r="AF427" s="1780">
        <f>IFERROR(IF(P427&gt;0,(AG446/P427),(AG446/(W427/43560))),0)</f>
        <v>22.978723404255319</v>
      </c>
      <c r="AG427" s="1780"/>
      <c r="AH427" s="1780"/>
      <c r="AM427" s="3"/>
    </row>
    <row r="428" spans="1:39" ht="13" customHeight="1">
      <c r="E428" t="s">
        <v>51</v>
      </c>
    </row>
    <row r="429" spans="1:39" ht="13" customHeight="1">
      <c r="E429" s="1828"/>
      <c r="F429" s="1828"/>
      <c r="G429" s="1828"/>
      <c r="H429" s="1828"/>
      <c r="I429" s="1828"/>
      <c r="J429" s="1828"/>
      <c r="K429" s="1828"/>
      <c r="L429" s="1828"/>
      <c r="M429" s="1828"/>
      <c r="N429" s="1828"/>
      <c r="O429" s="1828"/>
      <c r="P429" s="1828"/>
      <c r="Q429" s="1828"/>
      <c r="R429" s="1828"/>
      <c r="S429" s="1828"/>
      <c r="T429" s="1828"/>
      <c r="U429" s="1828"/>
      <c r="V429" s="1828"/>
      <c r="W429" s="1828"/>
      <c r="X429" s="1828"/>
      <c r="Y429" s="1828"/>
      <c r="Z429" s="1828"/>
      <c r="AA429" s="1828"/>
      <c r="AB429" s="1828"/>
      <c r="AC429" s="1828"/>
      <c r="AD429" s="1828"/>
      <c r="AE429" s="1828"/>
      <c r="AF429" s="1828"/>
      <c r="AG429" s="1828"/>
      <c r="AH429" s="1828"/>
      <c r="AI429" s="1828"/>
      <c r="AJ429" s="1828"/>
    </row>
    <row r="430" spans="1:39" ht="13" customHeight="1">
      <c r="E430" s="118" t="s">
        <v>1722</v>
      </c>
      <c r="F430" s="1008"/>
      <c r="G430" s="1008"/>
      <c r="H430" s="1008"/>
      <c r="I430" s="1830"/>
      <c r="J430" s="1830"/>
      <c r="K430" s="1830"/>
      <c r="L430" s="1008"/>
      <c r="M430" s="118"/>
      <c r="N430" s="1008"/>
      <c r="O430" s="1008"/>
      <c r="P430" s="1534" t="e">
        <f>(DU763+DU786+DU808)/I430</f>
        <v>#DIV/0!</v>
      </c>
      <c r="Q430" s="1534"/>
      <c r="R430" s="1534"/>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590</v>
      </c>
      <c r="B432" s="2"/>
      <c r="C432" s="2"/>
      <c r="D432" s="2" t="s">
        <v>120</v>
      </c>
    </row>
    <row r="433" spans="1:36" ht="13" customHeight="1">
      <c r="E433" t="s">
        <v>121</v>
      </c>
      <c r="P433" s="1341">
        <v>8</v>
      </c>
      <c r="Q433" s="1341"/>
      <c r="S433" t="s">
        <v>188</v>
      </c>
      <c r="AE433" s="1341">
        <v>7</v>
      </c>
      <c r="AF433" s="1341"/>
    </row>
    <row r="434" spans="1:36" ht="13" customHeight="1">
      <c r="E434" t="s">
        <v>189</v>
      </c>
      <c r="P434" s="1341">
        <v>1</v>
      </c>
      <c r="Q434" s="1341"/>
      <c r="S434" t="s">
        <v>131</v>
      </c>
      <c r="AE434" s="1341" t="s">
        <v>589</v>
      </c>
      <c r="AF434" s="1341"/>
    </row>
    <row r="435" spans="1:36" ht="13" customHeight="1">
      <c r="F435" s="28" t="s">
        <v>132</v>
      </c>
    </row>
    <row r="436" spans="1:36" ht="13" customHeight="1">
      <c r="F436" s="1808"/>
      <c r="G436" s="1808"/>
      <c r="H436" s="1808"/>
      <c r="I436" s="1808"/>
      <c r="J436" s="1808"/>
      <c r="K436" s="1808"/>
      <c r="L436" s="1808"/>
      <c r="M436" s="1808"/>
      <c r="N436" s="1808"/>
      <c r="O436" s="1808"/>
      <c r="P436" s="1808"/>
      <c r="Q436" s="1808"/>
      <c r="R436" s="1808"/>
      <c r="S436" s="1808"/>
      <c r="T436" s="1808"/>
      <c r="U436" s="1808"/>
      <c r="V436" s="1808"/>
      <c r="W436" s="1808"/>
      <c r="X436" s="1808"/>
      <c r="Y436" s="1808"/>
      <c r="Z436" s="1808"/>
      <c r="AA436" s="1808"/>
      <c r="AB436" s="1808"/>
      <c r="AC436" s="1808"/>
      <c r="AD436" s="1808"/>
      <c r="AE436" s="1808"/>
      <c r="AF436" s="1808"/>
      <c r="AG436" s="1808"/>
      <c r="AH436" s="1808"/>
    </row>
    <row r="437" spans="1:36" ht="13" customHeight="1">
      <c r="F437" s="1759"/>
      <c r="G437" s="1759"/>
      <c r="H437" s="1759"/>
      <c r="I437" s="1759"/>
      <c r="J437" s="1759"/>
      <c r="K437" s="1759"/>
      <c r="L437" s="1759"/>
      <c r="M437" s="1759"/>
      <c r="N437" s="1759"/>
      <c r="O437" s="1759"/>
      <c r="P437" s="1759"/>
      <c r="Q437" s="1759"/>
      <c r="R437" s="1759"/>
      <c r="S437" s="1759"/>
      <c r="T437" s="1759"/>
      <c r="U437" s="1759"/>
      <c r="V437" s="1759"/>
      <c r="W437" s="1759"/>
      <c r="X437" s="1759"/>
      <c r="Y437" s="1759"/>
      <c r="Z437" s="1759"/>
      <c r="AA437" s="1759"/>
      <c r="AB437" s="1759"/>
      <c r="AC437" s="1759"/>
      <c r="AD437" s="1759"/>
      <c r="AE437" s="1759"/>
      <c r="AF437" s="1759"/>
      <c r="AG437" s="1759"/>
      <c r="AH437" s="1759"/>
    </row>
    <row r="438" spans="1:36" ht="13" customHeight="1">
      <c r="E438" t="s">
        <v>606</v>
      </c>
      <c r="P438" s="1"/>
      <c r="Q438" s="1341" t="s">
        <v>543</v>
      </c>
      <c r="R438" s="1341"/>
    </row>
    <row r="439" spans="1:36" ht="13" customHeight="1">
      <c r="F439" t="s">
        <v>607</v>
      </c>
      <c r="P439" s="1"/>
      <c r="Q439" s="1"/>
      <c r="AF439" s="1341" t="s">
        <v>589</v>
      </c>
      <c r="AG439" s="1829"/>
    </row>
    <row r="440" spans="1:36" ht="13" customHeight="1"/>
    <row r="441" spans="1:36" ht="13" customHeight="1">
      <c r="A441" s="2"/>
      <c r="B441" s="2"/>
      <c r="C441" s="2"/>
      <c r="E441" s="4" t="s">
        <v>307</v>
      </c>
      <c r="Z441" s="1341" t="s">
        <v>667</v>
      </c>
      <c r="AA441" s="1341"/>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705</v>
      </c>
      <c r="G443" s="40"/>
      <c r="I443" s="40"/>
      <c r="J443" s="40"/>
      <c r="K443" s="40"/>
      <c r="L443" s="40"/>
      <c r="M443" s="40"/>
      <c r="N443" s="40"/>
      <c r="O443" s="28"/>
      <c r="P443" s="40"/>
      <c r="Q443" s="40"/>
      <c r="R443" s="40"/>
      <c r="S443" s="40"/>
      <c r="T443" s="40"/>
      <c r="U443" s="40"/>
      <c r="V443" s="40"/>
      <c r="W443" s="40"/>
      <c r="Z443" s="1341" t="s">
        <v>589</v>
      </c>
      <c r="AA443" s="1341"/>
    </row>
    <row r="444" spans="1:36" ht="13" customHeight="1"/>
    <row r="445" spans="1:36" ht="13" customHeight="1">
      <c r="A445" s="2" t="s">
        <v>465</v>
      </c>
      <c r="B445" s="2"/>
      <c r="C445" s="2"/>
      <c r="D445" s="2" t="s">
        <v>762</v>
      </c>
      <c r="AF445" s="48"/>
    </row>
    <row r="446" spans="1:36" ht="13" customHeight="1">
      <c r="D446" s="1728" t="s">
        <v>43</v>
      </c>
      <c r="E446" s="1729"/>
      <c r="F446" s="1729"/>
      <c r="G446" s="1729"/>
      <c r="H446" s="1729"/>
      <c r="I446" s="1729"/>
      <c r="J446" s="1729"/>
      <c r="K446" s="1729"/>
      <c r="L446" s="1729"/>
      <c r="M446" s="1729"/>
      <c r="N446" s="1729"/>
      <c r="O446" s="1729"/>
      <c r="P446" s="1729"/>
      <c r="Q446" s="1729"/>
      <c r="R446" s="1729"/>
      <c r="S446" s="1729"/>
      <c r="T446" s="1729"/>
      <c r="U446" s="1729"/>
      <c r="V446" s="1729"/>
      <c r="W446" s="1729"/>
      <c r="X446" s="1729"/>
      <c r="Y446" s="1729"/>
      <c r="Z446" s="1729"/>
      <c r="AA446" s="1729"/>
      <c r="AB446" s="1729"/>
      <c r="AC446" s="1729"/>
      <c r="AD446" s="1729"/>
      <c r="AE446" s="1729"/>
      <c r="AF446" s="1818"/>
      <c r="AG446" s="1820">
        <v>162</v>
      </c>
      <c r="AH446" s="1820"/>
      <c r="AI446" s="1820"/>
      <c r="AJ446" s="1820"/>
    </row>
    <row r="447" spans="1:36" ht="13" customHeight="1">
      <c r="D447" s="1539" t="s">
        <v>1219</v>
      </c>
      <c r="E447" s="1540"/>
      <c r="F447" s="1540"/>
      <c r="G447" s="1540"/>
      <c r="H447" s="1540"/>
      <c r="I447" s="1540"/>
      <c r="J447" s="1540"/>
      <c r="K447" s="1540"/>
      <c r="L447" s="1540"/>
      <c r="M447" s="1540"/>
      <c r="N447" s="1540"/>
      <c r="O447" s="1540"/>
      <c r="P447" s="1540"/>
      <c r="Q447" s="1540"/>
      <c r="R447" s="1540"/>
      <c r="S447" s="1540"/>
      <c r="T447" s="1540"/>
      <c r="U447" s="1540"/>
      <c r="V447" s="1540"/>
      <c r="W447" s="1540"/>
      <c r="X447" s="1540"/>
      <c r="Y447" s="1540"/>
      <c r="Z447" s="1540"/>
      <c r="AA447" s="1540"/>
      <c r="AB447" s="1540"/>
      <c r="AC447" s="1540"/>
      <c r="AD447" s="1540"/>
      <c r="AE447" s="1540"/>
      <c r="AF447" s="1541"/>
      <c r="AG447" s="1825">
        <v>0</v>
      </c>
      <c r="AH447" s="1449"/>
      <c r="AI447" s="1449"/>
      <c r="AJ447" s="1449"/>
    </row>
    <row r="448" spans="1:36" ht="13" customHeight="1">
      <c r="D448" s="1539" t="s">
        <v>1028</v>
      </c>
      <c r="E448" s="1540"/>
      <c r="F448" s="1540"/>
      <c r="G448" s="1540"/>
      <c r="H448" s="1540"/>
      <c r="I448" s="1540"/>
      <c r="J448" s="1540"/>
      <c r="K448" s="1540"/>
      <c r="L448" s="1540"/>
      <c r="M448" s="1540"/>
      <c r="N448" s="1540"/>
      <c r="O448" s="1540"/>
      <c r="P448" s="1540"/>
      <c r="Q448" s="1540"/>
      <c r="R448" s="1540"/>
      <c r="S448" s="1540"/>
      <c r="T448" s="1540"/>
      <c r="U448" s="1540"/>
      <c r="V448" s="1540"/>
      <c r="W448" s="1540"/>
      <c r="X448" s="1540"/>
      <c r="Y448" s="1540"/>
      <c r="Z448" s="1540"/>
      <c r="AA448" s="1540"/>
      <c r="AB448" s="1540"/>
      <c r="AC448" s="1540"/>
      <c r="AD448" s="1540"/>
      <c r="AE448" s="1540"/>
      <c r="AF448" s="1541"/>
      <c r="AG448" s="1820">
        <v>160</v>
      </c>
      <c r="AH448" s="1820"/>
      <c r="AI448" s="1820"/>
      <c r="AJ448" s="1820"/>
    </row>
    <row r="449" spans="4:55" ht="13" customHeight="1">
      <c r="D449" s="1539" t="s">
        <v>1029</v>
      </c>
      <c r="E449" s="1540"/>
      <c r="F449" s="1540"/>
      <c r="G449" s="1540"/>
      <c r="H449" s="1540"/>
      <c r="I449" s="1540"/>
      <c r="J449" s="1540"/>
      <c r="K449" s="1540"/>
      <c r="L449" s="1540"/>
      <c r="M449" s="1540"/>
      <c r="N449" s="1540"/>
      <c r="O449" s="1540"/>
      <c r="P449" s="1540"/>
      <c r="Q449" s="1540"/>
      <c r="R449" s="1540"/>
      <c r="S449" s="1540"/>
      <c r="T449" s="1540"/>
      <c r="U449" s="1540"/>
      <c r="V449" s="1540"/>
      <c r="W449" s="1540"/>
      <c r="X449" s="1540"/>
      <c r="Y449" s="1540"/>
      <c r="Z449" s="1540"/>
      <c r="AA449" s="1540"/>
      <c r="AB449" s="1540"/>
      <c r="AC449" s="1540"/>
      <c r="AD449" s="1540"/>
      <c r="AE449" s="1540"/>
      <c r="AF449" s="1541"/>
      <c r="AG449" s="1820">
        <v>160</v>
      </c>
      <c r="AH449" s="1820"/>
      <c r="AI449" s="1820"/>
      <c r="AJ449" s="1820"/>
    </row>
    <row r="450" spans="4:55" ht="13" customHeight="1">
      <c r="D450" s="1539" t="s">
        <v>1031</v>
      </c>
      <c r="E450" s="1540"/>
      <c r="F450" s="1540"/>
      <c r="G450" s="1540"/>
      <c r="H450" s="1540"/>
      <c r="I450" s="1540"/>
      <c r="J450" s="1540"/>
      <c r="K450" s="1540"/>
      <c r="L450" s="1540"/>
      <c r="M450" s="1540"/>
      <c r="N450" s="1540"/>
      <c r="O450" s="1540"/>
      <c r="P450" s="1540"/>
      <c r="Q450" s="1540"/>
      <c r="R450" s="1540"/>
      <c r="S450" s="1540"/>
      <c r="T450" s="1540"/>
      <c r="U450" s="1540"/>
      <c r="V450" s="1540"/>
      <c r="W450" s="1540"/>
      <c r="X450" s="1540"/>
      <c r="Y450" s="1540"/>
      <c r="Z450" s="1540"/>
      <c r="AA450" s="1540"/>
      <c r="AB450" s="1540"/>
      <c r="AC450" s="1540"/>
      <c r="AD450" s="1540"/>
      <c r="AE450" s="1540"/>
      <c r="AF450" s="1541"/>
      <c r="AG450" s="1819">
        <f>IF(ISERROR(AG449/AG448),0,AG449/AG448)</f>
        <v>1</v>
      </c>
      <c r="AH450" s="1819"/>
      <c r="AI450" s="1819"/>
      <c r="AJ450" s="1819"/>
    </row>
    <row r="451" spans="4:55" ht="13" customHeight="1">
      <c r="D451" s="1539" t="s">
        <v>1030</v>
      </c>
      <c r="E451" s="1540"/>
      <c r="F451" s="1540"/>
      <c r="G451" s="1540"/>
      <c r="H451" s="1540"/>
      <c r="I451" s="1540"/>
      <c r="J451" s="1540"/>
      <c r="K451" s="1540"/>
      <c r="L451" s="1540"/>
      <c r="M451" s="1540"/>
      <c r="N451" s="1540"/>
      <c r="O451" s="1540"/>
      <c r="P451" s="1540"/>
      <c r="Q451" s="1540"/>
      <c r="R451" s="1540"/>
      <c r="S451" s="1540"/>
      <c r="T451" s="1540"/>
      <c r="U451" s="1540"/>
      <c r="V451" s="1540"/>
      <c r="W451" s="1540"/>
      <c r="X451" s="1540"/>
      <c r="Y451" s="1540"/>
      <c r="Z451" s="1540"/>
      <c r="AA451" s="1540"/>
      <c r="AB451" s="1540"/>
      <c r="AC451" s="1540"/>
      <c r="AD451" s="1540"/>
      <c r="AE451" s="1540"/>
      <c r="AF451" s="1541"/>
      <c r="AG451" s="1701">
        <v>162425</v>
      </c>
      <c r="AH451" s="1701"/>
      <c r="AI451" s="1701"/>
      <c r="AJ451" s="1701"/>
    </row>
    <row r="452" spans="4:55" ht="13" customHeight="1">
      <c r="D452" s="1539" t="s">
        <v>1032</v>
      </c>
      <c r="E452" s="1540"/>
      <c r="F452" s="1540"/>
      <c r="G452" s="1540"/>
      <c r="H452" s="1540"/>
      <c r="I452" s="1540"/>
      <c r="J452" s="1540"/>
      <c r="K452" s="1540"/>
      <c r="L452" s="1540"/>
      <c r="M452" s="1540"/>
      <c r="N452" s="1540"/>
      <c r="O452" s="1540"/>
      <c r="P452" s="1540"/>
      <c r="Q452" s="1540"/>
      <c r="R452" s="1540"/>
      <c r="S452" s="1540"/>
      <c r="T452" s="1540"/>
      <c r="U452" s="1540"/>
      <c r="V452" s="1540"/>
      <c r="W452" s="1540"/>
      <c r="X452" s="1540"/>
      <c r="Y452" s="1540"/>
      <c r="Z452" s="1540"/>
      <c r="AA452" s="1540"/>
      <c r="AB452" s="1540"/>
      <c r="AC452" s="1540"/>
      <c r="AD452" s="1540"/>
      <c r="AE452" s="1540"/>
      <c r="AF452" s="1541"/>
      <c r="AG452" s="1701">
        <v>162425</v>
      </c>
      <c r="AH452" s="1701"/>
      <c r="AI452" s="1701"/>
      <c r="AJ452" s="1701"/>
    </row>
    <row r="453" spans="4:55" ht="13" customHeight="1">
      <c r="D453" s="1539" t="s">
        <v>1033</v>
      </c>
      <c r="E453" s="1540"/>
      <c r="F453" s="1540"/>
      <c r="G453" s="1540"/>
      <c r="H453" s="1540"/>
      <c r="I453" s="1540"/>
      <c r="J453" s="1540"/>
      <c r="K453" s="1540"/>
      <c r="L453" s="1540"/>
      <c r="M453" s="1540"/>
      <c r="N453" s="1540"/>
      <c r="O453" s="1540"/>
      <c r="P453" s="1540"/>
      <c r="Q453" s="1540"/>
      <c r="R453" s="1540"/>
      <c r="S453" s="1540"/>
      <c r="T453" s="1540"/>
      <c r="U453" s="1540"/>
      <c r="V453" s="1540"/>
      <c r="W453" s="1540"/>
      <c r="X453" s="1540"/>
      <c r="Y453" s="1540"/>
      <c r="Z453" s="1540"/>
      <c r="AA453" s="1540"/>
      <c r="AB453" s="1540"/>
      <c r="AC453" s="1540"/>
      <c r="AD453" s="1540"/>
      <c r="AE453" s="1540"/>
      <c r="AF453" s="1541"/>
      <c r="AG453" s="1819">
        <f>IF(ISERROR(AG452/AG451),0,AG452/AG451)</f>
        <v>1</v>
      </c>
      <c r="AH453" s="1819"/>
      <c r="AI453" s="1819"/>
      <c r="AJ453" s="1819"/>
    </row>
    <row r="454" spans="4:55" ht="13" customHeight="1">
      <c r="D454" s="1539" t="s">
        <v>1034</v>
      </c>
      <c r="E454" s="1540"/>
      <c r="F454" s="1540"/>
      <c r="G454" s="1540"/>
      <c r="H454" s="1540"/>
      <c r="I454" s="1540"/>
      <c r="J454" s="1540"/>
      <c r="K454" s="1540"/>
      <c r="L454" s="1540"/>
      <c r="M454" s="1540"/>
      <c r="N454" s="1540"/>
      <c r="O454" s="1540"/>
      <c r="P454" s="1540"/>
      <c r="Q454" s="1540"/>
      <c r="R454" s="1540"/>
      <c r="S454" s="1540"/>
      <c r="T454" s="1540"/>
      <c r="U454" s="1540"/>
      <c r="V454" s="1540"/>
      <c r="W454" s="1540"/>
      <c r="X454" s="1540"/>
      <c r="Y454" s="1540"/>
      <c r="Z454" s="1540"/>
      <c r="AA454" s="1540"/>
      <c r="AB454" s="1540"/>
      <c r="AC454" s="1540"/>
      <c r="AD454" s="1540"/>
      <c r="AE454" s="1540"/>
      <c r="AF454" s="1541"/>
      <c r="AG454" s="1819">
        <f>MIN(IF(AG450&gt;AG453,AG453,AG450),1)</f>
        <v>1</v>
      </c>
      <c r="AH454" s="1819"/>
      <c r="AI454" s="1819"/>
      <c r="AJ454" s="1819"/>
    </row>
    <row r="455" spans="4:55" ht="13" customHeight="1">
      <c r="D455" s="1539" t="s">
        <v>2040</v>
      </c>
      <c r="E455" s="1729"/>
      <c r="F455" s="1729"/>
      <c r="G455" s="1729"/>
      <c r="H455" s="1729"/>
      <c r="I455" s="1729"/>
      <c r="J455" s="1729"/>
      <c r="K455" s="1729"/>
      <c r="L455" s="1729"/>
      <c r="M455" s="1729"/>
      <c r="N455" s="1729"/>
      <c r="O455" s="1729"/>
      <c r="P455" s="1729"/>
      <c r="Q455" s="1729"/>
      <c r="R455" s="1729"/>
      <c r="S455" s="1729"/>
      <c r="T455" s="1729"/>
      <c r="U455" s="1729"/>
      <c r="V455" s="1729"/>
      <c r="W455" s="1729"/>
      <c r="X455" s="1729"/>
      <c r="Y455" s="1729"/>
      <c r="Z455" s="1729"/>
      <c r="AA455" s="1729"/>
      <c r="AB455" s="1729"/>
      <c r="AC455" s="1729"/>
      <c r="AD455" s="1729"/>
      <c r="AE455" s="1729"/>
      <c r="AF455" s="1818"/>
      <c r="AG455" s="1701">
        <v>2867</v>
      </c>
      <c r="AH455" s="1701"/>
      <c r="AI455" s="1701"/>
      <c r="AJ455" s="1701"/>
      <c r="AZ455" s="34"/>
      <c r="BA455" s="34"/>
      <c r="BB455" s="34"/>
      <c r="BC455" s="34"/>
    </row>
    <row r="456" spans="4:55" ht="13" customHeight="1">
      <c r="D456" s="1728" t="s">
        <v>567</v>
      </c>
      <c r="E456" s="1729"/>
      <c r="F456" s="1729"/>
      <c r="G456" s="1729"/>
      <c r="H456" s="1729"/>
      <c r="I456" s="1729"/>
      <c r="J456" s="1729"/>
      <c r="K456" s="1729"/>
      <c r="L456" s="1729"/>
      <c r="M456" s="1729"/>
      <c r="N456" s="1729"/>
      <c r="O456" s="1729"/>
      <c r="P456" s="1729"/>
      <c r="Q456" s="1729"/>
      <c r="R456" s="1729"/>
      <c r="S456" s="1729"/>
      <c r="T456" s="1729"/>
      <c r="U456" s="1729"/>
      <c r="V456" s="1729"/>
      <c r="W456" s="1729"/>
      <c r="X456" s="1729"/>
      <c r="Y456" s="1729"/>
      <c r="Z456" s="1729"/>
      <c r="AA456" s="1729"/>
      <c r="AB456" s="1729"/>
      <c r="AC456" s="1729"/>
      <c r="AD456" s="1729"/>
      <c r="AE456" s="1729"/>
      <c r="AF456" s="1818"/>
      <c r="AG456" s="1701">
        <v>0</v>
      </c>
      <c r="AH456" s="1701"/>
      <c r="AI456" s="1701"/>
      <c r="AJ456" s="1701"/>
      <c r="AZ456" s="3"/>
      <c r="BA456" s="3"/>
      <c r="BB456" s="3"/>
      <c r="BC456" s="3"/>
    </row>
    <row r="457" spans="4:55" ht="13" customHeight="1">
      <c r="D457" s="1539" t="s">
        <v>1202</v>
      </c>
      <c r="E457" s="1729"/>
      <c r="F457" s="1729"/>
      <c r="G457" s="1729"/>
      <c r="H457" s="1729"/>
      <c r="I457" s="1729"/>
      <c r="J457" s="1729"/>
      <c r="K457" s="1729"/>
      <c r="L457" s="1729"/>
      <c r="M457" s="1729"/>
      <c r="N457" s="1729"/>
      <c r="O457" s="1729"/>
      <c r="P457" s="1729"/>
      <c r="Q457" s="1729"/>
      <c r="R457" s="1729"/>
      <c r="S457" s="1729"/>
      <c r="T457" s="1729"/>
      <c r="U457" s="1729"/>
      <c r="V457" s="1729"/>
      <c r="W457" s="1729"/>
      <c r="X457" s="1729"/>
      <c r="Y457" s="1729"/>
      <c r="Z457" s="1729"/>
      <c r="AA457" s="1729"/>
      <c r="AB457" s="1729"/>
      <c r="AC457" s="1729"/>
      <c r="AD457" s="1729"/>
      <c r="AE457" s="1729"/>
      <c r="AF457" s="1818"/>
      <c r="AG457" s="1701">
        <v>1137</v>
      </c>
      <c r="AH457" s="1701"/>
      <c r="AI457" s="1701"/>
      <c r="AJ457" s="1701"/>
      <c r="AZ457" s="3"/>
      <c r="BA457" s="3"/>
      <c r="BB457" s="3"/>
      <c r="BC457" s="3"/>
    </row>
    <row r="458" spans="4:55" ht="13" customHeight="1">
      <c r="D458" s="1539" t="s">
        <v>1035</v>
      </c>
      <c r="E458" s="1729"/>
      <c r="F458" s="1729"/>
      <c r="G458" s="1729"/>
      <c r="H458" s="1729"/>
      <c r="I458" s="1729"/>
      <c r="J458" s="1729"/>
      <c r="K458" s="1729"/>
      <c r="L458" s="1729"/>
      <c r="M458" s="1729"/>
      <c r="N458" s="1729"/>
      <c r="O458" s="1729"/>
      <c r="P458" s="1729"/>
      <c r="Q458" s="1729"/>
      <c r="R458" s="1729"/>
      <c r="S458" s="1729"/>
      <c r="T458" s="1729"/>
      <c r="U458" s="1729"/>
      <c r="V458" s="1729"/>
      <c r="W458" s="1729"/>
      <c r="X458" s="1729"/>
      <c r="Y458" s="1729"/>
      <c r="Z458" s="1729"/>
      <c r="AA458" s="1729"/>
      <c r="AB458" s="1729"/>
      <c r="AC458" s="1729"/>
      <c r="AD458" s="1729"/>
      <c r="AE458" s="1729"/>
      <c r="AF458" s="1818"/>
      <c r="AG458" s="1701">
        <v>0</v>
      </c>
      <c r="AH458" s="1701"/>
      <c r="AI458" s="1701"/>
      <c r="AJ458" s="1701"/>
      <c r="BB458" s="3"/>
      <c r="BC458" s="3"/>
    </row>
    <row r="459" spans="4:55" ht="13" customHeight="1">
      <c r="D459" s="1773" t="s">
        <v>1036</v>
      </c>
      <c r="E459" s="1774"/>
      <c r="F459" s="1774"/>
      <c r="G459" s="1774"/>
      <c r="H459" s="1774"/>
      <c r="I459" s="1774"/>
      <c r="J459" s="1774"/>
      <c r="K459" s="1774"/>
      <c r="L459" s="1774"/>
      <c r="M459" s="1774"/>
      <c r="N459" s="1774"/>
      <c r="O459" s="1774"/>
      <c r="P459" s="1774"/>
      <c r="Q459" s="1774"/>
      <c r="R459" s="1774"/>
      <c r="S459" s="1774"/>
      <c r="T459" s="1774"/>
      <c r="U459" s="1774"/>
      <c r="V459" s="1774"/>
      <c r="W459" s="1774"/>
      <c r="X459" s="1774"/>
      <c r="Y459" s="1774"/>
      <c r="Z459" s="1774"/>
      <c r="AA459" s="1774"/>
      <c r="AB459" s="1774"/>
      <c r="AC459" s="1774"/>
      <c r="AD459" s="1774"/>
      <c r="AE459" s="1774"/>
      <c r="AF459" s="1775"/>
      <c r="AG459" s="1857">
        <f>AG451+AG455+AG457+AG458</f>
        <v>166429</v>
      </c>
      <c r="AH459" s="1857"/>
      <c r="AI459" s="1857"/>
      <c r="AJ459" s="1857"/>
      <c r="AZ459" s="3"/>
      <c r="BA459" s="3"/>
      <c r="BB459" s="3"/>
      <c r="BC459" s="3"/>
    </row>
    <row r="460" spans="4:55" ht="13" customHeight="1">
      <c r="D460" s="1752" t="s">
        <v>1203</v>
      </c>
      <c r="E460" s="1752"/>
      <c r="F460" s="1752"/>
      <c r="G460" s="1752"/>
      <c r="H460" s="1752"/>
      <c r="I460" s="1752"/>
      <c r="J460" s="1752"/>
      <c r="K460" s="1752"/>
      <c r="L460" s="1752"/>
      <c r="M460" s="1752"/>
      <c r="N460" s="1752"/>
      <c r="O460" s="1752"/>
      <c r="P460" s="1752"/>
      <c r="Q460" s="1752"/>
      <c r="R460" s="1752"/>
      <c r="S460" s="1752"/>
      <c r="T460" s="1752"/>
      <c r="U460" s="1752"/>
      <c r="V460" s="1752"/>
      <c r="W460" s="1752"/>
      <c r="X460" s="1752"/>
      <c r="Y460" s="1752"/>
      <c r="Z460" s="1752"/>
      <c r="AA460" s="1752"/>
      <c r="AB460" s="1752"/>
      <c r="AC460" s="1752"/>
      <c r="AD460" s="1752"/>
      <c r="AE460" s="1752"/>
      <c r="AF460" s="1752"/>
      <c r="AG460" s="1752"/>
      <c r="AH460" s="1752"/>
      <c r="AI460" s="1752"/>
      <c r="AJ460" s="1752"/>
      <c r="AZ460" s="3"/>
      <c r="BA460" s="3"/>
      <c r="BB460" s="3"/>
      <c r="BC460" s="3"/>
    </row>
    <row r="461" spans="4:55" ht="13" customHeight="1">
      <c r="D461" s="1753"/>
      <c r="E461" s="1753"/>
      <c r="F461" s="1753"/>
      <c r="G461" s="1753"/>
      <c r="H461" s="1753"/>
      <c r="I461" s="1753"/>
      <c r="J461" s="1753"/>
      <c r="K461" s="1753"/>
      <c r="L461" s="1753"/>
      <c r="M461" s="1753"/>
      <c r="N461" s="1753"/>
      <c r="O461" s="1753"/>
      <c r="P461" s="1753"/>
      <c r="Q461" s="1753"/>
      <c r="R461" s="1753"/>
      <c r="S461" s="1753"/>
      <c r="T461" s="1753"/>
      <c r="U461" s="1753"/>
      <c r="V461" s="1753"/>
      <c r="W461" s="1753"/>
      <c r="X461" s="1753"/>
      <c r="Y461" s="1753"/>
      <c r="Z461" s="1753"/>
      <c r="AA461" s="1753"/>
      <c r="AB461" s="1753"/>
      <c r="AC461" s="1753"/>
      <c r="AD461" s="1753"/>
      <c r="AE461" s="1753"/>
      <c r="AF461" s="1753"/>
      <c r="AG461" s="1753"/>
      <c r="AH461" s="1753"/>
      <c r="AI461" s="1753"/>
      <c r="AJ461" s="1753"/>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1">
        <f>IF(AG446=0,"",'Sources and Uses Budget'!B105/Application!AG446)</f>
        <v>517609.33950617287</v>
      </c>
      <c r="AD463" s="1761"/>
      <c r="AE463" s="1761"/>
      <c r="AF463" s="1761"/>
      <c r="AG463" s="177"/>
      <c r="AH463" s="177"/>
      <c r="AI463" s="177"/>
      <c r="AJ463" s="183"/>
      <c r="AZ463" s="3"/>
      <c r="BA463" s="3" t="str">
        <f>AG583</f>
        <v>Yes</v>
      </c>
      <c r="BB463" s="3"/>
      <c r="BC463" s="3"/>
    </row>
    <row r="464" spans="4:55" ht="13"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1">
        <f>IF(AG446=0,"",'Sources and Uses Budget'!C105/Application!AG446)</f>
        <v>517609.33950617287</v>
      </c>
      <c r="AD464" s="1761"/>
      <c r="AE464" s="1761"/>
      <c r="AF464" s="1761"/>
      <c r="AG464" s="177"/>
      <c r="AH464" s="177"/>
      <c r="AI464" s="177"/>
      <c r="AJ464" s="183"/>
      <c r="AZ464" s="3"/>
      <c r="BA464" s="3"/>
      <c r="BB464" s="3"/>
      <c r="BC464" s="3"/>
    </row>
    <row r="465" spans="1:55" ht="13"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1">
        <f>IF(AG446=0,"",('Sources and Uses Budget'!$S$107+'Sources and Uses Budget'!$T$107)/Application!AG446)</f>
        <v>481850.00617283949</v>
      </c>
      <c r="AD465" s="1761"/>
      <c r="AE465" s="1761"/>
      <c r="AF465" s="1761"/>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611</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79" t="s">
        <v>2052</v>
      </c>
      <c r="E473" s="1777"/>
      <c r="F473" s="1777"/>
      <c r="G473" s="1777"/>
      <c r="H473" s="1777"/>
      <c r="I473" s="1777"/>
      <c r="J473" s="1777"/>
      <c r="K473" s="1777"/>
      <c r="L473" s="1777"/>
      <c r="M473" s="1777"/>
      <c r="N473" s="1777"/>
      <c r="O473" s="1777"/>
      <c r="P473" s="1777"/>
      <c r="Q473" s="1777"/>
      <c r="R473" s="1777"/>
      <c r="S473" s="1777"/>
      <c r="T473" s="1777"/>
      <c r="U473" s="1777"/>
      <c r="V473" s="1778"/>
      <c r="W473" s="1521">
        <v>0</v>
      </c>
      <c r="X473" s="1522"/>
      <c r="Y473" s="152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776" t="s">
        <v>691</v>
      </c>
      <c r="E474" s="1777"/>
      <c r="F474" s="1777"/>
      <c r="G474" s="1777"/>
      <c r="H474" s="1777"/>
      <c r="I474" s="1777"/>
      <c r="J474" s="1777"/>
      <c r="K474" s="1777"/>
      <c r="L474" s="1777"/>
      <c r="M474" s="1777"/>
      <c r="N474" s="1777"/>
      <c r="O474" s="1777"/>
      <c r="P474" s="1777"/>
      <c r="Q474" s="1777"/>
      <c r="R474" s="1777"/>
      <c r="S474" s="1777"/>
      <c r="T474" s="1777"/>
      <c r="U474" s="1777"/>
      <c r="V474" s="1778"/>
      <c r="W474" s="1521">
        <v>0</v>
      </c>
      <c r="X474" s="1522"/>
      <c r="Y474" s="152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776" t="s">
        <v>692</v>
      </c>
      <c r="E475" s="1777"/>
      <c r="F475" s="1777"/>
      <c r="G475" s="1777"/>
      <c r="H475" s="1777"/>
      <c r="I475" s="1777"/>
      <c r="J475" s="1777"/>
      <c r="K475" s="1777"/>
      <c r="L475" s="1777"/>
      <c r="M475" s="1777"/>
      <c r="N475" s="1777"/>
      <c r="O475" s="1777"/>
      <c r="P475" s="1777"/>
      <c r="Q475" s="1777"/>
      <c r="R475" s="1777"/>
      <c r="S475" s="1777"/>
      <c r="T475" s="1777"/>
      <c r="U475" s="1777"/>
      <c r="V475" s="1778"/>
      <c r="W475" s="1521">
        <v>0</v>
      </c>
      <c r="X475" s="1522"/>
      <c r="Y475" s="1523"/>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776" t="s">
        <v>693</v>
      </c>
      <c r="E476" s="1777"/>
      <c r="F476" s="1777"/>
      <c r="G476" s="1777"/>
      <c r="H476" s="1777"/>
      <c r="I476" s="1777"/>
      <c r="J476" s="1777"/>
      <c r="K476" s="1777"/>
      <c r="L476" s="1777"/>
      <c r="M476" s="1777"/>
      <c r="N476" s="1777"/>
      <c r="O476" s="1777"/>
      <c r="P476" s="1777"/>
      <c r="Q476" s="1777"/>
      <c r="R476" s="1777"/>
      <c r="S476" s="1777"/>
      <c r="T476" s="1777"/>
      <c r="U476" s="1777"/>
      <c r="V476" s="1778"/>
      <c r="W476" s="1521">
        <v>0</v>
      </c>
      <c r="X476" s="1522"/>
      <c r="Y476" s="152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776" t="s">
        <v>879</v>
      </c>
      <c r="E477" s="1777"/>
      <c r="F477" s="1777"/>
      <c r="G477" s="1777"/>
      <c r="H477" s="1777"/>
      <c r="I477" s="1777"/>
      <c r="J477" s="1777"/>
      <c r="K477" s="1777"/>
      <c r="L477" s="1777"/>
      <c r="M477" s="1777"/>
      <c r="N477" s="1777"/>
      <c r="O477" s="1777"/>
      <c r="P477" s="1777"/>
      <c r="Q477" s="1777"/>
      <c r="R477" s="1777"/>
      <c r="S477" s="1777"/>
      <c r="T477" s="1777"/>
      <c r="U477" s="1777"/>
      <c r="V477" s="1778"/>
      <c r="W477" s="1521">
        <v>0</v>
      </c>
      <c r="X477" s="1522"/>
      <c r="Y477" s="1523"/>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776" t="s">
        <v>694</v>
      </c>
      <c r="E478" s="1777"/>
      <c r="F478" s="1777"/>
      <c r="G478" s="1777"/>
      <c r="H478" s="1777"/>
      <c r="I478" s="1777"/>
      <c r="J478" s="1777"/>
      <c r="K478" s="1777"/>
      <c r="L478" s="1777"/>
      <c r="M478" s="1777"/>
      <c r="N478" s="1777"/>
      <c r="O478" s="1777"/>
      <c r="P478" s="1777"/>
      <c r="Q478" s="1777"/>
      <c r="R478" s="1777"/>
      <c r="S478" s="1777"/>
      <c r="T478" s="1777"/>
      <c r="U478" s="1777"/>
      <c r="V478" s="1778"/>
      <c r="W478" s="1521">
        <v>0</v>
      </c>
      <c r="X478" s="1522"/>
      <c r="Y478" s="1523"/>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776" t="s">
        <v>1009</v>
      </c>
      <c r="E479" s="1777"/>
      <c r="F479" s="1777"/>
      <c r="G479" s="1777"/>
      <c r="H479" s="1777"/>
      <c r="I479" s="1777"/>
      <c r="J479" s="1777"/>
      <c r="K479" s="1777"/>
      <c r="L479" s="1777"/>
      <c r="M479" s="1777"/>
      <c r="N479" s="1777"/>
      <c r="O479" s="1777"/>
      <c r="P479" s="1777"/>
      <c r="Q479" s="1777"/>
      <c r="R479" s="1777"/>
      <c r="S479" s="1777"/>
      <c r="T479" s="1777"/>
      <c r="U479" s="1777"/>
      <c r="V479" s="1778"/>
      <c r="W479" s="1521">
        <v>0</v>
      </c>
      <c r="X479" s="1522"/>
      <c r="Y479" s="1523"/>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779" t="s">
        <v>2142</v>
      </c>
      <c r="E480" s="1858"/>
      <c r="F480" s="1858"/>
      <c r="G480" s="1858"/>
      <c r="H480" s="1858"/>
      <c r="I480" s="1858"/>
      <c r="J480" s="1858"/>
      <c r="K480" s="1858"/>
      <c r="L480" s="1858"/>
      <c r="M480" s="1858"/>
      <c r="N480" s="1858"/>
      <c r="O480" s="1858"/>
      <c r="P480" s="1858"/>
      <c r="Q480" s="1858"/>
      <c r="R480" s="1858"/>
      <c r="S480" s="1858"/>
      <c r="T480" s="1858"/>
      <c r="U480" s="1858"/>
      <c r="V480" s="1859"/>
      <c r="W480" s="1521">
        <v>0</v>
      </c>
      <c r="X480" s="1522"/>
      <c r="Y480" s="1523"/>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779" t="s">
        <v>1640</v>
      </c>
      <c r="E481" s="1777"/>
      <c r="F481" s="1777"/>
      <c r="G481" s="1777"/>
      <c r="H481" s="1777"/>
      <c r="I481" s="1777"/>
      <c r="J481" s="1777"/>
      <c r="K481" s="1777"/>
      <c r="L481" s="1777"/>
      <c r="M481" s="1777"/>
      <c r="N481" s="1777"/>
      <c r="O481" s="1777"/>
      <c r="P481" s="1777"/>
      <c r="Q481" s="1777"/>
      <c r="R481" s="1777"/>
      <c r="S481" s="1777"/>
      <c r="T481" s="1777"/>
      <c r="U481" s="1777"/>
      <c r="V481" s="1778"/>
      <c r="W481" s="1521">
        <v>17</v>
      </c>
      <c r="X481" s="1522"/>
      <c r="Y481" s="1523"/>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1493"/>
      <c r="H482" s="1494"/>
      <c r="I482" s="1494"/>
      <c r="J482" s="1494"/>
      <c r="K482" s="1494"/>
      <c r="L482" s="1494"/>
      <c r="M482" s="1494"/>
      <c r="N482" s="1494"/>
      <c r="O482" s="1494"/>
      <c r="P482" s="1494"/>
      <c r="Q482" s="1494"/>
      <c r="R482" s="1494"/>
      <c r="S482" s="1494"/>
      <c r="T482" s="1494"/>
      <c r="U482" s="1494"/>
      <c r="V482" s="1495"/>
      <c r="W482" s="1521">
        <v>0</v>
      </c>
      <c r="X482" s="1522"/>
      <c r="Y482" s="1523"/>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Yes</v>
      </c>
      <c r="BB487" s="3"/>
      <c r="BC487" s="3"/>
    </row>
    <row r="488" spans="1:55" ht="13" customHeight="1">
      <c r="A488" s="1518" t="s">
        <v>808</v>
      </c>
      <c r="B488" s="1518"/>
      <c r="C488" s="1518"/>
      <c r="D488" s="1518"/>
      <c r="E488" s="1518"/>
      <c r="F488" s="1518"/>
      <c r="G488" s="1518"/>
      <c r="H488" s="1518"/>
      <c r="I488" s="1518"/>
      <c r="J488" s="1518"/>
      <c r="K488" s="1518"/>
      <c r="L488" s="1518"/>
      <c r="M488" s="1518"/>
      <c r="N488" s="1518"/>
      <c r="O488" s="1518"/>
      <c r="P488" s="1518"/>
      <c r="Q488" s="1518"/>
      <c r="R488" s="1518"/>
      <c r="S488" s="1518"/>
      <c r="T488" s="1518"/>
      <c r="U488" s="1518"/>
      <c r="V488" s="1518"/>
      <c r="W488" s="1518"/>
      <c r="X488" s="1518"/>
      <c r="Y488" s="1518"/>
      <c r="Z488" s="1518"/>
      <c r="AA488" s="1518"/>
      <c r="AB488" s="1518"/>
      <c r="AC488" s="1518"/>
      <c r="AD488" s="1518"/>
      <c r="AE488" s="1518"/>
      <c r="AF488" s="1518"/>
      <c r="AG488" s="1518"/>
      <c r="AH488" s="1518"/>
      <c r="AI488" s="1518"/>
      <c r="AJ488" s="1518"/>
      <c r="AK488" s="1518"/>
      <c r="AL488" s="1518"/>
      <c r="AM488" s="1518"/>
      <c r="AN488" s="1518"/>
      <c r="AO488" s="1518"/>
      <c r="AP488" s="1518"/>
      <c r="AQ488" s="1518"/>
      <c r="AR488" s="1518"/>
      <c r="AS488" s="1518"/>
      <c r="AT488" s="1518"/>
      <c r="AU488" s="95"/>
      <c r="AV488" s="95"/>
      <c r="AW488" s="95"/>
      <c r="AX488" s="95"/>
      <c r="AY488" s="95"/>
      <c r="AZ488" s="3"/>
      <c r="BB488" s="3"/>
      <c r="BC488" s="3"/>
    </row>
    <row r="489" spans="1:55" ht="13" customHeight="1">
      <c r="A489" s="1518"/>
      <c r="B489" s="1518"/>
      <c r="C489" s="1518"/>
      <c r="D489" s="1518"/>
      <c r="E489" s="1518"/>
      <c r="F489" s="1518"/>
      <c r="G489" s="1518"/>
      <c r="H489" s="1518"/>
      <c r="I489" s="1518"/>
      <c r="J489" s="1518"/>
      <c r="K489" s="1518"/>
      <c r="L489" s="1518"/>
      <c r="M489" s="1518"/>
      <c r="N489" s="1518"/>
      <c r="O489" s="1518"/>
      <c r="P489" s="1518"/>
      <c r="Q489" s="1518"/>
      <c r="R489" s="1518"/>
      <c r="S489" s="1518"/>
      <c r="T489" s="1518"/>
      <c r="U489" s="1518"/>
      <c r="V489" s="1518"/>
      <c r="W489" s="1518"/>
      <c r="X489" s="1518"/>
      <c r="Y489" s="1518"/>
      <c r="Z489" s="1518"/>
      <c r="AA489" s="1518"/>
      <c r="AB489" s="1518"/>
      <c r="AC489" s="1518"/>
      <c r="AD489" s="1518"/>
      <c r="AE489" s="1518"/>
      <c r="AF489" s="1518"/>
      <c r="AG489" s="1518"/>
      <c r="AH489" s="1518"/>
      <c r="AI489" s="1518"/>
      <c r="AJ489" s="1518"/>
      <c r="AK489" s="1518"/>
      <c r="AL489" s="1518"/>
      <c r="AM489" s="1518"/>
      <c r="AN489" s="1518"/>
      <c r="AO489" s="1518"/>
      <c r="AP489" s="1518"/>
      <c r="AQ489" s="1518"/>
      <c r="AR489" s="1518"/>
      <c r="AS489" s="1518"/>
      <c r="AT489" s="1518"/>
      <c r="AZ489" s="3"/>
      <c r="BB489" s="3"/>
      <c r="BC489" s="3"/>
    </row>
    <row r="490" spans="1:55" ht="13" customHeight="1">
      <c r="AZ490" s="3"/>
      <c r="BB490" s="3"/>
      <c r="BC490" s="3"/>
    </row>
    <row r="491" spans="1:55" ht="13" customHeight="1">
      <c r="A491" s="2" t="s">
        <v>318</v>
      </c>
      <c r="C491" s="2" t="s">
        <v>806</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770" t="s">
        <v>391</v>
      </c>
      <c r="R493" s="1771"/>
      <c r="S493" s="1771"/>
      <c r="T493" s="1771"/>
      <c r="U493" s="1771"/>
      <c r="V493" s="1771"/>
      <c r="W493" s="1771"/>
      <c r="X493" s="1771"/>
      <c r="Y493" s="1771"/>
      <c r="Z493" s="1771"/>
      <c r="AA493" s="1771"/>
      <c r="AB493" s="1771"/>
      <c r="AC493" s="1771"/>
      <c r="AD493" s="1771"/>
      <c r="AE493" s="1771"/>
      <c r="AF493" s="1771"/>
      <c r="AG493" s="1771"/>
      <c r="AH493" s="1771"/>
      <c r="AI493" s="1771"/>
      <c r="AJ493" s="1771"/>
      <c r="AK493" s="1772"/>
      <c r="AZ493" s="3"/>
      <c r="BB493" s="3"/>
      <c r="BC493" s="3"/>
    </row>
    <row r="494" spans="1:55" ht="13" customHeight="1">
      <c r="B494" s="45" t="s">
        <v>392</v>
      </c>
      <c r="C494" s="5"/>
      <c r="D494" s="5"/>
      <c r="E494" s="5"/>
      <c r="F494" s="5"/>
      <c r="G494" s="5"/>
      <c r="H494" s="5"/>
      <c r="I494" s="5"/>
      <c r="J494" s="5"/>
      <c r="K494" s="5"/>
      <c r="L494" s="5"/>
      <c r="M494" s="5"/>
      <c r="N494" s="5"/>
      <c r="O494" s="5"/>
      <c r="P494" s="5"/>
      <c r="Q494" s="1383" t="s">
        <v>2738</v>
      </c>
      <c r="R494" s="1461"/>
      <c r="S494" s="1461"/>
      <c r="T494" s="1461"/>
      <c r="U494" s="1461"/>
      <c r="V494" s="1461"/>
      <c r="W494" s="1461"/>
      <c r="X494" s="1461"/>
      <c r="Y494" s="1461"/>
      <c r="Z494" s="1461"/>
      <c r="AA494" s="1461"/>
      <c r="AB494" s="1461"/>
      <c r="AC494" s="1461"/>
      <c r="AD494" s="1461"/>
      <c r="AE494" s="1461"/>
      <c r="AF494" s="1461"/>
      <c r="AG494" s="1461"/>
      <c r="AH494" s="1461"/>
      <c r="AI494" s="1461"/>
      <c r="AJ494" s="1461"/>
      <c r="AK494" s="1580"/>
      <c r="AZ494" s="3"/>
      <c r="BB494" s="3"/>
      <c r="BC494" s="3"/>
    </row>
    <row r="495" spans="1:55" ht="13" customHeight="1">
      <c r="B495" s="45" t="s">
        <v>393</v>
      </c>
      <c r="C495" s="5"/>
      <c r="D495" s="5"/>
      <c r="E495" s="5"/>
      <c r="F495" s="5"/>
      <c r="G495" s="5"/>
      <c r="H495" s="5"/>
      <c r="I495" s="5"/>
      <c r="J495" s="5"/>
      <c r="K495" s="5"/>
      <c r="L495" s="5"/>
      <c r="M495" s="5"/>
      <c r="N495" s="5"/>
      <c r="O495" s="5"/>
      <c r="P495" s="5"/>
      <c r="Q495" s="1579" t="s">
        <v>2739</v>
      </c>
      <c r="R495" s="1461"/>
      <c r="S495" s="1461"/>
      <c r="T495" s="1461"/>
      <c r="U495" s="1461"/>
      <c r="V495" s="1461"/>
      <c r="W495" s="1461"/>
      <c r="X495" s="1461"/>
      <c r="Y495" s="1461"/>
      <c r="Z495" s="1461"/>
      <c r="AA495" s="1461"/>
      <c r="AB495" s="1461"/>
      <c r="AC495" s="1461"/>
      <c r="AD495" s="1461"/>
      <c r="AE495" s="1461"/>
      <c r="AF495" s="1461"/>
      <c r="AG495" s="1461"/>
      <c r="AH495" s="1461"/>
      <c r="AI495" s="1461"/>
      <c r="AJ495" s="1461"/>
      <c r="AK495" s="1580"/>
      <c r="AZ495" s="3"/>
      <c r="BB495" s="3"/>
      <c r="BC495" s="3"/>
    </row>
    <row r="496" spans="1:55" ht="13" customHeight="1">
      <c r="B496" s="45" t="s">
        <v>394</v>
      </c>
      <c r="C496" s="5"/>
      <c r="D496" s="5"/>
      <c r="E496" s="5"/>
      <c r="F496" s="5"/>
      <c r="G496" s="5"/>
      <c r="H496" s="5"/>
      <c r="I496" s="5"/>
      <c r="J496" s="5"/>
      <c r="K496" s="5"/>
      <c r="L496" s="5"/>
      <c r="M496" s="5"/>
      <c r="N496" s="5"/>
      <c r="O496" s="5"/>
      <c r="P496" s="5"/>
      <c r="Q496" s="1579" t="s">
        <v>2740</v>
      </c>
      <c r="R496" s="1461"/>
      <c r="S496" s="1461"/>
      <c r="T496" s="1461"/>
      <c r="U496" s="1461"/>
      <c r="V496" s="1461"/>
      <c r="W496" s="1461"/>
      <c r="X496" s="1461"/>
      <c r="Y496" s="1461"/>
      <c r="Z496" s="1461"/>
      <c r="AA496" s="1461"/>
      <c r="AB496" s="1461"/>
      <c r="AC496" s="1461"/>
      <c r="AD496" s="1461"/>
      <c r="AE496" s="1461"/>
      <c r="AF496" s="1461"/>
      <c r="AG496" s="1461"/>
      <c r="AH496" s="1461"/>
      <c r="AI496" s="1461"/>
      <c r="AJ496" s="1461"/>
      <c r="AK496" s="1580"/>
      <c r="AZ496" s="3"/>
      <c r="BA496" s="3"/>
      <c r="BB496" s="3"/>
      <c r="BC496" s="3"/>
    </row>
    <row r="497" spans="1:66" ht="13" customHeight="1">
      <c r="B497" s="1845" t="s">
        <v>395</v>
      </c>
      <c r="C497" s="1846"/>
      <c r="D497" s="1846"/>
      <c r="E497" s="1846"/>
      <c r="F497" s="1846"/>
      <c r="G497" s="1846"/>
      <c r="H497" s="1846"/>
      <c r="I497" s="1846"/>
      <c r="J497" s="1846"/>
      <c r="K497" s="1846"/>
      <c r="L497" s="1846"/>
      <c r="M497" s="1846"/>
      <c r="N497" s="1846"/>
      <c r="O497" s="1846"/>
      <c r="P497" s="1847"/>
      <c r="Q497" s="1851" t="s">
        <v>667</v>
      </c>
      <c r="R497" s="1852"/>
      <c r="S497" s="1755"/>
      <c r="T497" s="1756"/>
      <c r="U497" s="1756"/>
      <c r="V497" s="1756"/>
      <c r="W497" s="1756"/>
      <c r="X497" s="1756"/>
      <c r="Y497" s="1756"/>
      <c r="Z497" s="1756"/>
      <c r="AA497" s="1756"/>
      <c r="AB497" s="1756"/>
      <c r="AC497" s="1756"/>
      <c r="AD497" s="1756"/>
      <c r="AE497" s="1756"/>
      <c r="AF497" s="1756"/>
      <c r="AG497" s="1756"/>
      <c r="AH497" s="1756"/>
      <c r="AI497" s="1756"/>
      <c r="AJ497" s="1756"/>
      <c r="AK497" s="1757"/>
      <c r="AZ497" s="3"/>
      <c r="BA497" s="3"/>
      <c r="BB497" s="3"/>
      <c r="BC497" s="3"/>
    </row>
    <row r="498" spans="1:66" ht="13" customHeight="1">
      <c r="B498" s="1848"/>
      <c r="C498" s="1849"/>
      <c r="D498" s="1849"/>
      <c r="E498" s="1849"/>
      <c r="F498" s="1849"/>
      <c r="G498" s="1849"/>
      <c r="H498" s="1849"/>
      <c r="I498" s="1849"/>
      <c r="J498" s="1849"/>
      <c r="K498" s="1849"/>
      <c r="L498" s="1849"/>
      <c r="M498" s="1849"/>
      <c r="N498" s="1849"/>
      <c r="O498" s="1849"/>
      <c r="P498" s="1850"/>
      <c r="Q498" s="1853"/>
      <c r="R498" s="1854"/>
      <c r="S498" s="1758"/>
      <c r="T498" s="1759"/>
      <c r="U498" s="1759"/>
      <c r="V498" s="1759"/>
      <c r="W498" s="1759"/>
      <c r="X498" s="1759"/>
      <c r="Y498" s="1759"/>
      <c r="Z498" s="1759"/>
      <c r="AA498" s="1759"/>
      <c r="AB498" s="1759"/>
      <c r="AC498" s="1759"/>
      <c r="AD498" s="1759"/>
      <c r="AE498" s="1759"/>
      <c r="AF498" s="1759"/>
      <c r="AG498" s="1759"/>
      <c r="AH498" s="1759"/>
      <c r="AI498" s="1759"/>
      <c r="AJ498" s="1759"/>
      <c r="AK498" s="1760"/>
      <c r="AZ498" s="3"/>
      <c r="BA498" s="3"/>
      <c r="BB498" s="3"/>
      <c r="BC498" s="3"/>
    </row>
    <row r="499" spans="1:66" ht="13" customHeight="1">
      <c r="B499" s="891" t="s">
        <v>1657</v>
      </c>
      <c r="C499" s="869"/>
      <c r="D499" s="869"/>
      <c r="E499" s="869"/>
      <c r="F499" s="869"/>
      <c r="G499" s="869"/>
      <c r="H499" s="869"/>
      <c r="I499" s="869"/>
      <c r="J499" s="869"/>
      <c r="K499" s="869"/>
      <c r="L499" s="869"/>
      <c r="M499" s="869"/>
      <c r="N499" s="869"/>
      <c r="O499" s="869"/>
      <c r="P499" s="869"/>
      <c r="Q499" s="1835" t="s">
        <v>543</v>
      </c>
      <c r="R499" s="1836"/>
      <c r="S499" s="1836"/>
      <c r="T499" s="1836"/>
      <c r="U499" s="1836"/>
      <c r="V499" s="1836"/>
      <c r="W499" s="1836"/>
      <c r="X499" s="1836"/>
      <c r="Y499" s="1836"/>
      <c r="Z499" s="1836"/>
      <c r="AA499" s="1836"/>
      <c r="AB499" s="1836"/>
      <c r="AC499" s="1836"/>
      <c r="AD499" s="1836"/>
      <c r="AE499" s="1836"/>
      <c r="AF499" s="1836"/>
      <c r="AG499" s="1836"/>
      <c r="AH499" s="1836"/>
      <c r="AI499" s="1836"/>
      <c r="AJ499" s="1836"/>
      <c r="AK499" s="1837"/>
      <c r="AZ499" s="3"/>
      <c r="BA499" s="3"/>
      <c r="BB499" s="3"/>
      <c r="BC499" s="3"/>
    </row>
    <row r="500" spans="1:66" ht="13" customHeight="1">
      <c r="B500" s="45" t="s">
        <v>396</v>
      </c>
      <c r="C500" s="5"/>
      <c r="D500" s="5"/>
      <c r="E500" s="5"/>
      <c r="F500" s="5"/>
      <c r="G500" s="5"/>
      <c r="H500" s="5"/>
      <c r="I500" s="5"/>
      <c r="J500" s="5"/>
      <c r="K500" s="5"/>
      <c r="L500" s="5"/>
      <c r="M500" s="5"/>
      <c r="N500" s="5"/>
      <c r="O500" s="5"/>
      <c r="P500" s="5"/>
      <c r="Q500" s="1579" t="s">
        <v>2741</v>
      </c>
      <c r="R500" s="1461"/>
      <c r="S500" s="1461"/>
      <c r="T500" s="1461"/>
      <c r="U500" s="1461"/>
      <c r="V500" s="1461"/>
      <c r="W500" s="1461"/>
      <c r="X500" s="1461"/>
      <c r="Y500" s="1461"/>
      <c r="Z500" s="1461"/>
      <c r="AA500" s="1461"/>
      <c r="AB500" s="1461"/>
      <c r="AC500" s="1461"/>
      <c r="AD500" s="1461"/>
      <c r="AE500" s="1461"/>
      <c r="AF500" s="1461"/>
      <c r="AG500" s="1461"/>
      <c r="AH500" s="1461"/>
      <c r="AI500" s="1461"/>
      <c r="AJ500" s="1461"/>
      <c r="AK500" s="1580"/>
      <c r="AZ500" s="3"/>
      <c r="BA500" s="3"/>
      <c r="BB500" s="3"/>
      <c r="BC500" s="3"/>
    </row>
    <row r="501" spans="1:66" ht="13" customHeight="1">
      <c r="B501" s="45" t="s">
        <v>397</v>
      </c>
      <c r="C501" s="5"/>
      <c r="D501" s="5"/>
      <c r="E501" s="5"/>
      <c r="F501" s="5"/>
      <c r="G501" s="5"/>
      <c r="H501" s="5"/>
      <c r="I501" s="5"/>
      <c r="J501" s="5"/>
      <c r="K501" s="5"/>
      <c r="L501" s="5"/>
      <c r="M501" s="5"/>
      <c r="N501" s="5"/>
      <c r="O501" s="5"/>
      <c r="P501" s="5"/>
      <c r="Q501" s="1579" t="s">
        <v>2742</v>
      </c>
      <c r="R501" s="1461"/>
      <c r="S501" s="1461"/>
      <c r="T501" s="1461"/>
      <c r="U501" s="1461"/>
      <c r="V501" s="1461"/>
      <c r="W501" s="1461"/>
      <c r="X501" s="1461"/>
      <c r="Y501" s="1461"/>
      <c r="Z501" s="1461"/>
      <c r="AA501" s="1461"/>
      <c r="AB501" s="1461"/>
      <c r="AC501" s="1461"/>
      <c r="AD501" s="1461"/>
      <c r="AE501" s="1461"/>
      <c r="AF501" s="1461"/>
      <c r="AG501" s="1461"/>
      <c r="AH501" s="1461"/>
      <c r="AI501" s="1461"/>
      <c r="AJ501" s="1461"/>
      <c r="AK501" s="1580"/>
      <c r="AZ501" s="3"/>
      <c r="BA501" s="3"/>
      <c r="BB501" s="3"/>
      <c r="BC501" s="3"/>
    </row>
    <row r="502" spans="1:66" ht="13" customHeight="1">
      <c r="B502" s="121" t="s">
        <v>1654</v>
      </c>
      <c r="C502" s="5"/>
      <c r="D502" s="5"/>
      <c r="E502" s="5"/>
      <c r="F502" s="5"/>
      <c r="G502" s="5"/>
      <c r="H502" s="5"/>
      <c r="I502" s="5"/>
      <c r="J502" s="5"/>
      <c r="K502" s="5"/>
      <c r="L502" s="5"/>
      <c r="M502" s="5"/>
      <c r="N502" s="5"/>
      <c r="O502" s="5"/>
      <c r="P502" s="5"/>
      <c r="Q502" s="1579">
        <v>351</v>
      </c>
      <c r="R502" s="1461"/>
      <c r="S502" s="1461"/>
      <c r="T502" s="1461"/>
      <c r="U502" s="1461"/>
      <c r="V502" s="1461"/>
      <c r="W502" s="1461"/>
      <c r="X502" s="1461"/>
      <c r="Y502" s="1461"/>
      <c r="Z502" s="1461"/>
      <c r="AA502" s="1461"/>
      <c r="AB502" s="1461"/>
      <c r="AC502" s="1461"/>
      <c r="AD502" s="1461"/>
      <c r="AE502" s="1461"/>
      <c r="AF502" s="1461"/>
      <c r="AG502" s="1461"/>
      <c r="AH502" s="1461"/>
      <c r="AI502" s="1461"/>
      <c r="AJ502" s="1461"/>
      <c r="AK502" s="1580"/>
      <c r="AZ502" s="3"/>
      <c r="BA502" s="3"/>
      <c r="BB502" s="3"/>
      <c r="BC502" s="3"/>
    </row>
    <row r="503" spans="1:66" ht="13" customHeight="1">
      <c r="B503" s="121" t="s">
        <v>1655</v>
      </c>
      <c r="C503" s="5"/>
      <c r="D503" s="5"/>
      <c r="E503" s="5"/>
      <c r="F503" s="5"/>
      <c r="G503" s="5"/>
      <c r="H503" s="5"/>
      <c r="I503" s="5"/>
      <c r="J503" s="5"/>
      <c r="K503" s="5"/>
      <c r="L503" s="5"/>
      <c r="M503" s="1501">
        <v>162</v>
      </c>
      <c r="N503" s="1502"/>
      <c r="O503" s="1502"/>
      <c r="P503" s="1503"/>
      <c r="Q503" s="121" t="s">
        <v>1656</v>
      </c>
      <c r="R503" s="5"/>
      <c r="S503" s="5"/>
      <c r="T503" s="5"/>
      <c r="U503" s="5"/>
      <c r="V503" s="5"/>
      <c r="W503" s="5"/>
      <c r="X503" s="5"/>
      <c r="Y503" s="5"/>
      <c r="Z503" s="5"/>
      <c r="AA503" s="5"/>
      <c r="AB503" s="5"/>
      <c r="AC503" s="5"/>
      <c r="AD503" s="5"/>
      <c r="AE503" s="5"/>
      <c r="AF503" s="5"/>
      <c r="AG503" s="5"/>
      <c r="AH503" s="1501">
        <v>189</v>
      </c>
      <c r="AI503" s="1502"/>
      <c r="AJ503" s="1502"/>
      <c r="AK503" s="1503"/>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574</v>
      </c>
      <c r="C505" s="2" t="s">
        <v>398</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0" t="s">
        <v>399</v>
      </c>
      <c r="AD507" s="1771"/>
      <c r="AE507" s="1771"/>
      <c r="AF507" s="1771"/>
      <c r="AG507" s="1771"/>
      <c r="AH507" s="1771"/>
      <c r="AI507" s="1771"/>
      <c r="AJ507" s="1771"/>
      <c r="AK507" s="1772"/>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0" t="s">
        <v>400</v>
      </c>
      <c r="AD508" s="1771"/>
      <c r="AE508" s="1771"/>
      <c r="AF508" s="1771"/>
      <c r="AG508" s="50" t="s">
        <v>401</v>
      </c>
      <c r="AH508" s="1771" t="s">
        <v>402</v>
      </c>
      <c r="AI508" s="1771"/>
      <c r="AJ508" s="1771"/>
      <c r="AK508" s="1772"/>
      <c r="AZ508" s="3"/>
      <c r="BA508" s="3"/>
      <c r="BB508" s="3"/>
      <c r="BC508" s="3"/>
      <c r="BD508" s="3"/>
      <c r="BE508" s="3"/>
      <c r="BF508" s="3"/>
      <c r="BG508" s="3"/>
      <c r="BH508" s="3"/>
      <c r="BI508" s="3"/>
      <c r="BJ508" s="3"/>
      <c r="BK508" s="3"/>
      <c r="BL508" s="3"/>
      <c r="BM508" s="3"/>
      <c r="BN508" s="3"/>
    </row>
    <row r="509" spans="1:66" ht="13" customHeight="1">
      <c r="B509" s="1478" t="s">
        <v>403</v>
      </c>
      <c r="C509" s="1479"/>
      <c r="D509" s="1479"/>
      <c r="E509" s="1479"/>
      <c r="F509" s="1479"/>
      <c r="G509" s="1479"/>
      <c r="H509" s="1480"/>
      <c r="I509" s="42" t="s">
        <v>404</v>
      </c>
      <c r="J509" s="42"/>
      <c r="K509" s="42"/>
      <c r="L509" s="42"/>
      <c r="M509" s="42"/>
      <c r="N509" s="42"/>
      <c r="O509" s="42"/>
      <c r="P509" s="42"/>
      <c r="Q509" s="42"/>
      <c r="R509" s="42"/>
      <c r="S509" s="42"/>
      <c r="T509" s="42"/>
      <c r="U509" s="42"/>
      <c r="V509" s="42"/>
      <c r="W509" s="42"/>
      <c r="AC509" s="1488" t="s">
        <v>589</v>
      </c>
      <c r="AD509" s="1489"/>
      <c r="AE509" s="1489"/>
      <c r="AF509" s="1489"/>
      <c r="AG509" s="13" t="s">
        <v>401</v>
      </c>
      <c r="AH509" s="1378">
        <v>0</v>
      </c>
      <c r="AI509" s="1378"/>
      <c r="AJ509" s="1378"/>
      <c r="AK509" s="1379"/>
      <c r="AZ509" s="3"/>
      <c r="BA509" s="3"/>
      <c r="BB509" s="3"/>
      <c r="BC509" s="3"/>
      <c r="BD509" s="3"/>
      <c r="BE509" s="3"/>
      <c r="BF509" s="3"/>
      <c r="BG509" s="3"/>
      <c r="BH509" s="3"/>
      <c r="BI509" s="3"/>
      <c r="BJ509" s="3"/>
      <c r="BK509" s="3"/>
      <c r="BL509" s="3"/>
      <c r="BM509" s="3"/>
      <c r="BN509" s="3"/>
    </row>
    <row r="510" spans="1:66" ht="13" customHeight="1">
      <c r="B510" s="1481"/>
      <c r="C510" s="1482"/>
      <c r="D510" s="1482"/>
      <c r="E510" s="1482"/>
      <c r="F510" s="1482"/>
      <c r="G510" s="1482"/>
      <c r="H510" s="1483"/>
      <c r="I510" s="48" t="s">
        <v>405</v>
      </c>
      <c r="J510" s="48"/>
      <c r="K510" s="48"/>
      <c r="L510" s="48"/>
      <c r="M510" s="48"/>
      <c r="N510" s="48"/>
      <c r="O510" s="48"/>
      <c r="P510" s="48"/>
      <c r="Q510" s="48"/>
      <c r="R510" s="48"/>
      <c r="S510" s="48"/>
      <c r="T510" s="48"/>
      <c r="U510" s="48"/>
      <c r="V510" s="48"/>
      <c r="W510" s="48"/>
      <c r="X510" s="48"/>
      <c r="Y510" s="48"/>
      <c r="Z510" s="48"/>
      <c r="AA510" s="48"/>
      <c r="AB510" s="48"/>
      <c r="AC510" s="1488">
        <v>12</v>
      </c>
      <c r="AD510" s="1489"/>
      <c r="AE510" s="1489"/>
      <c r="AF510" s="1489"/>
      <c r="AG510" s="38" t="s">
        <v>401</v>
      </c>
      <c r="AH510" s="1378">
        <v>2026</v>
      </c>
      <c r="AI510" s="1378"/>
      <c r="AJ510" s="1378"/>
      <c r="AK510" s="1379"/>
      <c r="AZ510" s="3"/>
      <c r="BA510" s="3"/>
      <c r="BB510" s="3"/>
      <c r="BC510" s="3"/>
      <c r="BD510" s="3"/>
      <c r="BE510" s="3"/>
      <c r="BF510" s="3"/>
      <c r="BG510" s="3"/>
      <c r="BH510" s="3"/>
      <c r="BI510" s="3"/>
      <c r="BJ510" s="3"/>
      <c r="BK510" s="3"/>
      <c r="BL510" s="3"/>
      <c r="BM510" s="3"/>
      <c r="BN510" s="3"/>
    </row>
    <row r="511" spans="1:66" ht="13" customHeight="1">
      <c r="B511" s="1478" t="s">
        <v>406</v>
      </c>
      <c r="C511" s="1479"/>
      <c r="D511" s="1479"/>
      <c r="E511" s="1479"/>
      <c r="F511" s="1479"/>
      <c r="G511" s="1479"/>
      <c r="H511" s="1480"/>
      <c r="I511" s="42" t="s">
        <v>407</v>
      </c>
      <c r="J511" s="42"/>
      <c r="K511" s="42"/>
      <c r="L511" s="42"/>
      <c r="M511" s="42"/>
      <c r="N511" s="42"/>
      <c r="O511" s="42"/>
      <c r="P511" s="42"/>
      <c r="Q511" s="42"/>
      <c r="R511" s="42"/>
      <c r="S511" s="42"/>
      <c r="T511" s="42"/>
      <c r="U511" s="42"/>
      <c r="V511" s="42"/>
      <c r="W511" s="42"/>
      <c r="AC511" s="1488" t="s">
        <v>589</v>
      </c>
      <c r="AD511" s="1489"/>
      <c r="AE511" s="1489"/>
      <c r="AF511" s="1489"/>
      <c r="AG511" s="13" t="s">
        <v>401</v>
      </c>
      <c r="AH511" s="1378"/>
      <c r="AI511" s="1378"/>
      <c r="AJ511" s="1378"/>
      <c r="AK511" s="1379"/>
      <c r="AZ511" s="3"/>
      <c r="BA511" s="3"/>
      <c r="BB511" s="3"/>
      <c r="BC511" s="3"/>
      <c r="BD511" s="3"/>
      <c r="BE511" s="3"/>
      <c r="BF511" s="3"/>
      <c r="BG511" s="3"/>
      <c r="BH511" s="3"/>
      <c r="BI511" s="3"/>
      <c r="BJ511" s="3"/>
      <c r="BK511" s="3"/>
      <c r="BL511" s="3"/>
      <c r="BM511" s="3"/>
      <c r="BN511" s="3"/>
    </row>
    <row r="512" spans="1:66" ht="13" customHeight="1">
      <c r="B512" s="1481"/>
      <c r="C512" s="1482"/>
      <c r="D512" s="1482"/>
      <c r="E512" s="1482"/>
      <c r="F512" s="1482"/>
      <c r="G512" s="1482"/>
      <c r="H512" s="1483"/>
      <c r="I512" t="s">
        <v>408</v>
      </c>
      <c r="AC512" s="1488" t="s">
        <v>589</v>
      </c>
      <c r="AD512" s="1489"/>
      <c r="AE512" s="1489"/>
      <c r="AF512" s="1489"/>
      <c r="AG512" s="13" t="s">
        <v>401</v>
      </c>
      <c r="AH512" s="1378"/>
      <c r="AI512" s="1378"/>
      <c r="AJ512" s="1378"/>
      <c r="AK512" s="1379"/>
      <c r="AZ512" s="3"/>
      <c r="BA512" s="3"/>
      <c r="BB512" s="3"/>
      <c r="BC512" s="3"/>
      <c r="BD512" s="3"/>
      <c r="BE512" s="3"/>
      <c r="BF512" s="3"/>
      <c r="BG512" s="3"/>
      <c r="BH512" s="3"/>
      <c r="BI512" s="3"/>
      <c r="BJ512" s="3"/>
      <c r="BK512" s="3"/>
      <c r="BL512" s="3"/>
      <c r="BM512" s="3"/>
      <c r="BN512" s="3"/>
    </row>
    <row r="513" spans="2:66" ht="13" customHeight="1">
      <c r="B513" s="1481"/>
      <c r="C513" s="1482"/>
      <c r="D513" s="1482"/>
      <c r="E513" s="1482"/>
      <c r="F513" s="1482"/>
      <c r="G513" s="1482"/>
      <c r="H513" s="1483"/>
      <c r="I513" t="s">
        <v>409</v>
      </c>
      <c r="AC513" s="1488" t="s">
        <v>589</v>
      </c>
      <c r="AD513" s="1489"/>
      <c r="AE513" s="1489"/>
      <c r="AF513" s="1489"/>
      <c r="AG513" s="13" t="s">
        <v>401</v>
      </c>
      <c r="AH513" s="1378"/>
      <c r="AI513" s="1378"/>
      <c r="AJ513" s="1378"/>
      <c r="AK513" s="1379"/>
      <c r="AZ513" s="3"/>
      <c r="BA513" s="3"/>
      <c r="BB513" s="3"/>
      <c r="BC513" s="3"/>
      <c r="BD513" s="3"/>
      <c r="BE513" s="3"/>
      <c r="BF513" s="3"/>
      <c r="BG513" s="3"/>
      <c r="BH513" s="3"/>
      <c r="BI513" s="3"/>
      <c r="BJ513" s="3"/>
      <c r="BK513" s="3"/>
      <c r="BL513" s="3"/>
      <c r="BM513" s="3"/>
      <c r="BN513" s="3"/>
    </row>
    <row r="514" spans="2:66" ht="13" customHeight="1">
      <c r="B514" s="1481"/>
      <c r="C514" s="1482"/>
      <c r="D514" s="1482"/>
      <c r="E514" s="1482"/>
      <c r="F514" s="1482"/>
      <c r="G514" s="1482"/>
      <c r="H514" s="1483"/>
      <c r="I514" t="s">
        <v>410</v>
      </c>
      <c r="AC514" s="1488">
        <v>12</v>
      </c>
      <c r="AD514" s="1489"/>
      <c r="AE514" s="1489"/>
      <c r="AF514" s="1489"/>
      <c r="AG514" s="13" t="s">
        <v>401</v>
      </c>
      <c r="AH514" s="1378">
        <v>2026</v>
      </c>
      <c r="AI514" s="1378"/>
      <c r="AJ514" s="1378"/>
      <c r="AK514" s="1379"/>
      <c r="AZ514" s="3"/>
      <c r="BA514" s="3"/>
      <c r="BB514" s="3"/>
      <c r="BC514" s="3"/>
      <c r="BD514" s="3"/>
      <c r="BE514" s="3"/>
      <c r="BF514" s="3"/>
      <c r="BG514" s="3"/>
      <c r="BH514" s="3"/>
      <c r="BI514" s="3"/>
      <c r="BJ514" s="3"/>
      <c r="BK514" s="3"/>
      <c r="BL514" s="3"/>
      <c r="BM514" s="3"/>
      <c r="BN514" s="3"/>
    </row>
    <row r="515" spans="2:66" ht="13" customHeight="1">
      <c r="B515" s="1481"/>
      <c r="C515" s="1482"/>
      <c r="D515" s="1482"/>
      <c r="E515" s="1482"/>
      <c r="F515" s="1482"/>
      <c r="G515" s="1482"/>
      <c r="H515" s="1483"/>
      <c r="I515" s="3" t="s">
        <v>411</v>
      </c>
      <c r="AC515" s="1365">
        <v>12</v>
      </c>
      <c r="AD515" s="1366"/>
      <c r="AE515" s="1366"/>
      <c r="AF515" s="1366"/>
      <c r="AG515" s="13" t="s">
        <v>401</v>
      </c>
      <c r="AH515" s="1378">
        <v>2026</v>
      </c>
      <c r="AI515" s="1378"/>
      <c r="AJ515" s="1378"/>
      <c r="AK515" s="1379"/>
      <c r="AZ515" s="3"/>
      <c r="BA515" s="3"/>
      <c r="BB515" s="3"/>
      <c r="BC515" s="3"/>
      <c r="BD515" s="3"/>
      <c r="BE515" s="3"/>
      <c r="BF515" s="3"/>
      <c r="BG515" s="3"/>
      <c r="BH515" s="3"/>
      <c r="BI515" s="3"/>
      <c r="BJ515" s="3"/>
      <c r="BK515" s="3"/>
      <c r="BL515" s="3"/>
      <c r="BM515" s="3"/>
      <c r="BN515" s="3"/>
    </row>
    <row r="516" spans="2:66" ht="13" customHeight="1">
      <c r="B516" s="1481"/>
      <c r="C516" s="1482"/>
      <c r="D516" s="1482"/>
      <c r="E516" s="1482"/>
      <c r="F516" s="1482"/>
      <c r="G516" s="1482"/>
      <c r="H516" s="1483"/>
      <c r="I516" s="892" t="s">
        <v>169</v>
      </c>
      <c r="J516" s="48"/>
      <c r="K516" s="48"/>
      <c r="L516" s="1766" t="s">
        <v>333</v>
      </c>
      <c r="M516" s="1767"/>
      <c r="N516" s="1767"/>
      <c r="O516" s="1767"/>
      <c r="P516" s="1767"/>
      <c r="Q516" s="1767"/>
      <c r="R516" s="1767"/>
      <c r="S516" s="1767"/>
      <c r="T516" s="1767"/>
      <c r="U516" s="1767"/>
      <c r="V516" s="1767"/>
      <c r="W516" s="1767"/>
      <c r="X516" s="1767"/>
      <c r="Y516" s="1767"/>
      <c r="Z516" s="1767"/>
      <c r="AA516" s="1767"/>
      <c r="AB516" s="1855"/>
      <c r="AC516" s="1488" t="s">
        <v>589</v>
      </c>
      <c r="AD516" s="1489"/>
      <c r="AE516" s="1489"/>
      <c r="AF516" s="1489"/>
      <c r="AG516" s="38" t="s">
        <v>401</v>
      </c>
      <c r="AH516" s="1378"/>
      <c r="AI516" s="1378"/>
      <c r="AJ516" s="1378"/>
      <c r="AK516" s="1379"/>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1661</v>
      </c>
      <c r="AC517" s="1820" t="s">
        <v>667</v>
      </c>
      <c r="AD517" s="1820"/>
      <c r="AE517" s="1820"/>
      <c r="AF517" s="1820"/>
      <c r="AG517" s="13"/>
      <c r="AH517" s="1343"/>
      <c r="AI517" s="1343"/>
      <c r="AJ517" s="1343"/>
      <c r="AK517" s="1838"/>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1658</v>
      </c>
      <c r="AC518" s="1365"/>
      <c r="AD518" s="1366"/>
      <c r="AE518" s="1366"/>
      <c r="AF518" s="1367"/>
      <c r="AG518" s="13"/>
      <c r="AH518" s="1343"/>
      <c r="AI518" s="1343"/>
      <c r="AJ518" s="1343"/>
      <c r="AK518" s="1838"/>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1659</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1660</v>
      </c>
      <c r="J520" s="48"/>
      <c r="K520" s="48"/>
      <c r="L520" s="48"/>
      <c r="M520" s="48"/>
      <c r="N520" s="48"/>
      <c r="O520" s="48"/>
      <c r="P520" s="48"/>
      <c r="Q520" s="48"/>
      <c r="R520" s="48"/>
      <c r="S520" s="48"/>
      <c r="T520" s="48"/>
      <c r="U520" s="48"/>
      <c r="V520" s="48"/>
      <c r="W520" s="48"/>
      <c r="X520" s="48"/>
      <c r="Y520" s="48"/>
      <c r="Z520" s="48"/>
      <c r="AA520" s="48"/>
      <c r="AB520" s="48"/>
      <c r="AC520" s="1842">
        <v>0.7</v>
      </c>
      <c r="AD520" s="1843"/>
      <c r="AE520" s="1843"/>
      <c r="AF520" s="1844"/>
      <c r="AG520" s="38"/>
      <c r="AH520" s="1764"/>
      <c r="AI520" s="1764"/>
      <c r="AJ520" s="1764"/>
      <c r="AK520" s="1765"/>
      <c r="AZ520" s="3"/>
      <c r="BA520" s="3"/>
      <c r="BB520" s="3"/>
      <c r="BC520" s="3"/>
      <c r="BD520" s="3"/>
      <c r="BE520" s="3"/>
      <c r="BF520" s="3"/>
      <c r="BG520" s="3"/>
      <c r="BH520" s="3"/>
      <c r="BI520" s="3"/>
      <c r="BJ520" s="3"/>
      <c r="BK520" s="3"/>
      <c r="BL520" s="3"/>
      <c r="BM520" s="3"/>
      <c r="BN520" s="3" t="s">
        <v>1181</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4" t="s">
        <v>400</v>
      </c>
      <c r="AD521" s="1679"/>
      <c r="AE521" s="1679"/>
      <c r="AF521" s="1679"/>
      <c r="AG521" s="38" t="s">
        <v>401</v>
      </c>
      <c r="AH521" s="1679" t="s">
        <v>402</v>
      </c>
      <c r="AI521" s="1679"/>
      <c r="AJ521" s="1679"/>
      <c r="AK521" s="1856"/>
      <c r="AZ521" s="3"/>
      <c r="BA521" s="3"/>
      <c r="BB521" s="3"/>
      <c r="BC521" s="3"/>
      <c r="BD521" s="3"/>
      <c r="BE521" s="3"/>
      <c r="BF521" s="3"/>
      <c r="BG521" s="3"/>
      <c r="BH521" s="3"/>
      <c r="BI521" s="3"/>
      <c r="BJ521" s="3"/>
      <c r="BK521" s="3"/>
      <c r="BL521" s="3"/>
      <c r="BM521" s="3"/>
      <c r="BN521" s="3" t="s">
        <v>2057</v>
      </c>
    </row>
    <row r="522" spans="2:66" ht="13" customHeight="1">
      <c r="B522" s="1478" t="s">
        <v>412</v>
      </c>
      <c r="C522" s="1479"/>
      <c r="D522" s="1479"/>
      <c r="E522" s="1479"/>
      <c r="F522" s="1479"/>
      <c r="G522" s="1479"/>
      <c r="H522" s="1480"/>
      <c r="I522" s="42" t="s">
        <v>413</v>
      </c>
      <c r="J522" s="42"/>
      <c r="K522" s="42"/>
      <c r="L522" s="42"/>
      <c r="M522" s="42"/>
      <c r="N522" s="42"/>
      <c r="O522" s="42"/>
      <c r="P522" s="42"/>
      <c r="Q522" s="42"/>
      <c r="R522" s="42"/>
      <c r="S522" s="42"/>
      <c r="T522" s="42"/>
      <c r="U522" s="42"/>
      <c r="V522" s="42"/>
      <c r="W522" s="42"/>
      <c r="AC522" s="1488">
        <v>1</v>
      </c>
      <c r="AD522" s="1489"/>
      <c r="AE522" s="1489"/>
      <c r="AF522" s="1489"/>
      <c r="AG522" s="13" t="s">
        <v>401</v>
      </c>
      <c r="AH522" s="1378">
        <v>2026</v>
      </c>
      <c r="AI522" s="1378"/>
      <c r="AJ522" s="1378"/>
      <c r="AK522" s="1379"/>
      <c r="AZ522" s="3"/>
      <c r="BA522" s="3"/>
      <c r="BB522" s="3"/>
      <c r="BC522" s="3"/>
      <c r="BD522" s="3"/>
      <c r="BE522" s="3"/>
      <c r="BF522" s="3"/>
      <c r="BG522" s="3"/>
      <c r="BH522" s="3"/>
      <c r="BI522" s="3"/>
      <c r="BJ522" s="3"/>
      <c r="BK522" s="3"/>
      <c r="BL522" s="3"/>
      <c r="BM522" s="3"/>
      <c r="BN522" s="3" t="s">
        <v>2058</v>
      </c>
    </row>
    <row r="523" spans="2:66" ht="13" customHeight="1">
      <c r="B523" s="1481"/>
      <c r="C523" s="1482"/>
      <c r="D523" s="1482"/>
      <c r="E523" s="1482"/>
      <c r="F523" s="1482"/>
      <c r="G523" s="1482"/>
      <c r="H523" s="1483"/>
      <c r="I523" t="s">
        <v>414</v>
      </c>
      <c r="AC523" s="1488">
        <v>2</v>
      </c>
      <c r="AD523" s="1489"/>
      <c r="AE523" s="1489"/>
      <c r="AF523" s="1489"/>
      <c r="AG523" s="13" t="s">
        <v>401</v>
      </c>
      <c r="AH523" s="1378">
        <v>2026</v>
      </c>
      <c r="AI523" s="1378"/>
      <c r="AJ523" s="1378"/>
      <c r="AK523" s="1379"/>
      <c r="AZ523" s="3"/>
      <c r="BA523" s="3"/>
      <c r="BB523" s="3"/>
      <c r="BC523" s="3"/>
      <c r="BD523" s="3"/>
      <c r="BE523" s="3"/>
      <c r="BF523" s="3"/>
      <c r="BG523" s="3"/>
      <c r="BH523" s="3"/>
      <c r="BI523" s="3"/>
      <c r="BJ523" s="3"/>
      <c r="BK523" s="3"/>
      <c r="BL523" s="3"/>
      <c r="BM523" s="3"/>
      <c r="BN523" s="3" t="s">
        <v>2059</v>
      </c>
    </row>
    <row r="524" spans="2:66" ht="13" customHeight="1">
      <c r="B524" s="1481"/>
      <c r="C524" s="1482"/>
      <c r="D524" s="1482"/>
      <c r="E524" s="1482"/>
      <c r="F524" s="1482"/>
      <c r="G524" s="1482"/>
      <c r="H524" s="1483"/>
      <c r="I524" s="48" t="s">
        <v>415</v>
      </c>
      <c r="J524" s="48"/>
      <c r="K524" s="48"/>
      <c r="L524" s="48"/>
      <c r="M524" s="48"/>
      <c r="N524" s="48"/>
      <c r="O524" s="48"/>
      <c r="P524" s="48"/>
      <c r="Q524" s="48"/>
      <c r="R524" s="48"/>
      <c r="S524" s="48"/>
      <c r="T524" s="48"/>
      <c r="U524" s="48"/>
      <c r="V524" s="48"/>
      <c r="W524" s="48"/>
      <c r="X524" s="48"/>
      <c r="Y524" s="48"/>
      <c r="Z524" s="48"/>
      <c r="AA524" s="48"/>
      <c r="AB524" s="48"/>
      <c r="AC524" s="1488">
        <v>12</v>
      </c>
      <c r="AD524" s="1489"/>
      <c r="AE524" s="1489"/>
      <c r="AF524" s="1489"/>
      <c r="AG524" s="38" t="s">
        <v>401</v>
      </c>
      <c r="AH524" s="1378">
        <v>2026</v>
      </c>
      <c r="AI524" s="1378"/>
      <c r="AJ524" s="1378"/>
      <c r="AK524" s="1379"/>
      <c r="AZ524" s="3"/>
      <c r="BA524" s="3"/>
      <c r="BB524" s="3"/>
      <c r="BC524" s="3"/>
      <c r="BD524" s="3"/>
      <c r="BE524" s="3"/>
      <c r="BF524" s="3"/>
      <c r="BG524" s="3"/>
      <c r="BH524" s="3"/>
      <c r="BI524" s="3"/>
      <c r="BJ524" s="3"/>
      <c r="BK524" s="3"/>
      <c r="BL524" s="3"/>
      <c r="BM524" s="3"/>
      <c r="BN524" s="3" t="s">
        <v>2060</v>
      </c>
    </row>
    <row r="525" spans="2:66" ht="13" customHeight="1">
      <c r="B525" s="1478" t="s">
        <v>416</v>
      </c>
      <c r="C525" s="1479"/>
      <c r="D525" s="1479"/>
      <c r="E525" s="1479"/>
      <c r="F525" s="1479"/>
      <c r="G525" s="1479"/>
      <c r="H525" s="1480"/>
      <c r="I525" s="42" t="s">
        <v>413</v>
      </c>
      <c r="J525" s="42"/>
      <c r="K525" s="42"/>
      <c r="L525" s="42"/>
      <c r="M525" s="42"/>
      <c r="N525" s="42"/>
      <c r="O525" s="42"/>
      <c r="P525" s="42"/>
      <c r="Q525" s="42"/>
      <c r="R525" s="42"/>
      <c r="S525" s="42"/>
      <c r="T525" s="42"/>
      <c r="U525" s="42"/>
      <c r="V525" s="42"/>
      <c r="W525" s="42"/>
      <c r="X525" s="42"/>
      <c r="Y525" s="42"/>
      <c r="Z525" s="42"/>
      <c r="AA525" s="42"/>
      <c r="AB525" s="42"/>
      <c r="AC525" s="1365">
        <v>1</v>
      </c>
      <c r="AD525" s="1366"/>
      <c r="AE525" s="1366"/>
      <c r="AF525" s="1366"/>
      <c r="AG525" s="129" t="s">
        <v>401</v>
      </c>
      <c r="AH525" s="1378">
        <v>2026</v>
      </c>
      <c r="AI525" s="1378"/>
      <c r="AJ525" s="1378"/>
      <c r="AK525" s="1379"/>
      <c r="AZ525" s="3"/>
      <c r="BB525" s="3"/>
      <c r="BC525" s="3"/>
      <c r="BD525" s="3"/>
      <c r="BE525" s="3"/>
      <c r="BF525" s="3"/>
      <c r="BG525" s="3"/>
      <c r="BH525" s="3"/>
      <c r="BI525" s="3"/>
      <c r="BJ525" s="3"/>
      <c r="BK525" s="3"/>
      <c r="BL525" s="3"/>
      <c r="BM525" s="3"/>
      <c r="BN525" s="3" t="s">
        <v>2061</v>
      </c>
    </row>
    <row r="526" spans="2:66" ht="13" customHeight="1">
      <c r="B526" s="1481"/>
      <c r="C526" s="1482"/>
      <c r="D526" s="1482"/>
      <c r="E526" s="1482"/>
      <c r="F526" s="1482"/>
      <c r="G526" s="1482"/>
      <c r="H526" s="1483"/>
      <c r="I526" t="s">
        <v>414</v>
      </c>
      <c r="AC526" s="1488">
        <v>2</v>
      </c>
      <c r="AD526" s="1489"/>
      <c r="AE526" s="1489"/>
      <c r="AF526" s="1489"/>
      <c r="AG526" s="13" t="s">
        <v>401</v>
      </c>
      <c r="AH526" s="1378">
        <v>2026</v>
      </c>
      <c r="AI526" s="1378"/>
      <c r="AJ526" s="1378"/>
      <c r="AK526" s="1379"/>
      <c r="BB526" s="3"/>
      <c r="BC526" s="3"/>
      <c r="BD526" s="3"/>
      <c r="BE526" s="3"/>
      <c r="BF526" s="3"/>
      <c r="BG526" s="3"/>
      <c r="BH526" s="3"/>
      <c r="BI526" s="3"/>
      <c r="BJ526" s="3"/>
      <c r="BK526" s="3"/>
      <c r="BL526" s="3"/>
      <c r="BM526" s="3"/>
      <c r="BN526" s="3" t="s">
        <v>2062</v>
      </c>
    </row>
    <row r="527" spans="2:66" ht="13" customHeight="1">
      <c r="B527" s="1484"/>
      <c r="C527" s="1485"/>
      <c r="D527" s="1485"/>
      <c r="E527" s="1485"/>
      <c r="F527" s="1485"/>
      <c r="G527" s="1485"/>
      <c r="H527" s="1486"/>
      <c r="I527" s="48" t="s">
        <v>415</v>
      </c>
      <c r="J527" s="48"/>
      <c r="K527" s="48"/>
      <c r="L527" s="48"/>
      <c r="M527" s="48"/>
      <c r="N527" s="48"/>
      <c r="O527" s="48"/>
      <c r="P527" s="48"/>
      <c r="Q527" s="48"/>
      <c r="R527" s="48"/>
      <c r="S527" s="48"/>
      <c r="T527" s="48"/>
      <c r="U527" s="48"/>
      <c r="V527" s="48"/>
      <c r="W527" s="48"/>
      <c r="X527" s="48"/>
      <c r="Y527" s="48"/>
      <c r="Z527" s="48"/>
      <c r="AA527" s="48"/>
      <c r="AB527" s="48"/>
      <c r="AC527" s="1488">
        <v>2</v>
      </c>
      <c r="AD527" s="1489"/>
      <c r="AE527" s="1489"/>
      <c r="AF527" s="1489"/>
      <c r="AG527" s="38" t="s">
        <v>401</v>
      </c>
      <c r="AH527" s="1378">
        <v>2029</v>
      </c>
      <c r="AI527" s="1378"/>
      <c r="AJ527" s="1378"/>
      <c r="AK527" s="1379"/>
      <c r="BB527" s="3"/>
      <c r="BC527" s="3"/>
      <c r="BD527" s="3"/>
      <c r="BE527" s="3"/>
      <c r="BF527" s="3"/>
      <c r="BG527" s="3"/>
      <c r="BH527" s="3"/>
      <c r="BI527" s="3"/>
      <c r="BJ527" s="3"/>
      <c r="BK527" s="3"/>
      <c r="BL527" s="3"/>
      <c r="BM527" s="3"/>
      <c r="BN527" s="3" t="s">
        <v>2063</v>
      </c>
    </row>
    <row r="528" spans="2:66" ht="13" customHeight="1">
      <c r="B528" s="1478" t="s">
        <v>417</v>
      </c>
      <c r="C528" s="1479"/>
      <c r="D528" s="1479"/>
      <c r="E528" s="1479"/>
      <c r="F528" s="1479"/>
      <c r="G528" s="1479"/>
      <c r="H528" s="1480"/>
      <c r="I528" s="41" t="s">
        <v>418</v>
      </c>
      <c r="J528" s="42"/>
      <c r="K528" s="42"/>
      <c r="L528" s="42"/>
      <c r="M528" s="42"/>
      <c r="N528" s="42"/>
      <c r="O528" s="1766" t="s">
        <v>333</v>
      </c>
      <c r="P528" s="1767"/>
      <c r="Q528" s="1767"/>
      <c r="R528" s="1767"/>
      <c r="S528" s="1767"/>
      <c r="T528" s="1767"/>
      <c r="U528" s="1767"/>
      <c r="V528" s="1767"/>
      <c r="W528" s="1767"/>
      <c r="X528" s="1767"/>
      <c r="Y528" s="1767"/>
      <c r="Z528" s="1767"/>
      <c r="AA528" s="1767"/>
      <c r="AB528" s="58"/>
      <c r="AC528" s="1365" t="s">
        <v>589</v>
      </c>
      <c r="AD528" s="1366"/>
      <c r="AE528" s="1366"/>
      <c r="AF528" s="1366"/>
      <c r="AG528" s="129" t="s">
        <v>401</v>
      </c>
      <c r="AH528" s="1378"/>
      <c r="AI528" s="1378"/>
      <c r="AJ528" s="1378"/>
      <c r="AK528" s="1379"/>
      <c r="AZ528" s="3"/>
      <c r="BB528" s="3"/>
      <c r="BC528" s="3"/>
      <c r="BD528" s="3"/>
      <c r="BE528" s="3"/>
      <c r="BF528" s="3"/>
      <c r="BG528" s="3"/>
      <c r="BH528" s="3"/>
      <c r="BI528" s="3"/>
      <c r="BJ528" s="3"/>
      <c r="BK528" s="3"/>
      <c r="BL528" s="3"/>
      <c r="BM528" s="3"/>
      <c r="BN528" s="3" t="s">
        <v>2064</v>
      </c>
    </row>
    <row r="529" spans="2:66" ht="13" customHeight="1">
      <c r="B529" s="1481"/>
      <c r="C529" s="1482"/>
      <c r="D529" s="1482"/>
      <c r="E529" s="1482"/>
      <c r="F529" s="1482"/>
      <c r="G529" s="1482"/>
      <c r="H529" s="1483"/>
      <c r="I529" s="114" t="s">
        <v>419</v>
      </c>
      <c r="AB529" s="65"/>
      <c r="AC529" s="1488" t="s">
        <v>589</v>
      </c>
      <c r="AD529" s="1489"/>
      <c r="AE529" s="1489"/>
      <c r="AF529" s="1489"/>
      <c r="AG529" s="13" t="s">
        <v>401</v>
      </c>
      <c r="AH529" s="1378"/>
      <c r="AI529" s="1378"/>
      <c r="AJ529" s="1378"/>
      <c r="AK529" s="1379"/>
      <c r="AZ529" s="3"/>
      <c r="BB529" s="3"/>
      <c r="BC529" s="3"/>
      <c r="BD529" s="3"/>
      <c r="BE529" s="3"/>
      <c r="BF529" s="3"/>
      <c r="BG529" s="3"/>
      <c r="BH529" s="3"/>
      <c r="BI529" s="3"/>
      <c r="BJ529" s="3"/>
      <c r="BK529" s="3"/>
      <c r="BL529" s="3"/>
      <c r="BM529" s="3"/>
      <c r="BN529" s="3" t="s">
        <v>2065</v>
      </c>
    </row>
    <row r="530" spans="2:66" ht="13" customHeight="1">
      <c r="B530" s="1481"/>
      <c r="C530" s="1482"/>
      <c r="D530" s="1482"/>
      <c r="E530" s="1482"/>
      <c r="F530" s="1482"/>
      <c r="G530" s="1482"/>
      <c r="H530" s="1483"/>
      <c r="I530" s="47" t="s">
        <v>420</v>
      </c>
      <c r="J530" s="48"/>
      <c r="K530" s="48"/>
      <c r="L530" s="48"/>
      <c r="M530" s="48"/>
      <c r="N530" s="48"/>
      <c r="O530" s="48"/>
      <c r="P530" s="48"/>
      <c r="Q530" s="48"/>
      <c r="R530" s="48"/>
      <c r="S530" s="48"/>
      <c r="T530" s="48"/>
      <c r="U530" s="48"/>
      <c r="V530" s="48"/>
      <c r="W530" s="48"/>
      <c r="X530" s="48"/>
      <c r="Y530" s="48"/>
      <c r="Z530" s="48"/>
      <c r="AA530" s="48"/>
      <c r="AB530" s="49"/>
      <c r="AC530" s="1488" t="s">
        <v>589</v>
      </c>
      <c r="AD530" s="1489"/>
      <c r="AE530" s="1489"/>
      <c r="AF530" s="1489"/>
      <c r="AG530" s="38" t="s">
        <v>401</v>
      </c>
      <c r="AH530" s="1378"/>
      <c r="AI530" s="1378"/>
      <c r="AJ530" s="1378"/>
      <c r="AK530" s="1379"/>
      <c r="AZ530" s="3"/>
      <c r="BA530" s="3"/>
      <c r="BB530" s="3"/>
      <c r="BC530" s="3"/>
      <c r="BD530" s="3"/>
      <c r="BE530" s="3"/>
      <c r="BF530" s="3"/>
      <c r="BG530" s="3"/>
      <c r="BH530" s="3"/>
      <c r="BI530" s="3"/>
      <c r="BJ530" s="3"/>
      <c r="BK530" s="3"/>
      <c r="BL530" s="3"/>
      <c r="BM530" s="3"/>
      <c r="BN530" s="3" t="s">
        <v>2066</v>
      </c>
    </row>
    <row r="531" spans="2:66" ht="13" customHeight="1">
      <c r="B531" s="1481"/>
      <c r="C531" s="1482"/>
      <c r="D531" s="1482"/>
      <c r="E531" s="1482"/>
      <c r="F531" s="1482"/>
      <c r="G531" s="1482"/>
      <c r="H531" s="1483"/>
      <c r="I531" s="42" t="s">
        <v>421</v>
      </c>
      <c r="J531" s="42"/>
      <c r="K531" s="42"/>
      <c r="L531" s="42"/>
      <c r="M531" s="42"/>
      <c r="N531" s="42"/>
      <c r="O531" s="1766" t="s">
        <v>333</v>
      </c>
      <c r="P531" s="1767"/>
      <c r="Q531" s="1767"/>
      <c r="R531" s="1767"/>
      <c r="S531" s="1767"/>
      <c r="T531" s="1767"/>
      <c r="U531" s="1767"/>
      <c r="V531" s="1767"/>
      <c r="W531" s="1767"/>
      <c r="X531" s="1767"/>
      <c r="Y531" s="1767"/>
      <c r="Z531" s="1767"/>
      <c r="AA531" s="1767"/>
      <c r="AC531" s="1488" t="s">
        <v>589</v>
      </c>
      <c r="AD531" s="1489"/>
      <c r="AE531" s="1489"/>
      <c r="AF531" s="1489"/>
      <c r="AG531" s="13" t="s">
        <v>401</v>
      </c>
      <c r="AH531" s="1378"/>
      <c r="AI531" s="1378"/>
      <c r="AJ531" s="1378"/>
      <c r="AK531" s="1379"/>
      <c r="AZ531" s="3"/>
      <c r="BA531" s="3"/>
      <c r="BB531" s="3"/>
      <c r="BC531" s="3"/>
      <c r="BD531" s="3"/>
      <c r="BE531" s="3"/>
      <c r="BF531" s="3"/>
      <c r="BG531" s="3"/>
      <c r="BH531" s="3"/>
      <c r="BI531" s="3"/>
      <c r="BJ531" s="3"/>
      <c r="BK531" s="3"/>
      <c r="BL531" s="3"/>
      <c r="BM531" s="3"/>
      <c r="BN531" s="3" t="s">
        <v>2067</v>
      </c>
    </row>
    <row r="532" spans="2:66" ht="13" customHeight="1">
      <c r="B532" s="1481"/>
      <c r="C532" s="1482"/>
      <c r="D532" s="1482"/>
      <c r="E532" s="1482"/>
      <c r="F532" s="1482"/>
      <c r="G532" s="1482"/>
      <c r="H532" s="1483"/>
      <c r="I532" t="s">
        <v>419</v>
      </c>
      <c r="AC532" s="1488" t="s">
        <v>589</v>
      </c>
      <c r="AD532" s="1489"/>
      <c r="AE532" s="1489"/>
      <c r="AF532" s="1489"/>
      <c r="AG532" s="13" t="s">
        <v>401</v>
      </c>
      <c r="AH532" s="1378"/>
      <c r="AI532" s="1378"/>
      <c r="AJ532" s="1378"/>
      <c r="AK532" s="1379"/>
      <c r="AZ532" s="3"/>
      <c r="BA532" s="3"/>
      <c r="BB532" s="3"/>
      <c r="BC532" s="3"/>
      <c r="BD532" s="3"/>
      <c r="BE532" s="3"/>
      <c r="BF532" s="3"/>
      <c r="BG532" s="3"/>
      <c r="BH532" s="3"/>
      <c r="BI532" s="3"/>
      <c r="BJ532" s="3"/>
      <c r="BK532" s="3"/>
      <c r="BL532" s="3"/>
      <c r="BM532" s="3"/>
      <c r="BN532" s="3" t="s">
        <v>2068</v>
      </c>
    </row>
    <row r="533" spans="2:66" ht="13" customHeight="1">
      <c r="B533" s="1481"/>
      <c r="C533" s="1482"/>
      <c r="D533" s="1482"/>
      <c r="E533" s="1482"/>
      <c r="F533" s="1482"/>
      <c r="G533" s="1482"/>
      <c r="H533" s="1483"/>
      <c r="I533" s="48" t="s">
        <v>420</v>
      </c>
      <c r="J533" s="48"/>
      <c r="K533" s="48"/>
      <c r="L533" s="48"/>
      <c r="M533" s="48"/>
      <c r="N533" s="48"/>
      <c r="O533" s="48"/>
      <c r="P533" s="48"/>
      <c r="Q533" s="48"/>
      <c r="R533" s="48"/>
      <c r="S533" s="48"/>
      <c r="T533" s="48"/>
      <c r="U533" s="48"/>
      <c r="V533" s="48"/>
      <c r="W533" s="48"/>
      <c r="X533" s="48"/>
      <c r="Y533" s="48"/>
      <c r="Z533" s="48"/>
      <c r="AA533" s="48"/>
      <c r="AB533" s="48"/>
      <c r="AC533" s="1488" t="s">
        <v>589</v>
      </c>
      <c r="AD533" s="1489"/>
      <c r="AE533" s="1489"/>
      <c r="AF533" s="1489"/>
      <c r="AG533" s="38" t="s">
        <v>401</v>
      </c>
      <c r="AH533" s="1378"/>
      <c r="AI533" s="1378"/>
      <c r="AJ533" s="1378"/>
      <c r="AK533" s="1379"/>
      <c r="AZ533" s="3"/>
      <c r="BA533" s="3"/>
      <c r="BB533" s="3"/>
      <c r="BC533" s="3"/>
      <c r="BD533" s="3"/>
      <c r="BE533" s="3"/>
      <c r="BF533" s="3"/>
      <c r="BG533" s="3"/>
      <c r="BH533" s="3"/>
      <c r="BI533" s="3"/>
      <c r="BJ533" s="3"/>
      <c r="BK533" s="3"/>
      <c r="BL533" s="3"/>
      <c r="BM533" s="3"/>
      <c r="BN533" s="3" t="s">
        <v>2069</v>
      </c>
    </row>
    <row r="534" spans="2:66" ht="13" customHeight="1">
      <c r="B534" s="1481"/>
      <c r="C534" s="1482"/>
      <c r="D534" s="1482"/>
      <c r="E534" s="1482"/>
      <c r="F534" s="1482"/>
      <c r="G534" s="1482"/>
      <c r="H534" s="1483"/>
      <c r="I534" s="42" t="s">
        <v>421</v>
      </c>
      <c r="J534" s="42"/>
      <c r="K534" s="42"/>
      <c r="L534" s="42"/>
      <c r="M534" s="42"/>
      <c r="N534" s="42"/>
      <c r="O534" s="1766" t="s">
        <v>333</v>
      </c>
      <c r="P534" s="1767"/>
      <c r="Q534" s="1767"/>
      <c r="R534" s="1767"/>
      <c r="S534" s="1767"/>
      <c r="T534" s="1767"/>
      <c r="U534" s="1767"/>
      <c r="V534" s="1767"/>
      <c r="W534" s="1767"/>
      <c r="X534" s="1767"/>
      <c r="Y534" s="1767"/>
      <c r="Z534" s="1767"/>
      <c r="AA534" s="1767"/>
      <c r="AC534" s="1488" t="s">
        <v>589</v>
      </c>
      <c r="AD534" s="1489"/>
      <c r="AE534" s="1489"/>
      <c r="AF534" s="1489"/>
      <c r="AG534" s="13" t="s">
        <v>401</v>
      </c>
      <c r="AH534" s="1378"/>
      <c r="AI534" s="1378"/>
      <c r="AJ534" s="1378"/>
      <c r="AK534" s="1379"/>
      <c r="AZ534" s="3"/>
      <c r="BA534" s="3"/>
      <c r="BB534" s="3"/>
      <c r="BC534" s="3"/>
      <c r="BD534" s="3"/>
      <c r="BE534" s="3"/>
      <c r="BF534" s="3"/>
      <c r="BG534" s="3"/>
      <c r="BH534" s="3"/>
      <c r="BI534" s="3"/>
      <c r="BJ534" s="3"/>
      <c r="BK534" s="3"/>
      <c r="BL534" s="3"/>
      <c r="BM534" s="3"/>
      <c r="BN534" s="3" t="s">
        <v>2070</v>
      </c>
    </row>
    <row r="535" spans="2:66" ht="13" customHeight="1">
      <c r="B535" s="1481"/>
      <c r="C535" s="1482"/>
      <c r="D535" s="1482"/>
      <c r="E535" s="1482"/>
      <c r="F535" s="1482"/>
      <c r="G535" s="1482"/>
      <c r="H535" s="1483"/>
      <c r="I535" t="s">
        <v>419</v>
      </c>
      <c r="AC535" s="1488" t="s">
        <v>589</v>
      </c>
      <c r="AD535" s="1489"/>
      <c r="AE535" s="1489"/>
      <c r="AF535" s="1489"/>
      <c r="AG535" s="13" t="s">
        <v>401</v>
      </c>
      <c r="AH535" s="1378"/>
      <c r="AI535" s="1378"/>
      <c r="AJ535" s="1378"/>
      <c r="AK535" s="1379"/>
      <c r="AZ535" s="3"/>
      <c r="BA535" s="3"/>
      <c r="BB535" s="3"/>
      <c r="BC535" s="3"/>
      <c r="BD535" s="3"/>
      <c r="BE535" s="3"/>
      <c r="BF535" s="3"/>
      <c r="BG535" s="3"/>
      <c r="BH535" s="3"/>
      <c r="BI535" s="3"/>
      <c r="BJ535" s="3"/>
      <c r="BK535" s="3"/>
      <c r="BL535" s="3"/>
      <c r="BM535" s="3"/>
      <c r="BN535" s="3" t="s">
        <v>2071</v>
      </c>
    </row>
    <row r="536" spans="2:66" ht="13" customHeight="1">
      <c r="B536" s="1481"/>
      <c r="C536" s="1482"/>
      <c r="D536" s="1482"/>
      <c r="E536" s="1482"/>
      <c r="F536" s="1482"/>
      <c r="G536" s="1482"/>
      <c r="H536" s="1483"/>
      <c r="I536" s="48" t="s">
        <v>420</v>
      </c>
      <c r="J536" s="48"/>
      <c r="K536" s="48"/>
      <c r="L536" s="48"/>
      <c r="M536" s="48"/>
      <c r="N536" s="48"/>
      <c r="O536" s="48"/>
      <c r="P536" s="48"/>
      <c r="Q536" s="48"/>
      <c r="R536" s="48"/>
      <c r="S536" s="48"/>
      <c r="T536" s="48"/>
      <c r="U536" s="48"/>
      <c r="V536" s="48"/>
      <c r="W536" s="48"/>
      <c r="X536" s="48"/>
      <c r="Y536" s="48"/>
      <c r="Z536" s="48"/>
      <c r="AA536" s="48"/>
      <c r="AB536" s="48"/>
      <c r="AC536" s="1488" t="s">
        <v>589</v>
      </c>
      <c r="AD536" s="1489"/>
      <c r="AE536" s="1489"/>
      <c r="AF536" s="1489"/>
      <c r="AG536" s="38" t="s">
        <v>401</v>
      </c>
      <c r="AH536" s="1378"/>
      <c r="AI536" s="1378"/>
      <c r="AJ536" s="1378"/>
      <c r="AK536" s="1379"/>
      <c r="AZ536" s="3"/>
      <c r="BA536" s="3"/>
      <c r="BB536" s="3"/>
      <c r="BC536" s="3"/>
      <c r="BD536" s="3"/>
      <c r="BE536" s="3"/>
      <c r="BF536" s="3"/>
      <c r="BG536" s="3"/>
      <c r="BH536" s="3"/>
      <c r="BI536" s="3"/>
      <c r="BJ536" s="3"/>
      <c r="BK536" s="3"/>
      <c r="BL536" s="3"/>
      <c r="BM536" s="3"/>
      <c r="BN536" s="3" t="s">
        <v>2072</v>
      </c>
    </row>
    <row r="537" spans="2:66" ht="13" customHeight="1">
      <c r="B537" s="1481"/>
      <c r="C537" s="1482"/>
      <c r="D537" s="1482"/>
      <c r="E537" s="1482"/>
      <c r="F537" s="1482"/>
      <c r="G537" s="1482"/>
      <c r="H537" s="1483"/>
      <c r="I537" s="42" t="s">
        <v>421</v>
      </c>
      <c r="J537" s="42"/>
      <c r="K537" s="42"/>
      <c r="L537" s="42"/>
      <c r="M537" s="42"/>
      <c r="N537" s="42"/>
      <c r="O537" s="1766" t="s">
        <v>333</v>
      </c>
      <c r="P537" s="1767"/>
      <c r="Q537" s="1767"/>
      <c r="R537" s="1767"/>
      <c r="S537" s="1767"/>
      <c r="T537" s="1767"/>
      <c r="U537" s="1767"/>
      <c r="V537" s="1767"/>
      <c r="W537" s="1767"/>
      <c r="X537" s="1767"/>
      <c r="Y537" s="1767"/>
      <c r="Z537" s="1767"/>
      <c r="AA537" s="1767"/>
      <c r="AC537" s="1488" t="s">
        <v>589</v>
      </c>
      <c r="AD537" s="1489"/>
      <c r="AE537" s="1489"/>
      <c r="AF537" s="1489"/>
      <c r="AG537" s="13" t="s">
        <v>401</v>
      </c>
      <c r="AH537" s="1378"/>
      <c r="AI537" s="1378"/>
      <c r="AJ537" s="1378"/>
      <c r="AK537" s="1379"/>
      <c r="AZ537" s="3"/>
      <c r="BA537" s="3"/>
      <c r="BB537" s="3"/>
      <c r="BC537" s="3"/>
      <c r="BD537" s="3"/>
      <c r="BE537" s="3"/>
      <c r="BF537" s="3"/>
      <c r="BG537" s="3"/>
      <c r="BH537" s="3"/>
      <c r="BI537" s="3"/>
      <c r="BJ537" s="3"/>
      <c r="BK537" s="3"/>
      <c r="BL537" s="3"/>
      <c r="BM537" s="3"/>
      <c r="BN537" s="3" t="s">
        <v>2073</v>
      </c>
    </row>
    <row r="538" spans="2:66" ht="13" customHeight="1">
      <c r="B538" s="1481"/>
      <c r="C538" s="1482"/>
      <c r="D538" s="1482"/>
      <c r="E538" s="1482"/>
      <c r="F538" s="1482"/>
      <c r="G538" s="1482"/>
      <c r="H538" s="1483"/>
      <c r="I538" t="s">
        <v>419</v>
      </c>
      <c r="AC538" s="1488" t="s">
        <v>589</v>
      </c>
      <c r="AD538" s="1489"/>
      <c r="AE538" s="1489"/>
      <c r="AF538" s="1489"/>
      <c r="AG538" s="13" t="s">
        <v>401</v>
      </c>
      <c r="AH538" s="1378"/>
      <c r="AI538" s="1378"/>
      <c r="AJ538" s="1378"/>
      <c r="AK538" s="1379"/>
      <c r="AZ538" s="3"/>
      <c r="BA538" s="3"/>
      <c r="BB538" s="3"/>
      <c r="BC538" s="3"/>
      <c r="BD538" s="3"/>
      <c r="BE538" s="3"/>
      <c r="BF538" s="3"/>
      <c r="BG538" s="3"/>
      <c r="BH538" s="3"/>
      <c r="BI538" s="3"/>
      <c r="BJ538" s="3"/>
      <c r="BK538" s="3"/>
      <c r="BL538" s="3"/>
      <c r="BM538" s="3"/>
      <c r="BN538" s="3" t="s">
        <v>2074</v>
      </c>
    </row>
    <row r="539" spans="2:66" ht="13" customHeight="1">
      <c r="B539" s="1481"/>
      <c r="C539" s="1482"/>
      <c r="D539" s="1482"/>
      <c r="E539" s="1482"/>
      <c r="F539" s="1482"/>
      <c r="G539" s="1482"/>
      <c r="H539" s="1483"/>
      <c r="I539" s="48" t="s">
        <v>420</v>
      </c>
      <c r="J539" s="48"/>
      <c r="K539" s="48"/>
      <c r="L539" s="48"/>
      <c r="M539" s="48"/>
      <c r="N539" s="48"/>
      <c r="O539" s="48"/>
      <c r="P539" s="48"/>
      <c r="Q539" s="48"/>
      <c r="R539" s="48"/>
      <c r="S539" s="48"/>
      <c r="T539" s="48"/>
      <c r="U539" s="48"/>
      <c r="V539" s="48"/>
      <c r="W539" s="48"/>
      <c r="X539" s="48"/>
      <c r="Y539" s="48"/>
      <c r="Z539" s="48"/>
      <c r="AA539" s="48"/>
      <c r="AB539" s="48"/>
      <c r="AC539" s="1488" t="s">
        <v>589</v>
      </c>
      <c r="AD539" s="1489"/>
      <c r="AE539" s="1489"/>
      <c r="AF539" s="1489"/>
      <c r="AG539" s="38" t="s">
        <v>401</v>
      </c>
      <c r="AH539" s="1378"/>
      <c r="AI539" s="1378"/>
      <c r="AJ539" s="1378"/>
      <c r="AK539" s="1379"/>
      <c r="AZ539" s="3"/>
      <c r="BA539" s="3"/>
      <c r="BB539" s="3"/>
      <c r="BC539" s="3"/>
      <c r="BD539" s="3"/>
      <c r="BE539" s="3"/>
      <c r="BF539" s="3"/>
      <c r="BG539" s="3"/>
      <c r="BH539" s="3"/>
      <c r="BI539" s="3"/>
      <c r="BJ539" s="3"/>
      <c r="BK539" s="3"/>
      <c r="BL539" s="3"/>
      <c r="BM539" s="3"/>
      <c r="BN539" s="3" t="s">
        <v>2075</v>
      </c>
    </row>
    <row r="540" spans="2:66" ht="13" customHeight="1">
      <c r="B540" s="1481"/>
      <c r="C540" s="1482"/>
      <c r="D540" s="1482"/>
      <c r="E540" s="1482"/>
      <c r="F540" s="1482"/>
      <c r="G540" s="1482"/>
      <c r="H540" s="1483"/>
      <c r="I540" s="42" t="s">
        <v>421</v>
      </c>
      <c r="J540" s="42"/>
      <c r="K540" s="42"/>
      <c r="L540" s="42"/>
      <c r="M540" s="42"/>
      <c r="N540" s="42"/>
      <c r="O540" s="1766" t="s">
        <v>333</v>
      </c>
      <c r="P540" s="1767"/>
      <c r="Q540" s="1767"/>
      <c r="R540" s="1767"/>
      <c r="S540" s="1767"/>
      <c r="T540" s="1767"/>
      <c r="U540" s="1767"/>
      <c r="V540" s="1767"/>
      <c r="W540" s="1767"/>
      <c r="X540" s="1767"/>
      <c r="Y540" s="1767"/>
      <c r="Z540" s="1767"/>
      <c r="AA540" s="1767"/>
      <c r="AC540" s="1488" t="s">
        <v>589</v>
      </c>
      <c r="AD540" s="1489"/>
      <c r="AE540" s="1489"/>
      <c r="AF540" s="1489"/>
      <c r="AG540" s="13" t="s">
        <v>401</v>
      </c>
      <c r="AH540" s="1378"/>
      <c r="AI540" s="1378"/>
      <c r="AJ540" s="1378"/>
      <c r="AK540" s="1379"/>
      <c r="AZ540" s="3"/>
      <c r="BA540" s="3"/>
      <c r="BB540" s="3"/>
      <c r="BC540" s="3"/>
      <c r="BD540" s="3"/>
      <c r="BE540" s="3"/>
      <c r="BF540" s="3"/>
      <c r="BG540" s="3"/>
      <c r="BH540" s="3"/>
      <c r="BI540" s="3"/>
      <c r="BJ540" s="3"/>
      <c r="BK540" s="3"/>
      <c r="BL540" s="3"/>
      <c r="BM540" s="3"/>
      <c r="BN540" s="3" t="s">
        <v>2076</v>
      </c>
    </row>
    <row r="541" spans="2:66" ht="13" customHeight="1">
      <c r="B541" s="1481"/>
      <c r="C541" s="1482"/>
      <c r="D541" s="1482"/>
      <c r="E541" s="1482"/>
      <c r="F541" s="1482"/>
      <c r="G541" s="1482"/>
      <c r="H541" s="1483"/>
      <c r="I541" t="s">
        <v>419</v>
      </c>
      <c r="AC541" s="1488" t="s">
        <v>589</v>
      </c>
      <c r="AD541" s="1489"/>
      <c r="AE541" s="1489"/>
      <c r="AF541" s="1489"/>
      <c r="AG541" s="38" t="s">
        <v>401</v>
      </c>
      <c r="AH541" s="1378"/>
      <c r="AI541" s="1378"/>
      <c r="AJ541" s="1378"/>
      <c r="AK541" s="1379"/>
      <c r="AZ541" s="3"/>
      <c r="BA541" s="3"/>
      <c r="BB541" s="3"/>
      <c r="BC541" s="3"/>
      <c r="BD541" s="3"/>
      <c r="BE541" s="3"/>
      <c r="BF541" s="3"/>
      <c r="BG541" s="3"/>
      <c r="BH541" s="3"/>
      <c r="BI541" s="3"/>
      <c r="BJ541" s="3"/>
      <c r="BK541" s="3"/>
      <c r="BL541" s="3"/>
      <c r="BM541" s="3"/>
      <c r="BN541" s="3" t="s">
        <v>2077</v>
      </c>
    </row>
    <row r="542" spans="2:66" ht="13" customHeight="1">
      <c r="B542" s="1481"/>
      <c r="C542" s="1482"/>
      <c r="D542" s="1482"/>
      <c r="E542" s="1482"/>
      <c r="F542" s="1482"/>
      <c r="G542" s="1482"/>
      <c r="H542" s="1483"/>
      <c r="I542" s="48" t="s">
        <v>420</v>
      </c>
      <c r="J542" s="48"/>
      <c r="K542" s="48"/>
      <c r="L542" s="48"/>
      <c r="M542" s="48"/>
      <c r="N542" s="48"/>
      <c r="O542" s="48"/>
      <c r="P542" s="48"/>
      <c r="Q542" s="48"/>
      <c r="R542" s="48"/>
      <c r="S542" s="48"/>
      <c r="T542" s="48"/>
      <c r="U542" s="48"/>
      <c r="V542" s="48"/>
      <c r="W542" s="48"/>
      <c r="X542" s="48"/>
      <c r="Y542" s="48"/>
      <c r="Z542" s="48"/>
      <c r="AA542" s="48"/>
      <c r="AB542" s="48"/>
      <c r="AC542" s="1488" t="s">
        <v>589</v>
      </c>
      <c r="AD542" s="1489"/>
      <c r="AE542" s="1489"/>
      <c r="AF542" s="1489"/>
      <c r="AG542" s="13" t="s">
        <v>401</v>
      </c>
      <c r="AH542" s="1378"/>
      <c r="AI542" s="1378"/>
      <c r="AJ542" s="1378"/>
      <c r="AK542" s="1379"/>
      <c r="AZ542" s="3"/>
      <c r="BA542" s="3"/>
      <c r="BB542" s="3"/>
      <c r="BC542" s="3"/>
      <c r="BD542" s="3"/>
      <c r="BE542" s="3"/>
      <c r="BF542" s="3"/>
      <c r="BG542" s="3"/>
      <c r="BH542" s="3"/>
      <c r="BI542" s="3"/>
      <c r="BJ542" s="3"/>
      <c r="BK542" s="3"/>
      <c r="BL542" s="3"/>
      <c r="BM542" s="3"/>
      <c r="BN542" s="3" t="s">
        <v>2078</v>
      </c>
    </row>
    <row r="543" spans="2:66" ht="13" customHeight="1">
      <c r="B543" s="1481"/>
      <c r="C543" s="1482"/>
      <c r="D543" s="1482"/>
      <c r="E543" s="1482"/>
      <c r="F543" s="1482"/>
      <c r="G543" s="1482"/>
      <c r="H543" s="1483"/>
      <c r="I543" s="42" t="s">
        <v>421</v>
      </c>
      <c r="J543" s="42"/>
      <c r="K543" s="42"/>
      <c r="L543" s="42"/>
      <c r="M543" s="42"/>
      <c r="N543" s="42"/>
      <c r="O543" s="1766" t="s">
        <v>333</v>
      </c>
      <c r="P543" s="1767"/>
      <c r="Q543" s="1767"/>
      <c r="R543" s="1767"/>
      <c r="S543" s="1767"/>
      <c r="T543" s="1767"/>
      <c r="U543" s="1767"/>
      <c r="V543" s="1767"/>
      <c r="W543" s="1767"/>
      <c r="X543" s="1767"/>
      <c r="Y543" s="1767"/>
      <c r="Z543" s="1767"/>
      <c r="AA543" s="1767"/>
      <c r="AC543" s="1488" t="s">
        <v>589</v>
      </c>
      <c r="AD543" s="1489"/>
      <c r="AE543" s="1489"/>
      <c r="AF543" s="1489"/>
      <c r="AG543" s="38" t="s">
        <v>401</v>
      </c>
      <c r="AH543" s="1378"/>
      <c r="AI543" s="1378"/>
      <c r="AJ543" s="1378"/>
      <c r="AK543" s="1379"/>
      <c r="AZ543" s="3"/>
      <c r="BA543" s="3"/>
      <c r="BB543" s="3"/>
      <c r="BC543" s="3"/>
      <c r="BD543" s="3"/>
      <c r="BE543" s="3"/>
      <c r="BF543" s="3"/>
      <c r="BG543" s="3"/>
      <c r="BH543" s="3"/>
      <c r="BI543" s="3"/>
      <c r="BJ543" s="3"/>
      <c r="BK543" s="3"/>
      <c r="BL543" s="3"/>
      <c r="BM543" s="3"/>
      <c r="BN543" s="3" t="s">
        <v>2079</v>
      </c>
    </row>
    <row r="544" spans="2:66" ht="13" customHeight="1">
      <c r="B544" s="1481"/>
      <c r="C544" s="1482"/>
      <c r="D544" s="1482"/>
      <c r="E544" s="1482"/>
      <c r="F544" s="1482"/>
      <c r="G544" s="1482"/>
      <c r="H544" s="1483"/>
      <c r="I544" t="s">
        <v>419</v>
      </c>
      <c r="AC544" s="1488" t="s">
        <v>589</v>
      </c>
      <c r="AD544" s="1489"/>
      <c r="AE544" s="1489"/>
      <c r="AF544" s="1489"/>
      <c r="AG544" s="13" t="s">
        <v>401</v>
      </c>
      <c r="AH544" s="1378"/>
      <c r="AI544" s="1378"/>
      <c r="AJ544" s="1378"/>
      <c r="AK544" s="1379"/>
      <c r="AZ544" s="3"/>
      <c r="BA544" s="3"/>
      <c r="BB544" s="3"/>
      <c r="BC544" s="3"/>
      <c r="BD544" s="3"/>
      <c r="BE544" s="3"/>
      <c r="BF544" s="3"/>
      <c r="BG544" s="3"/>
      <c r="BH544" s="3"/>
      <c r="BI544" s="3"/>
      <c r="BJ544" s="3"/>
      <c r="BK544" s="3"/>
      <c r="BL544" s="3"/>
      <c r="BM544" s="3"/>
      <c r="BN544" s="3" t="s">
        <v>2080</v>
      </c>
    </row>
    <row r="545" spans="1:66" ht="13" customHeight="1">
      <c r="B545" s="1481"/>
      <c r="C545" s="1482"/>
      <c r="D545" s="1482"/>
      <c r="E545" s="1482"/>
      <c r="F545" s="1482"/>
      <c r="G545" s="1482"/>
      <c r="H545" s="1483"/>
      <c r="I545" s="48" t="s">
        <v>420</v>
      </c>
      <c r="J545" s="48"/>
      <c r="K545" s="48"/>
      <c r="L545" s="48"/>
      <c r="M545" s="48"/>
      <c r="N545" s="48"/>
      <c r="O545" s="48"/>
      <c r="P545" s="48"/>
      <c r="Q545" s="48"/>
      <c r="R545" s="48"/>
      <c r="S545" s="48"/>
      <c r="T545" s="48"/>
      <c r="U545" s="48"/>
      <c r="V545" s="48"/>
      <c r="W545" s="48"/>
      <c r="X545" s="48"/>
      <c r="Y545" s="48"/>
      <c r="Z545" s="48"/>
      <c r="AA545" s="48"/>
      <c r="AB545" s="48"/>
      <c r="AC545" s="1488" t="s">
        <v>589</v>
      </c>
      <c r="AD545" s="1489"/>
      <c r="AE545" s="1489"/>
      <c r="AF545" s="1489"/>
      <c r="AG545" s="38" t="s">
        <v>401</v>
      </c>
      <c r="AH545" s="1378"/>
      <c r="AI545" s="1378"/>
      <c r="AJ545" s="1378"/>
      <c r="AK545" s="1379"/>
      <c r="AZ545" s="3"/>
      <c r="BA545" s="3"/>
      <c r="BB545" s="3"/>
      <c r="BC545" s="3"/>
      <c r="BD545" s="3"/>
      <c r="BE545" s="3"/>
      <c r="BF545" s="3"/>
      <c r="BG545" s="3"/>
      <c r="BH545" s="3"/>
      <c r="BI545" s="3"/>
      <c r="BJ545" s="3"/>
      <c r="BK545" s="3"/>
      <c r="BL545" s="3"/>
      <c r="BM545" s="3"/>
      <c r="BN545" s="3" t="s">
        <v>2081</v>
      </c>
    </row>
    <row r="546" spans="1:66" ht="13" customHeight="1">
      <c r="B546" s="1481"/>
      <c r="C546" s="1482"/>
      <c r="D546" s="1482"/>
      <c r="E546" s="1482"/>
      <c r="F546" s="1482"/>
      <c r="G546" s="1482"/>
      <c r="H546" s="1483"/>
      <c r="I546" s="42" t="s">
        <v>560</v>
      </c>
      <c r="J546" s="42"/>
      <c r="K546" s="42"/>
      <c r="L546" s="42"/>
      <c r="M546" s="42"/>
      <c r="N546" s="42"/>
      <c r="O546" s="42"/>
      <c r="P546" s="42"/>
      <c r="Q546" s="42"/>
      <c r="R546" s="42"/>
      <c r="S546" s="42"/>
      <c r="T546" s="42"/>
      <c r="U546" s="42"/>
      <c r="V546" s="42"/>
      <c r="W546" s="42"/>
      <c r="AC546" s="1488" t="s">
        <v>589</v>
      </c>
      <c r="AD546" s="1489"/>
      <c r="AE546" s="1489"/>
      <c r="AF546" s="1489"/>
      <c r="AG546" s="38" t="s">
        <v>401</v>
      </c>
      <c r="AH546" s="1378"/>
      <c r="AI546" s="1378"/>
      <c r="AJ546" s="1378"/>
      <c r="AK546" s="1379"/>
      <c r="AZ546" s="3"/>
      <c r="BA546" s="3"/>
      <c r="BB546" s="3"/>
      <c r="BC546" s="3"/>
      <c r="BD546" s="3"/>
      <c r="BE546" s="3"/>
      <c r="BF546" s="3"/>
      <c r="BG546" s="3"/>
      <c r="BH546" s="3"/>
      <c r="BI546" s="3"/>
      <c r="BJ546" s="3"/>
      <c r="BK546" s="3"/>
      <c r="BL546" s="3"/>
      <c r="BM546" s="3"/>
      <c r="BN546" s="3"/>
    </row>
    <row r="547" spans="1:66" ht="13" customHeight="1">
      <c r="B547" s="1481"/>
      <c r="C547" s="1482"/>
      <c r="D547" s="1482"/>
      <c r="E547" s="1482"/>
      <c r="F547" s="1482"/>
      <c r="G547" s="1482"/>
      <c r="H547" s="1483"/>
      <c r="I547" t="s">
        <v>561</v>
      </c>
      <c r="AC547" s="1488">
        <v>12</v>
      </c>
      <c r="AD547" s="1489"/>
      <c r="AE547" s="1489"/>
      <c r="AF547" s="1489"/>
      <c r="AG547" s="13" t="s">
        <v>401</v>
      </c>
      <c r="AH547" s="1378">
        <v>2026</v>
      </c>
      <c r="AI547" s="1378"/>
      <c r="AJ547" s="1378"/>
      <c r="AK547" s="1379"/>
      <c r="AZ547" s="3"/>
      <c r="BA547" s="3"/>
      <c r="BB547" s="3"/>
      <c r="BC547" s="3"/>
      <c r="BD547" s="3"/>
      <c r="BE547" s="3"/>
      <c r="BF547" s="3"/>
      <c r="BG547" s="3"/>
      <c r="BH547" s="3"/>
      <c r="BI547" s="3"/>
      <c r="BJ547" s="3"/>
      <c r="BK547" s="3"/>
      <c r="BL547" s="3"/>
      <c r="BM547" s="3"/>
      <c r="BN547" s="3"/>
    </row>
    <row r="548" spans="1:66" ht="13" customHeight="1">
      <c r="B548" s="1481"/>
      <c r="C548" s="1482"/>
      <c r="D548" s="1482"/>
      <c r="E548" s="1482"/>
      <c r="F548" s="1482"/>
      <c r="G548" s="1482"/>
      <c r="H548" s="1483"/>
      <c r="I548" t="s">
        <v>562</v>
      </c>
      <c r="AC548" s="1488">
        <v>7</v>
      </c>
      <c r="AD548" s="1489"/>
      <c r="AE548" s="1489"/>
      <c r="AF548" s="1489"/>
      <c r="AG548" s="38" t="s">
        <v>401</v>
      </c>
      <c r="AH548" s="1378">
        <v>2028</v>
      </c>
      <c r="AI548" s="1378"/>
      <c r="AJ548" s="1378"/>
      <c r="AK548" s="1379"/>
      <c r="AZ548" s="3"/>
      <c r="BA548" s="3"/>
      <c r="BB548" s="3"/>
      <c r="BC548" s="3"/>
      <c r="BD548" s="3"/>
      <c r="BE548" s="3"/>
      <c r="BF548" s="3"/>
      <c r="BG548" s="3"/>
      <c r="BH548" s="3"/>
      <c r="BI548" s="3"/>
      <c r="BJ548" s="3"/>
      <c r="BK548" s="3"/>
      <c r="BL548" s="3"/>
      <c r="BM548" s="3"/>
      <c r="BN548" s="3"/>
    </row>
    <row r="549" spans="1:66" ht="13" customHeight="1">
      <c r="B549" s="1481"/>
      <c r="C549" s="1482"/>
      <c r="D549" s="1482"/>
      <c r="E549" s="1482"/>
      <c r="F549" s="1482"/>
      <c r="G549" s="1482"/>
      <c r="H549" s="1483"/>
      <c r="I549" t="s">
        <v>563</v>
      </c>
      <c r="AC549" s="1488">
        <v>9</v>
      </c>
      <c r="AD549" s="1489"/>
      <c r="AE549" s="1489"/>
      <c r="AF549" s="1489"/>
      <c r="AG549" s="38" t="s">
        <v>401</v>
      </c>
      <c r="AH549" s="1378">
        <v>2028</v>
      </c>
      <c r="AI549" s="1378"/>
      <c r="AJ549" s="1378"/>
      <c r="AK549" s="1379"/>
      <c r="AZ549" s="3"/>
      <c r="BA549" s="3"/>
      <c r="BB549" s="3"/>
      <c r="BC549" s="3"/>
      <c r="BD549" s="3"/>
      <c r="BE549" s="3"/>
      <c r="BF549" s="3"/>
      <c r="BG549" s="3"/>
      <c r="BH549" s="3"/>
      <c r="BI549" s="3"/>
      <c r="BJ549" s="3"/>
      <c r="BK549" s="3"/>
      <c r="BL549" s="3"/>
      <c r="BM549" s="3"/>
      <c r="BN549" s="3"/>
    </row>
    <row r="550" spans="1:66" ht="13" customHeight="1">
      <c r="B550" s="1484"/>
      <c r="C550" s="1485"/>
      <c r="D550" s="1485"/>
      <c r="E550" s="1485"/>
      <c r="F550" s="1485"/>
      <c r="G550" s="1485"/>
      <c r="H550" s="1486"/>
      <c r="I550" s="48" t="s">
        <v>449</v>
      </c>
      <c r="J550" s="48"/>
      <c r="K550" s="48"/>
      <c r="L550" s="48"/>
      <c r="M550" s="48"/>
      <c r="N550" s="48"/>
      <c r="O550" s="48"/>
      <c r="P550" s="48"/>
      <c r="Q550" s="48"/>
      <c r="R550" s="48"/>
      <c r="S550" s="48"/>
      <c r="T550" s="48"/>
      <c r="U550" s="48"/>
      <c r="V550" s="48"/>
      <c r="W550" s="48"/>
      <c r="X550" s="48"/>
      <c r="Y550" s="48"/>
      <c r="Z550" s="48"/>
      <c r="AA550" s="48"/>
      <c r="AB550" s="48"/>
      <c r="AC550" s="1488">
        <v>9</v>
      </c>
      <c r="AD550" s="1489"/>
      <c r="AE550" s="1489"/>
      <c r="AF550" s="1489"/>
      <c r="AG550" s="38" t="s">
        <v>401</v>
      </c>
      <c r="AH550" s="1378">
        <v>2028</v>
      </c>
      <c r="AI550" s="1378"/>
      <c r="AJ550" s="1378"/>
      <c r="AK550" s="1379"/>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68" t="s">
        <v>541</v>
      </c>
      <c r="B552" s="1268"/>
      <c r="C552" s="1268"/>
      <c r="D552" s="1268"/>
      <c r="E552" s="1268"/>
      <c r="F552" s="1268"/>
      <c r="G552" s="1268"/>
      <c r="H552" s="1268"/>
      <c r="I552" s="1268"/>
      <c r="J552" s="1268"/>
      <c r="K552" s="1268"/>
      <c r="L552" s="1268"/>
      <c r="M552" s="1268"/>
      <c r="N552" s="1268"/>
      <c r="O552" s="1268"/>
      <c r="P552" s="1268"/>
      <c r="Q552" s="1268"/>
      <c r="R552" s="1268"/>
      <c r="S552" s="1268"/>
      <c r="T552" s="1268"/>
      <c r="U552" s="1268"/>
      <c r="V552" s="1268"/>
      <c r="W552" s="1268"/>
      <c r="X552" s="1268"/>
      <c r="Y552" s="1268"/>
      <c r="Z552" s="1268"/>
      <c r="AA552" s="1268"/>
      <c r="AB552" s="1268"/>
      <c r="AC552" s="1268"/>
      <c r="AD552" s="1268"/>
      <c r="AE552" s="1268"/>
      <c r="AF552" s="1268"/>
      <c r="AG552" s="1268"/>
      <c r="AH552" s="1268"/>
      <c r="AI552" s="1268"/>
      <c r="AJ552" s="1268"/>
      <c r="AK552" s="1268"/>
      <c r="AL552" s="1268"/>
      <c r="AM552" s="1268"/>
      <c r="AN552" s="1268"/>
      <c r="AO552" s="1268"/>
      <c r="AP552" s="1268"/>
      <c r="AQ552" s="1268"/>
      <c r="AR552" s="1268"/>
      <c r="AS552" s="1268"/>
      <c r="AT552" s="1268"/>
      <c r="AU552" s="895"/>
      <c r="AV552" s="895"/>
      <c r="AW552" s="895"/>
      <c r="AX552" s="895"/>
      <c r="AY552" s="895"/>
      <c r="BB552" s="3"/>
      <c r="BC552" s="3"/>
      <c r="BD552" s="3"/>
      <c r="BE552" s="3"/>
      <c r="BF552" s="3"/>
      <c r="BG552" s="3"/>
      <c r="BH552" s="3"/>
      <c r="BI552" s="3"/>
      <c r="BJ552" s="3"/>
      <c r="BK552" s="3"/>
      <c r="BL552" s="3"/>
      <c r="BM552" s="3"/>
      <c r="BN552" s="3"/>
    </row>
    <row r="553" spans="1:66" ht="13" customHeight="1">
      <c r="A553" s="1268"/>
      <c r="B553" s="1268"/>
      <c r="C553" s="1268"/>
      <c r="D553" s="1268"/>
      <c r="E553" s="1268"/>
      <c r="F553" s="1268"/>
      <c r="G553" s="1268"/>
      <c r="H553" s="1268"/>
      <c r="I553" s="1268"/>
      <c r="J553" s="1268"/>
      <c r="K553" s="1268"/>
      <c r="L553" s="1268"/>
      <c r="M553" s="1268"/>
      <c r="N553" s="1268"/>
      <c r="O553" s="1268"/>
      <c r="P553" s="1268"/>
      <c r="Q553" s="1268"/>
      <c r="R553" s="1268"/>
      <c r="S553" s="1268"/>
      <c r="T553" s="1268"/>
      <c r="U553" s="1268"/>
      <c r="V553" s="1268"/>
      <c r="W553" s="1268"/>
      <c r="X553" s="1268"/>
      <c r="Y553" s="1268"/>
      <c r="Z553" s="1268"/>
      <c r="AA553" s="1268"/>
      <c r="AB553" s="1268"/>
      <c r="AC553" s="1268"/>
      <c r="AD553" s="1268"/>
      <c r="AE553" s="1268"/>
      <c r="AF553" s="1268"/>
      <c r="AG553" s="1268"/>
      <c r="AH553" s="1268"/>
      <c r="AI553" s="1268"/>
      <c r="AJ553" s="1268"/>
      <c r="AK553" s="1268"/>
      <c r="AL553" s="1268"/>
      <c r="AM553" s="1268"/>
      <c r="AN553" s="1268"/>
      <c r="AO553" s="1268"/>
      <c r="AP553" s="1268"/>
      <c r="AQ553" s="1268"/>
      <c r="AR553" s="1268"/>
      <c r="AS553" s="1268"/>
      <c r="AT553" s="1268"/>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450</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2053</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78" t="s">
        <v>2055</v>
      </c>
      <c r="C559" s="1479"/>
      <c r="D559" s="1479"/>
      <c r="E559" s="1479"/>
      <c r="F559" s="1479"/>
      <c r="G559" s="1479"/>
      <c r="H559" s="1479"/>
      <c r="I559" s="1479"/>
      <c r="J559" s="1479"/>
      <c r="K559" s="1479"/>
      <c r="L559" s="1480"/>
      <c r="M559" s="1478" t="s">
        <v>2056</v>
      </c>
      <c r="N559" s="1479"/>
      <c r="O559" s="1479"/>
      <c r="P559" s="1480"/>
      <c r="Q559" s="1478" t="s">
        <v>2082</v>
      </c>
      <c r="R559" s="1479"/>
      <c r="S559" s="1480"/>
      <c r="T559" s="1478" t="s">
        <v>2083</v>
      </c>
      <c r="U559" s="1479"/>
      <c r="V559" s="1480"/>
      <c r="W559" s="1478" t="s">
        <v>451</v>
      </c>
      <c r="X559" s="1479"/>
      <c r="Y559" s="1480"/>
      <c r="Z559" s="1478" t="s">
        <v>1825</v>
      </c>
      <c r="AA559" s="1479"/>
      <c r="AB559" s="1479"/>
      <c r="AC559" s="1479"/>
      <c r="AD559" s="1480"/>
      <c r="AE559" s="1478" t="s">
        <v>1662</v>
      </c>
      <c r="AF559" s="1479"/>
      <c r="AG559" s="1479"/>
      <c r="AH559" s="1480"/>
      <c r="AI559" s="1478" t="s">
        <v>1663</v>
      </c>
      <c r="AJ559" s="1479"/>
      <c r="AK559" s="1479"/>
      <c r="AL559" s="1480"/>
      <c r="AM559" s="1478" t="s">
        <v>452</v>
      </c>
      <c r="AN559" s="1479"/>
      <c r="AO559" s="1479"/>
      <c r="AP559" s="1479"/>
      <c r="AQ559" s="1479"/>
      <c r="AR559" s="1479"/>
      <c r="AS559" s="1480"/>
      <c r="BB559" s="3"/>
      <c r="BC559" s="3"/>
      <c r="BD559" s="3"/>
      <c r="BE559" s="3"/>
      <c r="BF559" s="3"/>
      <c r="BG559" s="3"/>
      <c r="BH559" s="3" t="s">
        <v>579</v>
      </c>
      <c r="BI559" s="3" t="str">
        <f>AG665</f>
        <v>Yes</v>
      </c>
    </row>
    <row r="560" spans="1:66" ht="13" customHeight="1">
      <c r="B560" s="1481"/>
      <c r="C560" s="1482"/>
      <c r="D560" s="1482"/>
      <c r="E560" s="1482"/>
      <c r="F560" s="1482"/>
      <c r="G560" s="1482"/>
      <c r="H560" s="1482"/>
      <c r="I560" s="1482"/>
      <c r="J560" s="1482"/>
      <c r="K560" s="1482"/>
      <c r="L560" s="1483"/>
      <c r="M560" s="1481"/>
      <c r="N560" s="1482"/>
      <c r="O560" s="1482"/>
      <c r="P560" s="1483"/>
      <c r="Q560" s="1481"/>
      <c r="R560" s="1482"/>
      <c r="S560" s="1483"/>
      <c r="T560" s="1481"/>
      <c r="U560" s="1482"/>
      <c r="V560" s="1483"/>
      <c r="W560" s="1481"/>
      <c r="X560" s="1482"/>
      <c r="Y560" s="1483"/>
      <c r="Z560" s="1481"/>
      <c r="AA560" s="1482"/>
      <c r="AB560" s="1482"/>
      <c r="AC560" s="1482"/>
      <c r="AD560" s="1483"/>
      <c r="AE560" s="1481"/>
      <c r="AF560" s="1482"/>
      <c r="AG560" s="1482"/>
      <c r="AH560" s="1483"/>
      <c r="AI560" s="1481"/>
      <c r="AJ560" s="1482"/>
      <c r="AK560" s="1482"/>
      <c r="AL560" s="1483"/>
      <c r="AM560" s="1481"/>
      <c r="AN560" s="1482"/>
      <c r="AO560" s="1482"/>
      <c r="AP560" s="1482"/>
      <c r="AQ560" s="1482"/>
      <c r="AR560" s="1482"/>
      <c r="AS560" s="1483"/>
      <c r="AU560" s="1141"/>
      <c r="BB560" s="3"/>
      <c r="BC560" s="3"/>
      <c r="BD560" s="3"/>
      <c r="BE560" s="3"/>
      <c r="BF560" s="3"/>
      <c r="BG560" s="3"/>
      <c r="BH560" s="3"/>
      <c r="BI560" s="3"/>
    </row>
    <row r="561" spans="1:61" ht="13" customHeight="1">
      <c r="B561" s="1484"/>
      <c r="C561" s="1485"/>
      <c r="D561" s="1485"/>
      <c r="E561" s="1485"/>
      <c r="F561" s="1485"/>
      <c r="G561" s="1485"/>
      <c r="H561" s="1485"/>
      <c r="I561" s="1485"/>
      <c r="J561" s="1485"/>
      <c r="K561" s="1485"/>
      <c r="L561" s="1486"/>
      <c r="M561" s="1484"/>
      <c r="N561" s="1485"/>
      <c r="O561" s="1485"/>
      <c r="P561" s="1486"/>
      <c r="Q561" s="1484"/>
      <c r="R561" s="1485"/>
      <c r="S561" s="1486"/>
      <c r="T561" s="1484"/>
      <c r="U561" s="1485"/>
      <c r="V561" s="1486"/>
      <c r="W561" s="1484"/>
      <c r="X561" s="1485"/>
      <c r="Y561" s="1486"/>
      <c r="Z561" s="1484"/>
      <c r="AA561" s="1485"/>
      <c r="AB561" s="1485"/>
      <c r="AC561" s="1485"/>
      <c r="AD561" s="1486"/>
      <c r="AE561" s="1484"/>
      <c r="AF561" s="1485"/>
      <c r="AG561" s="1485"/>
      <c r="AH561" s="1486"/>
      <c r="AI561" s="1484"/>
      <c r="AJ561" s="1485"/>
      <c r="AK561" s="1485"/>
      <c r="AL561" s="1486"/>
      <c r="AM561" s="1484"/>
      <c r="AN561" s="1485"/>
      <c r="AO561" s="1485"/>
      <c r="AP561" s="1485"/>
      <c r="AQ561" s="1485"/>
      <c r="AR561" s="1485"/>
      <c r="AS561" s="1486"/>
      <c r="AU561" s="1141"/>
      <c r="BB561" s="3"/>
      <c r="BC561" s="3"/>
      <c r="BD561" s="3"/>
      <c r="BE561" s="3"/>
      <c r="BF561" s="3"/>
      <c r="BG561" s="3"/>
      <c r="BH561" s="3"/>
      <c r="BI561" s="3"/>
    </row>
    <row r="562" spans="1:61" ht="13" customHeight="1">
      <c r="B562" s="51" t="s">
        <v>112</v>
      </c>
      <c r="C562" s="1459" t="s">
        <v>2651</v>
      </c>
      <c r="D562" s="1459"/>
      <c r="E562" s="1459"/>
      <c r="F562" s="1459"/>
      <c r="G562" s="1459"/>
      <c r="H562" s="1459"/>
      <c r="I562" s="1459"/>
      <c r="J562" s="1459"/>
      <c r="K562" s="1459"/>
      <c r="L562" s="1459"/>
      <c r="M562" s="1459" t="s">
        <v>2063</v>
      </c>
      <c r="N562" s="1459"/>
      <c r="O562" s="1459"/>
      <c r="P562" s="1459"/>
      <c r="Q562" s="1528"/>
      <c r="R562" s="1528"/>
      <c r="S562" s="1529"/>
      <c r="T562" s="1527"/>
      <c r="U562" s="1528"/>
      <c r="V562" s="1529"/>
      <c r="W562" s="1497"/>
      <c r="X562" s="1498"/>
      <c r="Y562" s="1499"/>
      <c r="Z562" s="1700" t="s">
        <v>589</v>
      </c>
      <c r="AA562" s="1700"/>
      <c r="AB562" s="1700"/>
      <c r="AC562" s="1700"/>
      <c r="AD562" s="1700"/>
      <c r="AE562" s="1490"/>
      <c r="AF562" s="1491"/>
      <c r="AG562" s="1491"/>
      <c r="AH562" s="1492"/>
      <c r="AI562" s="1524"/>
      <c r="AJ562" s="1525"/>
      <c r="AK562" s="1525"/>
      <c r="AL562" s="1526"/>
      <c r="AM562" s="1462">
        <f>15%*28141082</f>
        <v>4221162.3</v>
      </c>
      <c r="AN562" s="1463"/>
      <c r="AO562" s="1463"/>
      <c r="AP562" s="1463"/>
      <c r="AQ562" s="1463"/>
      <c r="AR562" s="1463"/>
      <c r="AS562" s="1464"/>
      <c r="AT562" s="1142"/>
      <c r="AU562" s="1141"/>
      <c r="BB562" s="3"/>
      <c r="BC562" s="3"/>
      <c r="BD562" s="3"/>
      <c r="BE562" s="3"/>
      <c r="BF562" s="3"/>
      <c r="BG562" s="3"/>
      <c r="BH562" s="3"/>
      <c r="BI562" s="3"/>
    </row>
    <row r="563" spans="1:61" ht="13" customHeight="1">
      <c r="B563" s="52" t="s">
        <v>113</v>
      </c>
      <c r="C563" s="1496" t="s">
        <v>2652</v>
      </c>
      <c r="D563" s="1496"/>
      <c r="E563" s="1496"/>
      <c r="F563" s="1496"/>
      <c r="G563" s="1496"/>
      <c r="H563" s="1496"/>
      <c r="I563" s="1496"/>
      <c r="J563" s="1496"/>
      <c r="K563" s="1496"/>
      <c r="L563" s="1496"/>
      <c r="M563" s="1459" t="s">
        <v>2072</v>
      </c>
      <c r="N563" s="1459"/>
      <c r="O563" s="1459"/>
      <c r="P563" s="1459"/>
      <c r="Q563" s="1527">
        <v>30</v>
      </c>
      <c r="R563" s="1528"/>
      <c r="S563" s="1529"/>
      <c r="T563" s="1527"/>
      <c r="U563" s="1528"/>
      <c r="V563" s="1529"/>
      <c r="W563" s="1497">
        <v>7.85E-2</v>
      </c>
      <c r="X563" s="1498"/>
      <c r="Y563" s="1499"/>
      <c r="Z563" s="1700" t="s">
        <v>2743</v>
      </c>
      <c r="AA563" s="1700"/>
      <c r="AB563" s="1700"/>
      <c r="AC563" s="1700"/>
      <c r="AD563" s="1700"/>
      <c r="AE563" s="1490">
        <v>1</v>
      </c>
      <c r="AF563" s="1491"/>
      <c r="AG563" s="1491"/>
      <c r="AH563" s="1492"/>
      <c r="AI563" s="1524"/>
      <c r="AJ563" s="1525"/>
      <c r="AK563" s="1525"/>
      <c r="AL563" s="1526"/>
      <c r="AM563" s="1462">
        <v>21677269</v>
      </c>
      <c r="AN563" s="1463"/>
      <c r="AO563" s="1463"/>
      <c r="AP563" s="1463"/>
      <c r="AQ563" s="1463"/>
      <c r="AR563" s="1463"/>
      <c r="AS563" s="1464"/>
      <c r="AT563" s="1142" t="str">
        <f>IF(AND(NOT(C562=""),C563="",NOT(C564="")),"!","")</f>
        <v/>
      </c>
      <c r="AU563" s="1141"/>
      <c r="BB563" s="3"/>
      <c r="BC563" s="3"/>
      <c r="BD563" s="3"/>
      <c r="BE563" s="3"/>
      <c r="BF563" s="3"/>
      <c r="BG563" s="3"/>
      <c r="BH563" s="3"/>
      <c r="BI563" s="3"/>
    </row>
    <row r="564" spans="1:61" ht="13" customHeight="1">
      <c r="B564" s="52" t="s">
        <v>119</v>
      </c>
      <c r="C564" s="1496" t="s">
        <v>2653</v>
      </c>
      <c r="D564" s="1496"/>
      <c r="E564" s="1496"/>
      <c r="F564" s="1496"/>
      <c r="G564" s="1496"/>
      <c r="H564" s="1496"/>
      <c r="I564" s="1496"/>
      <c r="J564" s="1496"/>
      <c r="K564" s="1496"/>
      <c r="L564" s="1496"/>
      <c r="M564" s="1459" t="s">
        <v>2071</v>
      </c>
      <c r="N564" s="1459"/>
      <c r="O564" s="1459"/>
      <c r="P564" s="1459"/>
      <c r="Q564" s="1527">
        <v>19</v>
      </c>
      <c r="R564" s="1528"/>
      <c r="S564" s="1529"/>
      <c r="T564" s="1527"/>
      <c r="U564" s="1528"/>
      <c r="V564" s="1529"/>
      <c r="W564" s="1497">
        <v>7.85E-2</v>
      </c>
      <c r="X564" s="1498"/>
      <c r="Y564" s="1499"/>
      <c r="Z564" s="1700" t="s">
        <v>2743</v>
      </c>
      <c r="AA564" s="1700"/>
      <c r="AB564" s="1700"/>
      <c r="AC564" s="1700"/>
      <c r="AD564" s="1700"/>
      <c r="AE564" s="1490">
        <v>2</v>
      </c>
      <c r="AF564" s="1491"/>
      <c r="AG564" s="1491"/>
      <c r="AH564" s="1492"/>
      <c r="AI564" s="1524"/>
      <c r="AJ564" s="1525"/>
      <c r="AK564" s="1525"/>
      <c r="AL564" s="1526"/>
      <c r="AM564" s="1462">
        <v>14572731</v>
      </c>
      <c r="AN564" s="1463"/>
      <c r="AO564" s="1463"/>
      <c r="AP564" s="1463"/>
      <c r="AQ564" s="1463"/>
      <c r="AR564" s="1463"/>
      <c r="AS564" s="1464"/>
      <c r="AT564" s="1142" t="str">
        <f>IF(AND(NOT(C563=""),C564="",NOT(C565="")),"!","")</f>
        <v/>
      </c>
      <c r="AU564" s="1141"/>
      <c r="BB564" s="3"/>
      <c r="BC564" s="3"/>
      <c r="BD564" s="3"/>
      <c r="BE564" s="3"/>
      <c r="BF564" s="3"/>
      <c r="BG564" s="3"/>
      <c r="BH564" s="3"/>
      <c r="BI564" s="3"/>
    </row>
    <row r="565" spans="1:61" ht="13" customHeight="1">
      <c r="B565" s="52" t="s">
        <v>579</v>
      </c>
      <c r="C565" s="1496" t="str">
        <f>C637</f>
        <v>Assumed OCDA Loan</v>
      </c>
      <c r="D565" s="1496"/>
      <c r="E565" s="1496"/>
      <c r="F565" s="1496"/>
      <c r="G565" s="1496"/>
      <c r="H565" s="1496"/>
      <c r="I565" s="1496"/>
      <c r="J565" s="1496"/>
      <c r="K565" s="1496"/>
      <c r="L565" s="1496"/>
      <c r="M565" s="1459" t="s">
        <v>2068</v>
      </c>
      <c r="N565" s="1459"/>
      <c r="O565" s="1459"/>
      <c r="P565" s="1459"/>
      <c r="Q565" s="1527">
        <v>660</v>
      </c>
      <c r="R565" s="1528"/>
      <c r="S565" s="1529"/>
      <c r="T565" s="1527"/>
      <c r="U565" s="1528"/>
      <c r="V565" s="1529"/>
      <c r="W565" s="1497">
        <v>0.03</v>
      </c>
      <c r="X565" s="1498"/>
      <c r="Y565" s="1499"/>
      <c r="Z565" s="1700" t="s">
        <v>2744</v>
      </c>
      <c r="AA565" s="1700"/>
      <c r="AB565" s="1700"/>
      <c r="AC565" s="1700"/>
      <c r="AD565" s="1700"/>
      <c r="AE565" s="1490">
        <v>3</v>
      </c>
      <c r="AF565" s="1491"/>
      <c r="AG565" s="1491"/>
      <c r="AH565" s="1492"/>
      <c r="AI565" s="1524"/>
      <c r="AJ565" s="1525"/>
      <c r="AK565" s="1525"/>
      <c r="AL565" s="1526"/>
      <c r="AM565" s="1462">
        <v>1062426</v>
      </c>
      <c r="AN565" s="1463"/>
      <c r="AO565" s="1463"/>
      <c r="AP565" s="1463"/>
      <c r="AQ565" s="1463"/>
      <c r="AR565" s="1463"/>
      <c r="AS565" s="1464"/>
      <c r="AT565" s="1142" t="str">
        <f>IF(AND(NOT(C564=""),C565="",NOT(C566="")),"!","")</f>
        <v/>
      </c>
      <c r="AU565" s="1141"/>
      <c r="BB565" s="3"/>
      <c r="BC565" s="3"/>
      <c r="BD565" s="3"/>
      <c r="BE565" s="3"/>
      <c r="BF565" s="3"/>
      <c r="BG565" s="3"/>
      <c r="BH565" s="3"/>
      <c r="BI565" s="3"/>
    </row>
    <row r="566" spans="1:61" ht="13" customHeight="1">
      <c r="B566" s="52" t="s">
        <v>761</v>
      </c>
      <c r="C566" s="1496" t="str">
        <f>C638</f>
        <v>Assumed HOME Loan</v>
      </c>
      <c r="D566" s="1496"/>
      <c r="E566" s="1496"/>
      <c r="F566" s="1496"/>
      <c r="G566" s="1496"/>
      <c r="H566" s="1496"/>
      <c r="I566" s="1496"/>
      <c r="J566" s="1496"/>
      <c r="K566" s="1496"/>
      <c r="L566" s="1496"/>
      <c r="M566" s="1459" t="s">
        <v>2068</v>
      </c>
      <c r="N566" s="1459"/>
      <c r="O566" s="1459"/>
      <c r="P566" s="1459"/>
      <c r="Q566" s="1527">
        <v>660</v>
      </c>
      <c r="R566" s="1528"/>
      <c r="S566" s="1529"/>
      <c r="T566" s="1527"/>
      <c r="U566" s="1528"/>
      <c r="V566" s="1529"/>
      <c r="W566" s="1497">
        <v>0.03</v>
      </c>
      <c r="X566" s="1498"/>
      <c r="Y566" s="1499"/>
      <c r="Z566" s="1700" t="s">
        <v>2744</v>
      </c>
      <c r="AA566" s="1700"/>
      <c r="AB566" s="1700"/>
      <c r="AC566" s="1700"/>
      <c r="AD566" s="1700"/>
      <c r="AE566" s="1490">
        <v>4</v>
      </c>
      <c r="AF566" s="1491"/>
      <c r="AG566" s="1491"/>
      <c r="AH566" s="1492"/>
      <c r="AI566" s="1524"/>
      <c r="AJ566" s="1525"/>
      <c r="AK566" s="1525"/>
      <c r="AL566" s="1526"/>
      <c r="AM566" s="1462">
        <v>1792651</v>
      </c>
      <c r="AN566" s="1463"/>
      <c r="AO566" s="1463"/>
      <c r="AP566" s="1463"/>
      <c r="AQ566" s="1463"/>
      <c r="AR566" s="1463"/>
      <c r="AS566" s="1464"/>
      <c r="AT566" s="1142" t="str">
        <f t="shared" ref="AT566:AT573" si="2">IF(AND(NOT(C565=""),C566="",NOT(C567="")),"!","")</f>
        <v/>
      </c>
      <c r="AU566" s="1141"/>
      <c r="BB566" s="3"/>
      <c r="BC566" s="3"/>
      <c r="BD566" s="3"/>
      <c r="BE566" s="3"/>
      <c r="BF566" s="3"/>
      <c r="BG566" s="3"/>
      <c r="BH566" s="3" t="s">
        <v>761</v>
      </c>
      <c r="BI566" s="3" t="str">
        <f>N673</f>
        <v>Yes</v>
      </c>
    </row>
    <row r="567" spans="1:61" ht="13" customHeight="1">
      <c r="B567" s="52" t="s">
        <v>582</v>
      </c>
      <c r="C567" s="1496" t="str">
        <f>C639</f>
        <v>Operating &amp; Replacement Reserves</v>
      </c>
      <c r="D567" s="1496"/>
      <c r="E567" s="1496"/>
      <c r="F567" s="1496"/>
      <c r="G567" s="1496"/>
      <c r="H567" s="1496"/>
      <c r="I567" s="1496"/>
      <c r="J567" s="1496"/>
      <c r="K567" s="1496"/>
      <c r="L567" s="1496"/>
      <c r="M567" s="1459" t="s">
        <v>2076</v>
      </c>
      <c r="N567" s="1459"/>
      <c r="O567" s="1459"/>
      <c r="P567" s="1459"/>
      <c r="Q567" s="1527"/>
      <c r="R567" s="1528"/>
      <c r="S567" s="1529"/>
      <c r="T567" s="1527"/>
      <c r="U567" s="1528"/>
      <c r="V567" s="1529"/>
      <c r="W567" s="1497"/>
      <c r="X567" s="1498"/>
      <c r="Y567" s="1499"/>
      <c r="Z567" s="1700" t="s">
        <v>589</v>
      </c>
      <c r="AA567" s="1700"/>
      <c r="AB567" s="1700"/>
      <c r="AC567" s="1700"/>
      <c r="AD567" s="1700"/>
      <c r="AE567" s="1490"/>
      <c r="AF567" s="1491"/>
      <c r="AG567" s="1491"/>
      <c r="AH567" s="1492"/>
      <c r="AI567" s="1524"/>
      <c r="AJ567" s="1525"/>
      <c r="AK567" s="1525"/>
      <c r="AL567" s="1526"/>
      <c r="AM567" s="1462">
        <v>1093224</v>
      </c>
      <c r="AN567" s="1463"/>
      <c r="AO567" s="1463"/>
      <c r="AP567" s="1463"/>
      <c r="AQ567" s="1463"/>
      <c r="AR567" s="1463"/>
      <c r="AS567" s="1464"/>
      <c r="AT567" s="1142" t="str">
        <f t="shared" si="2"/>
        <v/>
      </c>
      <c r="AU567" s="1141"/>
      <c r="BB567" s="3"/>
      <c r="BC567" s="3"/>
      <c r="BD567" s="3"/>
      <c r="BE567" s="3"/>
      <c r="BF567" s="3"/>
      <c r="BG567" s="3"/>
      <c r="BH567" s="3" t="s">
        <v>582</v>
      </c>
      <c r="BI567" s="3" t="str">
        <f>AG673</f>
        <v>Yes</v>
      </c>
    </row>
    <row r="568" spans="1:61" ht="13" customHeight="1">
      <c r="B568" s="52" t="s">
        <v>453</v>
      </c>
      <c r="C568" s="1496" t="str">
        <f>C640</f>
        <v>Short Term Work Credit</v>
      </c>
      <c r="D568" s="1496"/>
      <c r="E568" s="1496"/>
      <c r="F568" s="1496"/>
      <c r="G568" s="1496"/>
      <c r="H568" s="1496"/>
      <c r="I568" s="1496"/>
      <c r="J568" s="1496"/>
      <c r="K568" s="1496"/>
      <c r="L568" s="1496"/>
      <c r="M568" s="1459" t="s">
        <v>2075</v>
      </c>
      <c r="N568" s="1459"/>
      <c r="O568" s="1459"/>
      <c r="P568" s="1459"/>
      <c r="Q568" s="1527"/>
      <c r="R568" s="1528"/>
      <c r="S568" s="1529"/>
      <c r="T568" s="1527"/>
      <c r="U568" s="1528"/>
      <c r="V568" s="1529"/>
      <c r="W568" s="1497"/>
      <c r="X568" s="1498"/>
      <c r="Y568" s="1499"/>
      <c r="Z568" s="1700" t="s">
        <v>589</v>
      </c>
      <c r="AA568" s="1700"/>
      <c r="AB568" s="1700"/>
      <c r="AC568" s="1700"/>
      <c r="AD568" s="1700"/>
      <c r="AE568" s="1490"/>
      <c r="AF568" s="1491"/>
      <c r="AG568" s="1491"/>
      <c r="AH568" s="1492"/>
      <c r="AI568" s="1524"/>
      <c r="AJ568" s="1525"/>
      <c r="AK568" s="1525"/>
      <c r="AL568" s="1526"/>
      <c r="AM568" s="1462">
        <v>16000</v>
      </c>
      <c r="AN568" s="1463"/>
      <c r="AO568" s="1463"/>
      <c r="AP568" s="1463"/>
      <c r="AQ568" s="1463"/>
      <c r="AR568" s="1463"/>
      <c r="AS568" s="1464"/>
      <c r="AT568" s="1142" t="str">
        <f t="shared" si="2"/>
        <v/>
      </c>
      <c r="AU568" s="1141"/>
      <c r="BB568" s="3"/>
      <c r="BC568" s="3"/>
      <c r="BD568" s="3"/>
      <c r="BE568" s="3"/>
      <c r="BF568" s="3"/>
      <c r="BG568" s="3"/>
      <c r="BH568" s="3"/>
      <c r="BI568" s="3"/>
    </row>
    <row r="569" spans="1:61" ht="13" customHeight="1">
      <c r="B569" s="52" t="s">
        <v>454</v>
      </c>
      <c r="C569" s="1496" t="s">
        <v>2654</v>
      </c>
      <c r="D569" s="1496"/>
      <c r="E569" s="1496"/>
      <c r="F569" s="1496"/>
      <c r="G569" s="1496"/>
      <c r="H569" s="1496"/>
      <c r="I569" s="1496"/>
      <c r="J569" s="1496"/>
      <c r="K569" s="1496"/>
      <c r="L569" s="1496"/>
      <c r="M569" s="1459" t="s">
        <v>2059</v>
      </c>
      <c r="N569" s="1459"/>
      <c r="O569" s="1459"/>
      <c r="P569" s="1459"/>
      <c r="Q569" s="1527"/>
      <c r="R569" s="1528"/>
      <c r="S569" s="1529"/>
      <c r="T569" s="1527"/>
      <c r="U569" s="1528"/>
      <c r="V569" s="1529"/>
      <c r="W569" s="1497"/>
      <c r="X569" s="1498"/>
      <c r="Y569" s="1499"/>
      <c r="Z569" s="1700" t="s">
        <v>589</v>
      </c>
      <c r="AA569" s="1700"/>
      <c r="AB569" s="1700"/>
      <c r="AC569" s="1700"/>
      <c r="AD569" s="1700"/>
      <c r="AE569" s="1490"/>
      <c r="AF569" s="1491"/>
      <c r="AG569" s="1491"/>
      <c r="AH569" s="1492"/>
      <c r="AI569" s="1524"/>
      <c r="AJ569" s="1525"/>
      <c r="AK569" s="1525"/>
      <c r="AL569" s="1526"/>
      <c r="AM569" s="1462">
        <v>3014262</v>
      </c>
      <c r="AN569" s="1463"/>
      <c r="AO569" s="1463"/>
      <c r="AP569" s="1463"/>
      <c r="AQ569" s="1463"/>
      <c r="AR569" s="1463"/>
      <c r="AS569" s="1464"/>
      <c r="AT569" s="1142" t="str">
        <f t="shared" si="2"/>
        <v/>
      </c>
      <c r="AU569" s="1141"/>
      <c r="BB569" s="3"/>
      <c r="BC569" s="3"/>
      <c r="BD569" s="3"/>
      <c r="BE569" s="3"/>
      <c r="BF569" s="3"/>
      <c r="BG569" s="3"/>
      <c r="BH569" s="3"/>
      <c r="BI569" s="3"/>
    </row>
    <row r="570" spans="1:61" ht="13" customHeight="1">
      <c r="B570" s="52" t="s">
        <v>459</v>
      </c>
      <c r="C570" s="1496" t="s">
        <v>2642</v>
      </c>
      <c r="D570" s="1496"/>
      <c r="E570" s="1496"/>
      <c r="F570" s="1496"/>
      <c r="G570" s="1496"/>
      <c r="H570" s="1496"/>
      <c r="I570" s="1496"/>
      <c r="J570" s="1496"/>
      <c r="K570" s="1496"/>
      <c r="L570" s="1496"/>
      <c r="M570" s="1459" t="s">
        <v>2069</v>
      </c>
      <c r="N570" s="1459"/>
      <c r="O570" s="1459"/>
      <c r="P570" s="1459"/>
      <c r="Q570" s="1527">
        <v>660</v>
      </c>
      <c r="R570" s="1528"/>
      <c r="S570" s="1529"/>
      <c r="T570" s="1527"/>
      <c r="U570" s="1528"/>
      <c r="V570" s="1529"/>
      <c r="W570" s="1497">
        <v>4.5499999999999999E-2</v>
      </c>
      <c r="X570" s="1498"/>
      <c r="Y570" s="1499"/>
      <c r="Z570" s="1700" t="s">
        <v>2744</v>
      </c>
      <c r="AA570" s="1700"/>
      <c r="AB570" s="1700"/>
      <c r="AC570" s="1700"/>
      <c r="AD570" s="1700"/>
      <c r="AE570" s="1490">
        <v>5</v>
      </c>
      <c r="AF570" s="1491"/>
      <c r="AG570" s="1491"/>
      <c r="AH570" s="1492"/>
      <c r="AI570" s="1524"/>
      <c r="AJ570" s="1525"/>
      <c r="AK570" s="1525"/>
      <c r="AL570" s="1526"/>
      <c r="AM570" s="1462">
        <f>AO636</f>
        <v>36402988</v>
      </c>
      <c r="AN570" s="1463"/>
      <c r="AO570" s="1463"/>
      <c r="AP570" s="1463"/>
      <c r="AQ570" s="1463"/>
      <c r="AR570" s="1463"/>
      <c r="AS570" s="1464"/>
      <c r="AT570" s="1142" t="str">
        <f t="shared" si="2"/>
        <v/>
      </c>
      <c r="AU570" s="1141"/>
      <c r="BB570" s="3"/>
      <c r="BC570" s="3"/>
      <c r="BD570" s="3"/>
      <c r="BE570" s="3"/>
      <c r="BF570" s="3"/>
      <c r="BG570" s="3"/>
      <c r="BH570" s="3"/>
      <c r="BI570" s="3"/>
    </row>
    <row r="571" spans="1:61" ht="13" customHeight="1">
      <c r="B571" s="52" t="s">
        <v>644</v>
      </c>
      <c r="C571" s="1496"/>
      <c r="D571" s="1496"/>
      <c r="E571" s="1496"/>
      <c r="F571" s="1496"/>
      <c r="G571" s="1496"/>
      <c r="H571" s="1496"/>
      <c r="I571" s="1496"/>
      <c r="J571" s="1496"/>
      <c r="K571" s="1496"/>
      <c r="L571" s="1496"/>
      <c r="M571" s="1459"/>
      <c r="N571" s="1459"/>
      <c r="O571" s="1459"/>
      <c r="P571" s="1459"/>
      <c r="Q571" s="1527"/>
      <c r="R571" s="1528"/>
      <c r="S571" s="1529"/>
      <c r="T571" s="1527"/>
      <c r="U571" s="1528"/>
      <c r="V571" s="1529"/>
      <c r="W571" s="1497"/>
      <c r="X571" s="1498"/>
      <c r="Y571" s="1499"/>
      <c r="Z571" s="1700"/>
      <c r="AA571" s="1700"/>
      <c r="AB571" s="1700"/>
      <c r="AC571" s="1700"/>
      <c r="AD571" s="1700"/>
      <c r="AE571" s="1490"/>
      <c r="AF571" s="1491"/>
      <c r="AG571" s="1491"/>
      <c r="AH571" s="1492"/>
      <c r="AI571" s="1524"/>
      <c r="AJ571" s="1525"/>
      <c r="AK571" s="1525"/>
      <c r="AL571" s="1526"/>
      <c r="AM571" s="1462"/>
      <c r="AN571" s="1463"/>
      <c r="AO571" s="1463"/>
      <c r="AP571" s="1463"/>
      <c r="AQ571" s="1463"/>
      <c r="AR571" s="1463"/>
      <c r="AS571" s="1464"/>
      <c r="AT571" s="1142" t="str">
        <f t="shared" si="2"/>
        <v/>
      </c>
      <c r="BB571" s="3"/>
      <c r="BC571" s="3"/>
      <c r="BD571" s="3"/>
      <c r="BE571" s="3"/>
      <c r="BF571" s="3"/>
      <c r="BG571" s="3"/>
      <c r="BH571" s="3"/>
      <c r="BI571" s="3"/>
    </row>
    <row r="572" spans="1:61" ht="13" customHeight="1">
      <c r="B572" s="52" t="s">
        <v>361</v>
      </c>
      <c r="C572" s="1496"/>
      <c r="D572" s="1496"/>
      <c r="E572" s="1496"/>
      <c r="F572" s="1496"/>
      <c r="G572" s="1496"/>
      <c r="H572" s="1496"/>
      <c r="I572" s="1496"/>
      <c r="J572" s="1496"/>
      <c r="K572" s="1496"/>
      <c r="L572" s="1496"/>
      <c r="M572" s="1459"/>
      <c r="N572" s="1459"/>
      <c r="O572" s="1459"/>
      <c r="P572" s="1459"/>
      <c r="Q572" s="1527"/>
      <c r="R572" s="1528"/>
      <c r="S572" s="1529"/>
      <c r="T572" s="1527"/>
      <c r="U572" s="1528"/>
      <c r="V572" s="1529"/>
      <c r="W572" s="1497"/>
      <c r="X572" s="1498"/>
      <c r="Y572" s="1499"/>
      <c r="Z572" s="1700"/>
      <c r="AA572" s="1700"/>
      <c r="AB572" s="1700"/>
      <c r="AC572" s="1700"/>
      <c r="AD572" s="1700"/>
      <c r="AE572" s="1490"/>
      <c r="AF572" s="1491"/>
      <c r="AG572" s="1491"/>
      <c r="AH572" s="1492"/>
      <c r="AI572" s="1524"/>
      <c r="AJ572" s="1525"/>
      <c r="AK572" s="1525"/>
      <c r="AL572" s="1526"/>
      <c r="AM572" s="1462"/>
      <c r="AN572" s="1463"/>
      <c r="AO572" s="1463"/>
      <c r="AP572" s="1463"/>
      <c r="AQ572" s="1463"/>
      <c r="AR572" s="1463"/>
      <c r="AS572" s="1464"/>
      <c r="AT572" s="1142" t="str">
        <f t="shared" si="2"/>
        <v/>
      </c>
      <c r="BB572" s="3"/>
      <c r="BC572" s="3"/>
      <c r="BD572" s="3"/>
      <c r="BE572" s="3"/>
      <c r="BF572" s="3"/>
      <c r="BG572" s="3"/>
      <c r="BH572" s="3"/>
      <c r="BI572" s="3"/>
    </row>
    <row r="573" spans="1:61" ht="13" customHeight="1">
      <c r="B573" s="52" t="s">
        <v>362</v>
      </c>
      <c r="C573" s="1496"/>
      <c r="D573" s="1496"/>
      <c r="E573" s="1496"/>
      <c r="F573" s="1496"/>
      <c r="G573" s="1496"/>
      <c r="H573" s="1496"/>
      <c r="I573" s="1496"/>
      <c r="J573" s="1496"/>
      <c r="K573" s="1496"/>
      <c r="L573" s="1496"/>
      <c r="M573" s="1459"/>
      <c r="N573" s="1459"/>
      <c r="O573" s="1459"/>
      <c r="P573" s="1459"/>
      <c r="Q573" s="1527"/>
      <c r="R573" s="1528"/>
      <c r="S573" s="1529"/>
      <c r="T573" s="1527"/>
      <c r="U573" s="1528"/>
      <c r="V573" s="1529"/>
      <c r="W573" s="1497"/>
      <c r="X573" s="1498"/>
      <c r="Y573" s="1499"/>
      <c r="Z573" s="1700"/>
      <c r="AA573" s="1700"/>
      <c r="AB573" s="1700"/>
      <c r="AC573" s="1700"/>
      <c r="AD573" s="1700"/>
      <c r="AE573" s="1490"/>
      <c r="AF573" s="1491"/>
      <c r="AG573" s="1491"/>
      <c r="AH573" s="1492"/>
      <c r="AI573" s="1524"/>
      <c r="AJ573" s="1525"/>
      <c r="AK573" s="1525"/>
      <c r="AL573" s="1526"/>
      <c r="AM573" s="1462"/>
      <c r="AN573" s="1463"/>
      <c r="AO573" s="1463"/>
      <c r="AP573" s="1463"/>
      <c r="AQ573" s="1463"/>
      <c r="AR573" s="1463"/>
      <c r="AS573" s="1464"/>
      <c r="AT573" s="1142" t="str">
        <f t="shared" si="2"/>
        <v/>
      </c>
      <c r="BB573" s="3"/>
      <c r="BC573" s="3"/>
      <c r="BD573" s="3"/>
      <c r="BE573" s="3"/>
      <c r="BF573" s="3"/>
      <c r="BG573" s="3"/>
      <c r="BH573" s="3"/>
      <c r="BI573" s="3"/>
    </row>
    <row r="574" spans="1:61" ht="13" customHeight="1">
      <c r="B574" s="1531" t="s">
        <v>127</v>
      </c>
      <c r="C574" s="1532"/>
      <c r="D574" s="1532"/>
      <c r="E574" s="1532"/>
      <c r="F574" s="1532"/>
      <c r="G574" s="1532"/>
      <c r="H574" s="1532"/>
      <c r="I574" s="1532"/>
      <c r="J574" s="1532"/>
      <c r="K574" s="1532"/>
      <c r="L574" s="1532"/>
      <c r="M574" s="1532"/>
      <c r="N574" s="1532"/>
      <c r="O574" s="1532"/>
      <c r="P574" s="1532"/>
      <c r="Q574" s="1532"/>
      <c r="R574" s="1532"/>
      <c r="S574" s="1532"/>
      <c r="T574" s="1532"/>
      <c r="U574" s="1696"/>
      <c r="V574" s="1532"/>
      <c r="W574" s="1532"/>
      <c r="X574" s="1532"/>
      <c r="Y574" s="1532"/>
      <c r="Z574" s="1532"/>
      <c r="AA574" s="1532"/>
      <c r="AB574" s="1532"/>
      <c r="AC574" s="1532"/>
      <c r="AD574" s="1532"/>
      <c r="AE574" s="1532"/>
      <c r="AF574" s="1532"/>
      <c r="AG574" s="1532"/>
      <c r="AH574" s="1532"/>
      <c r="AI574" s="1532"/>
      <c r="AJ574" s="1532"/>
      <c r="AK574" s="1532"/>
      <c r="AL574" s="1533"/>
      <c r="AM574" s="1536">
        <f>SUM(AM562:AS573)</f>
        <v>83852713.299999997</v>
      </c>
      <c r="AN574" s="1537"/>
      <c r="AO574" s="1537"/>
      <c r="AP574" s="1537"/>
      <c r="AQ574" s="1537"/>
      <c r="AR574" s="1537"/>
      <c r="AS574" s="1538"/>
      <c r="BB574" s="3"/>
      <c r="BC574" s="3"/>
      <c r="BD574" s="3"/>
      <c r="BE574" s="3"/>
      <c r="BF574" s="3"/>
      <c r="BG574" s="3"/>
      <c r="BH574" s="3" t="s">
        <v>453</v>
      </c>
      <c r="BI574" s="3" t="str">
        <f>N681</f>
        <v>Yes</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454</v>
      </c>
      <c r="BI575" s="3" t="str">
        <f>AG681</f>
        <v>No</v>
      </c>
    </row>
    <row r="576" spans="1:61" ht="13" customHeight="1">
      <c r="A576" s="55" t="s">
        <v>112</v>
      </c>
      <c r="B576" t="s">
        <v>461</v>
      </c>
      <c r="G576" s="1454" t="str">
        <f>C562</f>
        <v>Tax Credit Equity</v>
      </c>
      <c r="H576" s="1454"/>
      <c r="I576" s="1454"/>
      <c r="J576" s="1454"/>
      <c r="K576" s="1454"/>
      <c r="L576" s="1454"/>
      <c r="M576" s="1454"/>
      <c r="N576" s="1454"/>
      <c r="O576" s="1454"/>
      <c r="P576" s="1454"/>
      <c r="Q576" s="1454"/>
      <c r="R576" s="1454"/>
      <c r="S576" s="8"/>
      <c r="T576" s="55" t="s">
        <v>113</v>
      </c>
      <c r="U576" t="s">
        <v>461</v>
      </c>
      <c r="Z576" s="1454" t="str">
        <f>C563</f>
        <v>Tax Exempt Bonds</v>
      </c>
      <c r="AA576" s="1454"/>
      <c r="AB576" s="1454"/>
      <c r="AC576" s="1454"/>
      <c r="AD576" s="1454"/>
      <c r="AE576" s="1454"/>
      <c r="AF576" s="1454"/>
      <c r="AG576" s="1454"/>
      <c r="AH576" s="1454"/>
      <c r="AI576" s="1454"/>
      <c r="AJ576" s="1454"/>
      <c r="AK576" s="1454"/>
      <c r="BB576" s="3"/>
      <c r="BC576" s="3"/>
      <c r="BD576" s="3"/>
      <c r="BE576" s="3"/>
      <c r="BF576" s="3"/>
      <c r="BG576" s="3"/>
      <c r="BH576" s="3"/>
      <c r="BI576" s="3"/>
    </row>
    <row r="577" spans="1:61" ht="13" customHeight="1">
      <c r="A577" s="22"/>
      <c r="B577" t="s">
        <v>85</v>
      </c>
      <c r="G577" s="1445" t="str">
        <f>AA321</f>
        <v>8335 Sunset Blvd., Ste. 203</v>
      </c>
      <c r="H577" s="1445"/>
      <c r="I577" s="1445"/>
      <c r="J577" s="1445"/>
      <c r="K577" s="1445"/>
      <c r="L577" s="1445"/>
      <c r="M577" s="1445"/>
      <c r="N577" s="1445"/>
      <c r="O577" s="1445"/>
      <c r="P577" s="1445"/>
      <c r="Q577" s="1445"/>
      <c r="R577" s="1445"/>
      <c r="S577" s="8"/>
      <c r="T577" s="22"/>
      <c r="U577" t="s">
        <v>85</v>
      </c>
      <c r="Z577" s="1445" t="s">
        <v>2746</v>
      </c>
      <c r="AA577" s="1445"/>
      <c r="AB577" s="1445"/>
      <c r="AC577" s="1445"/>
      <c r="AD577" s="1445"/>
      <c r="AE577" s="1445"/>
      <c r="AF577" s="1445"/>
      <c r="AG577" s="1445"/>
      <c r="AH577" s="1445"/>
      <c r="AI577" s="1445"/>
      <c r="AJ577" s="1445"/>
      <c r="AK577" s="1445"/>
      <c r="BB577" s="3"/>
      <c r="BC577" s="3"/>
      <c r="BD577" s="3"/>
      <c r="BE577" s="3"/>
      <c r="BF577" s="3"/>
      <c r="BG577" s="3"/>
      <c r="BH577" s="3"/>
      <c r="BI577" s="3"/>
    </row>
    <row r="578" spans="1:61" ht="13" customHeight="1">
      <c r="A578" s="22"/>
      <c r="B578" t="s">
        <v>578</v>
      </c>
      <c r="G578" s="1444" t="s">
        <v>2745</v>
      </c>
      <c r="H578" s="1445"/>
      <c r="I578" s="1445"/>
      <c r="J578" s="1445"/>
      <c r="K578" s="1445"/>
      <c r="L578" s="1445"/>
      <c r="M578" s="1445"/>
      <c r="N578" s="1445"/>
      <c r="O578" s="1445"/>
      <c r="P578" s="1445"/>
      <c r="Q578" s="1445"/>
      <c r="R578" s="1445"/>
      <c r="T578" s="22"/>
      <c r="U578" t="s">
        <v>578</v>
      </c>
      <c r="Z578" s="1461" t="s">
        <v>2747</v>
      </c>
      <c r="AA578" s="1461"/>
      <c r="AB578" s="1461"/>
      <c r="AC578" s="1461"/>
      <c r="AD578" s="1461"/>
      <c r="AE578" s="1461"/>
      <c r="AF578" s="1461"/>
      <c r="AG578" s="1461"/>
      <c r="AH578" s="1461"/>
      <c r="AI578" s="1461"/>
      <c r="AJ578" s="1461"/>
      <c r="AK578" s="1461"/>
      <c r="BB578" s="3"/>
      <c r="BC578" s="3"/>
      <c r="BD578" s="3"/>
      <c r="BE578" s="3"/>
      <c r="BF578" s="3"/>
      <c r="BG578" s="3"/>
      <c r="BH578" s="3"/>
      <c r="BI578" s="3"/>
    </row>
    <row r="579" spans="1:61" ht="13" customHeight="1">
      <c r="A579" s="22"/>
      <c r="B579" t="s">
        <v>17</v>
      </c>
      <c r="G579" s="1445" t="str">
        <f>AA323</f>
        <v>Roy Faerber</v>
      </c>
      <c r="H579" s="1445"/>
      <c r="I579" s="1445"/>
      <c r="J579" s="1445"/>
      <c r="K579" s="1445"/>
      <c r="L579" s="1445"/>
      <c r="M579" s="1445"/>
      <c r="N579" s="1445"/>
      <c r="O579" s="1445"/>
      <c r="P579" s="1445"/>
      <c r="Q579" s="1445"/>
      <c r="R579" s="1445"/>
      <c r="S579" s="8"/>
      <c r="T579" s="22"/>
      <c r="U579" t="s">
        <v>17</v>
      </c>
      <c r="Z579" s="1461" t="s">
        <v>2748</v>
      </c>
      <c r="AA579" s="1461"/>
      <c r="AB579" s="1461"/>
      <c r="AC579" s="1461"/>
      <c r="AD579" s="1461"/>
      <c r="AE579" s="1461"/>
      <c r="AF579" s="1461"/>
      <c r="AG579" s="1461"/>
      <c r="AH579" s="1461"/>
      <c r="AI579" s="1461"/>
      <c r="AJ579" s="1461"/>
      <c r="AK579" s="1461"/>
      <c r="BB579" s="3"/>
      <c r="BC579" s="3"/>
      <c r="BD579" s="3"/>
      <c r="BE579" s="3"/>
      <c r="BF579" s="3"/>
      <c r="BG579" s="3"/>
      <c r="BH579" s="3"/>
      <c r="BI579" s="3"/>
    </row>
    <row r="580" spans="1:61" ht="13" customHeight="1">
      <c r="A580" s="22"/>
      <c r="B580" t="s">
        <v>315</v>
      </c>
      <c r="G580" s="1443" t="str">
        <f>AA324</f>
        <v>310-860-4550</v>
      </c>
      <c r="H580" s="1443"/>
      <c r="I580" s="1443"/>
      <c r="J580" s="1443"/>
      <c r="K580" s="1443"/>
      <c r="L580" s="1443"/>
      <c r="O580" s="33" t="s">
        <v>205</v>
      </c>
      <c r="P580" s="1460"/>
      <c r="Q580" s="1460"/>
      <c r="R580" s="1460"/>
      <c r="S580" s="10"/>
      <c r="T580" s="22"/>
      <c r="U580" t="s">
        <v>315</v>
      </c>
      <c r="Z580" s="1487" t="s">
        <v>2749</v>
      </c>
      <c r="AA580" s="1443"/>
      <c r="AB580" s="1443"/>
      <c r="AC580" s="1443"/>
      <c r="AD580" s="1443"/>
      <c r="AE580" s="1443"/>
      <c r="AH580" s="33" t="s">
        <v>205</v>
      </c>
      <c r="AI580" s="1460"/>
      <c r="AJ580" s="1460"/>
      <c r="AK580" s="1460"/>
      <c r="BB580" s="3"/>
      <c r="BC580" s="3"/>
      <c r="BD580" s="3"/>
      <c r="BE580" s="3"/>
      <c r="BF580" s="3"/>
      <c r="BG580" s="3"/>
      <c r="BH580" s="3"/>
      <c r="BI580" s="3"/>
    </row>
    <row r="581" spans="1:61" ht="13" customHeight="1">
      <c r="A581" s="22"/>
      <c r="B581" t="s">
        <v>18</v>
      </c>
      <c r="H581" s="1445"/>
      <c r="I581" s="1445"/>
      <c r="J581" s="1445"/>
      <c r="K581" s="1445"/>
      <c r="L581" s="1445"/>
      <c r="M581" s="1445"/>
      <c r="N581" s="1445"/>
      <c r="O581" s="1445"/>
      <c r="P581" s="1445"/>
      <c r="Q581" s="1445"/>
      <c r="R581" s="1445"/>
      <c r="S581" s="8"/>
      <c r="T581" s="22"/>
      <c r="U581" t="s">
        <v>18</v>
      </c>
      <c r="AA581" s="1444" t="s">
        <v>2750</v>
      </c>
      <c r="AB581" s="1445"/>
      <c r="AC581" s="1445"/>
      <c r="AD581" s="1445"/>
      <c r="AE581" s="1445"/>
      <c r="AF581" s="1445"/>
      <c r="AG581" s="1445"/>
      <c r="AH581" s="1445"/>
      <c r="AI581" s="1445"/>
      <c r="AJ581" s="1445"/>
      <c r="AK581" s="1445"/>
      <c r="BB581" s="3"/>
      <c r="BC581" s="3"/>
      <c r="BD581" s="3"/>
      <c r="BE581" s="3"/>
      <c r="BF581" s="3"/>
      <c r="BG581" s="3"/>
      <c r="BH581" s="3"/>
      <c r="BI581" s="3"/>
    </row>
    <row r="582" spans="1:61" ht="13" customHeight="1">
      <c r="A582" s="22"/>
      <c r="B582" s="320" t="s">
        <v>1182</v>
      </c>
      <c r="H582" s="8"/>
      <c r="I582" s="8"/>
      <c r="J582" s="8"/>
      <c r="K582" s="8"/>
      <c r="L582" s="8"/>
      <c r="M582" s="1699"/>
      <c r="N582" s="1699"/>
      <c r="O582" s="1699"/>
      <c r="P582" s="1699"/>
      <c r="Q582" s="1699"/>
      <c r="R582" s="1699"/>
      <c r="S582" s="8"/>
      <c r="T582" s="22"/>
      <c r="U582" s="320" t="s">
        <v>1182</v>
      </c>
      <c r="AA582" s="8"/>
      <c r="AB582" s="8"/>
      <c r="AC582" s="8"/>
      <c r="AD582" s="8"/>
      <c r="AE582" s="8"/>
      <c r="AF582" s="1699"/>
      <c r="AG582" s="1699"/>
      <c r="AH582" s="1699"/>
      <c r="AI582" s="1699"/>
      <c r="AJ582" s="1699"/>
      <c r="AK582" s="1699"/>
      <c r="BB582" s="3"/>
      <c r="BC582" s="3"/>
      <c r="BD582" s="3"/>
      <c r="BE582" s="3"/>
      <c r="BF582" s="3"/>
      <c r="BG582" s="3"/>
      <c r="BH582" s="3"/>
      <c r="BI582" s="3"/>
    </row>
    <row r="583" spans="1:61" ht="13" customHeight="1">
      <c r="A583" s="22"/>
      <c r="B583" t="s">
        <v>20</v>
      </c>
      <c r="N583" s="1341" t="s">
        <v>543</v>
      </c>
      <c r="O583" s="1341"/>
      <c r="T583" s="22"/>
      <c r="U583" t="s">
        <v>20</v>
      </c>
      <c r="AG583" s="1341" t="s">
        <v>543</v>
      </c>
      <c r="AH583" s="1341"/>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461</v>
      </c>
      <c r="G585" s="1454" t="str">
        <f>C564</f>
        <v>Taxable Loan</v>
      </c>
      <c r="H585" s="1454"/>
      <c r="I585" s="1454"/>
      <c r="J585" s="1454"/>
      <c r="K585" s="1454"/>
      <c r="L585" s="1454"/>
      <c r="M585" s="1454"/>
      <c r="N585" s="1454"/>
      <c r="O585" s="1454"/>
      <c r="P585" s="1454"/>
      <c r="Q585" s="1454"/>
      <c r="R585" s="1454"/>
      <c r="T585" s="55" t="s">
        <v>579</v>
      </c>
      <c r="U585" t="s">
        <v>461</v>
      </c>
      <c r="Z585" s="1454" t="str">
        <f>C565</f>
        <v>Assumed OCDA Loan</v>
      </c>
      <c r="AA585" s="1454"/>
      <c r="AB585" s="1454"/>
      <c r="AC585" s="1454"/>
      <c r="AD585" s="1454"/>
      <c r="AE585" s="1454"/>
      <c r="AF585" s="1454"/>
      <c r="AG585" s="1454"/>
      <c r="AH585" s="1454"/>
      <c r="AI585" s="1454"/>
      <c r="AJ585" s="1454"/>
      <c r="AK585" s="1454"/>
      <c r="BB585" s="3"/>
      <c r="BC585" s="3"/>
    </row>
    <row r="586" spans="1:61" ht="13" customHeight="1">
      <c r="A586" s="22"/>
      <c r="B586" t="s">
        <v>85</v>
      </c>
      <c r="G586" s="1445" t="s">
        <v>2746</v>
      </c>
      <c r="H586" s="1445"/>
      <c r="I586" s="1445"/>
      <c r="J586" s="1445"/>
      <c r="K586" s="1445"/>
      <c r="L586" s="1445"/>
      <c r="M586" s="1445"/>
      <c r="N586" s="1445"/>
      <c r="O586" s="1445"/>
      <c r="P586" s="1445"/>
      <c r="Q586" s="1445"/>
      <c r="R586" s="1445"/>
      <c r="T586" s="22"/>
      <c r="U586" t="s">
        <v>85</v>
      </c>
      <c r="Z586" s="1445" t="s">
        <v>2752</v>
      </c>
      <c r="AA586" s="1445"/>
      <c r="AB586" s="1445"/>
      <c r="AC586" s="1445"/>
      <c r="AD586" s="1445"/>
      <c r="AE586" s="1445"/>
      <c r="AF586" s="1445"/>
      <c r="AG586" s="1445"/>
      <c r="AH586" s="1445"/>
      <c r="AI586" s="1445"/>
      <c r="AJ586" s="1445"/>
      <c r="AK586" s="1445"/>
      <c r="BB586" s="3"/>
      <c r="BC586" s="3"/>
    </row>
    <row r="587" spans="1:61" ht="13" customHeight="1">
      <c r="A587" s="22"/>
      <c r="B587" t="s">
        <v>578</v>
      </c>
      <c r="G587" s="1461" t="s">
        <v>2747</v>
      </c>
      <c r="H587" s="1461"/>
      <c r="I587" s="1461"/>
      <c r="J587" s="1461"/>
      <c r="K587" s="1461"/>
      <c r="L587" s="1461"/>
      <c r="M587" s="1461"/>
      <c r="N587" s="1461"/>
      <c r="O587" s="1461"/>
      <c r="P587" s="1461"/>
      <c r="Q587" s="1461"/>
      <c r="R587" s="1461"/>
      <c r="T587" s="22"/>
      <c r="U587" t="s">
        <v>578</v>
      </c>
      <c r="Z587" s="1461" t="s">
        <v>2753</v>
      </c>
      <c r="AA587" s="1461"/>
      <c r="AB587" s="1461"/>
      <c r="AC587" s="1461"/>
      <c r="AD587" s="1461"/>
      <c r="AE587" s="1461"/>
      <c r="AF587" s="1461"/>
      <c r="AG587" s="1461"/>
      <c r="AH587" s="1461"/>
      <c r="AI587" s="1461"/>
      <c r="AJ587" s="1461"/>
      <c r="AK587" s="1461"/>
      <c r="BB587" s="3"/>
      <c r="BC587" s="3"/>
    </row>
    <row r="588" spans="1:61" ht="13" customHeight="1">
      <c r="A588" s="22"/>
      <c r="B588" t="s">
        <v>17</v>
      </c>
      <c r="G588" s="1461" t="s">
        <v>2748</v>
      </c>
      <c r="H588" s="1461"/>
      <c r="I588" s="1461"/>
      <c r="J588" s="1461"/>
      <c r="K588" s="1461"/>
      <c r="L588" s="1461"/>
      <c r="M588" s="1461"/>
      <c r="N588" s="1461"/>
      <c r="O588" s="1461"/>
      <c r="P588" s="1461"/>
      <c r="Q588" s="1461"/>
      <c r="R588" s="1461"/>
      <c r="T588" s="22"/>
      <c r="U588" t="s">
        <v>17</v>
      </c>
      <c r="Z588" s="1461" t="s">
        <v>2754</v>
      </c>
      <c r="AA588" s="1461"/>
      <c r="AB588" s="1461"/>
      <c r="AC588" s="1461"/>
      <c r="AD588" s="1461"/>
      <c r="AE588" s="1461"/>
      <c r="AF588" s="1461"/>
      <c r="AG588" s="1461"/>
      <c r="AH588" s="1461"/>
      <c r="AI588" s="1461"/>
      <c r="AJ588" s="1461"/>
      <c r="AK588" s="1461"/>
      <c r="BB588" s="3"/>
      <c r="BC588" s="3"/>
    </row>
    <row r="589" spans="1:61" ht="13" customHeight="1">
      <c r="A589" s="22"/>
      <c r="B589" t="s">
        <v>315</v>
      </c>
      <c r="G589" s="1443" t="str">
        <f>Z580</f>
        <v>818-970-3594</v>
      </c>
      <c r="H589" s="1443"/>
      <c r="I589" s="1443"/>
      <c r="J589" s="1443"/>
      <c r="K589" s="1443"/>
      <c r="L589" s="1443"/>
      <c r="O589" s="33" t="s">
        <v>205</v>
      </c>
      <c r="P589" s="1460"/>
      <c r="Q589" s="1460"/>
      <c r="R589" s="1460"/>
      <c r="T589" s="22"/>
      <c r="U589" t="s">
        <v>315</v>
      </c>
      <c r="Z589" s="1487" t="s">
        <v>2755</v>
      </c>
      <c r="AA589" s="1443"/>
      <c r="AB589" s="1443"/>
      <c r="AC589" s="1443"/>
      <c r="AD589" s="1443"/>
      <c r="AE589" s="1443"/>
      <c r="AH589" s="33" t="s">
        <v>205</v>
      </c>
      <c r="AI589" s="1460"/>
      <c r="AJ589" s="1460"/>
      <c r="AK589" s="1460"/>
      <c r="BB589" s="3"/>
      <c r="BC589" s="3"/>
    </row>
    <row r="590" spans="1:61" ht="13" customHeight="1">
      <c r="A590" s="22"/>
      <c r="B590" t="s">
        <v>18</v>
      </c>
      <c r="H590" s="1444" t="s">
        <v>2751</v>
      </c>
      <c r="I590" s="1445"/>
      <c r="J590" s="1445"/>
      <c r="K590" s="1445"/>
      <c r="L590" s="1445"/>
      <c r="M590" s="1445"/>
      <c r="N590" s="1445"/>
      <c r="O590" s="1445"/>
      <c r="P590" s="1445"/>
      <c r="Q590" s="1445"/>
      <c r="R590" s="1445"/>
      <c r="T590" s="22"/>
      <c r="U590" t="s">
        <v>18</v>
      </c>
      <c r="AA590" s="1445" t="str">
        <f>H598</f>
        <v>Assumed soft financing</v>
      </c>
      <c r="AB590" s="1445"/>
      <c r="AC590" s="1445"/>
      <c r="AD590" s="1445"/>
      <c r="AE590" s="1445"/>
      <c r="AF590" s="1445"/>
      <c r="AG590" s="1445"/>
      <c r="AH590" s="1445"/>
      <c r="AI590" s="1445"/>
      <c r="AJ590" s="1445"/>
      <c r="AK590" s="1445"/>
      <c r="BB590" s="3"/>
      <c r="BC590" s="3"/>
    </row>
    <row r="591" spans="1:61" ht="13" customHeight="1">
      <c r="A591" s="22"/>
      <c r="B591" t="s">
        <v>20</v>
      </c>
      <c r="N591" s="1341" t="s">
        <v>543</v>
      </c>
      <c r="O591" s="1341"/>
      <c r="T591" s="22"/>
      <c r="U591" t="s">
        <v>20</v>
      </c>
      <c r="AG591" s="1341" t="s">
        <v>543</v>
      </c>
      <c r="AH591" s="1341"/>
      <c r="BB591" s="3"/>
      <c r="BC591" s="3"/>
    </row>
    <row r="592" spans="1:61" ht="13" customHeight="1">
      <c r="A592" s="22"/>
      <c r="T592" s="22"/>
      <c r="BB592" s="3"/>
      <c r="BC592" s="3"/>
    </row>
    <row r="593" spans="1:55" ht="13" customHeight="1">
      <c r="A593" s="55" t="s">
        <v>761</v>
      </c>
      <c r="B593" t="s">
        <v>461</v>
      </c>
      <c r="G593" s="1454" t="str">
        <f>C566</f>
        <v>Assumed HOME Loan</v>
      </c>
      <c r="H593" s="1454"/>
      <c r="I593" s="1454"/>
      <c r="J593" s="1454"/>
      <c r="K593" s="1454"/>
      <c r="L593" s="1454"/>
      <c r="M593" s="1454"/>
      <c r="N593" s="1454"/>
      <c r="O593" s="1454"/>
      <c r="P593" s="1454"/>
      <c r="Q593" s="1454"/>
      <c r="R593" s="1454"/>
      <c r="T593" s="55" t="s">
        <v>582</v>
      </c>
      <c r="U593" t="s">
        <v>461</v>
      </c>
      <c r="Z593" s="1454" t="str">
        <f>C567</f>
        <v>Operating &amp; Replacement Reserves</v>
      </c>
      <c r="AA593" s="1454"/>
      <c r="AB593" s="1454"/>
      <c r="AC593" s="1454"/>
      <c r="AD593" s="1454"/>
      <c r="AE593" s="1454"/>
      <c r="AF593" s="1454"/>
      <c r="AG593" s="1454"/>
      <c r="AH593" s="1454"/>
      <c r="AI593" s="1454"/>
      <c r="AJ593" s="1454"/>
      <c r="AK593" s="1454"/>
      <c r="BB593" s="3"/>
      <c r="BC593" s="3"/>
    </row>
    <row r="594" spans="1:55" ht="13" customHeight="1">
      <c r="A594" s="22"/>
      <c r="B594" t="s">
        <v>85</v>
      </c>
      <c r="G594" s="1445" t="s">
        <v>2752</v>
      </c>
      <c r="H594" s="1445"/>
      <c r="I594" s="1445"/>
      <c r="J594" s="1445"/>
      <c r="K594" s="1445"/>
      <c r="L594" s="1445"/>
      <c r="M594" s="1445"/>
      <c r="N594" s="1445"/>
      <c r="O594" s="1445"/>
      <c r="P594" s="1445"/>
      <c r="Q594" s="1445"/>
      <c r="R594" s="1445"/>
      <c r="T594" s="22"/>
      <c r="U594" t="s">
        <v>85</v>
      </c>
      <c r="Z594" s="1444" t="s">
        <v>2666</v>
      </c>
      <c r="AA594" s="1445"/>
      <c r="AB594" s="1445"/>
      <c r="AC594" s="1445"/>
      <c r="AD594" s="1445"/>
      <c r="AE594" s="1445"/>
      <c r="AF594" s="1445"/>
      <c r="AG594" s="1445"/>
      <c r="AH594" s="1445"/>
      <c r="AI594" s="1445"/>
      <c r="AJ594" s="1445"/>
      <c r="AK594" s="1445"/>
      <c r="BB594" s="3"/>
      <c r="BC594" s="3"/>
    </row>
    <row r="595" spans="1:55" ht="13" customHeight="1">
      <c r="A595" s="22"/>
      <c r="B595" t="s">
        <v>578</v>
      </c>
      <c r="G595" s="1445" t="s">
        <v>2753</v>
      </c>
      <c r="H595" s="1445"/>
      <c r="I595" s="1445"/>
      <c r="J595" s="1445"/>
      <c r="K595" s="1445"/>
      <c r="L595" s="1445"/>
      <c r="M595" s="1445"/>
      <c r="N595" s="1445"/>
      <c r="O595" s="1445"/>
      <c r="P595" s="1445"/>
      <c r="Q595" s="1445"/>
      <c r="R595" s="1445"/>
      <c r="T595" s="22"/>
      <c r="U595" t="s">
        <v>578</v>
      </c>
      <c r="Z595" s="1384" t="s">
        <v>2658</v>
      </c>
      <c r="AA595" s="1461"/>
      <c r="AB595" s="1461"/>
      <c r="AC595" s="1461"/>
      <c r="AD595" s="1461"/>
      <c r="AE595" s="1461"/>
      <c r="AF595" s="1461"/>
      <c r="AG595" s="1461"/>
      <c r="AH595" s="1461"/>
      <c r="AI595" s="1461"/>
      <c r="AJ595" s="1461"/>
      <c r="AK595" s="1461"/>
      <c r="BB595" s="3"/>
      <c r="BC595" s="3"/>
    </row>
    <row r="596" spans="1:55" ht="13" customHeight="1">
      <c r="A596" s="22"/>
      <c r="B596" t="s">
        <v>17</v>
      </c>
      <c r="G596" s="1445" t="s">
        <v>2754</v>
      </c>
      <c r="H596" s="1445"/>
      <c r="I596" s="1445"/>
      <c r="J596" s="1445"/>
      <c r="K596" s="1445"/>
      <c r="L596" s="1445"/>
      <c r="M596" s="1445"/>
      <c r="N596" s="1445"/>
      <c r="O596" s="1445"/>
      <c r="P596" s="1445"/>
      <c r="Q596" s="1445"/>
      <c r="R596" s="1445"/>
      <c r="T596" s="22"/>
      <c r="U596" t="s">
        <v>17</v>
      </c>
      <c r="Z596" s="1384" t="s">
        <v>2669</v>
      </c>
      <c r="AA596" s="1461"/>
      <c r="AB596" s="1461"/>
      <c r="AC596" s="1461"/>
      <c r="AD596" s="1461"/>
      <c r="AE596" s="1461"/>
      <c r="AF596" s="1461"/>
      <c r="AG596" s="1461"/>
      <c r="AH596" s="1461"/>
      <c r="AI596" s="1461"/>
      <c r="AJ596" s="1461"/>
      <c r="AK596" s="1461"/>
    </row>
    <row r="597" spans="1:55" ht="13" customHeight="1">
      <c r="A597" s="22"/>
      <c r="B597" t="s">
        <v>315</v>
      </c>
      <c r="G597" s="1487" t="s">
        <v>2755</v>
      </c>
      <c r="H597" s="1443"/>
      <c r="I597" s="1443"/>
      <c r="J597" s="1443"/>
      <c r="K597" s="1443"/>
      <c r="L597" s="1443"/>
      <c r="O597" s="33" t="s">
        <v>205</v>
      </c>
      <c r="P597" s="1460"/>
      <c r="Q597" s="1460"/>
      <c r="R597" s="1460"/>
      <c r="T597" s="22"/>
      <c r="U597" t="s">
        <v>315</v>
      </c>
      <c r="Z597" s="1487" t="s">
        <v>2679</v>
      </c>
      <c r="AA597" s="1443"/>
      <c r="AB597" s="1443"/>
      <c r="AC597" s="1443"/>
      <c r="AD597" s="1443"/>
      <c r="AE597" s="1443"/>
      <c r="AH597" s="33" t="s">
        <v>205</v>
      </c>
      <c r="AI597" s="1460"/>
      <c r="AJ597" s="1460"/>
      <c r="AK597" s="1460"/>
      <c r="AZ597" s="3"/>
      <c r="BA597" s="3"/>
      <c r="BB597" s="3"/>
      <c r="BC597" s="3"/>
    </row>
    <row r="598" spans="1:55" ht="13" customHeight="1">
      <c r="A598" s="22"/>
      <c r="B598" t="s">
        <v>18</v>
      </c>
      <c r="H598" s="1444" t="s">
        <v>2756</v>
      </c>
      <c r="I598" s="1445"/>
      <c r="J598" s="1445"/>
      <c r="K598" s="1445"/>
      <c r="L598" s="1445"/>
      <c r="M598" s="1445"/>
      <c r="N598" s="1445"/>
      <c r="O598" s="1445"/>
      <c r="P598" s="1445"/>
      <c r="Q598" s="1445"/>
      <c r="R598" s="1445"/>
      <c r="T598" s="22"/>
      <c r="U598" t="s">
        <v>18</v>
      </c>
      <c r="AA598" s="1444" t="s">
        <v>2757</v>
      </c>
      <c r="AB598" s="1445"/>
      <c r="AC598" s="1445"/>
      <c r="AD598" s="1445"/>
      <c r="AE598" s="1445"/>
      <c r="AF598" s="1445"/>
      <c r="AG598" s="1445"/>
      <c r="AH598" s="1445"/>
      <c r="AI598" s="1445"/>
      <c r="AJ598" s="1445"/>
      <c r="AK598" s="1445"/>
      <c r="AZ598" s="3"/>
      <c r="BA598" s="3"/>
      <c r="BB598" s="3"/>
      <c r="BC598" s="3"/>
    </row>
    <row r="599" spans="1:55" ht="13" customHeight="1">
      <c r="A599" s="22"/>
      <c r="B599" t="s">
        <v>20</v>
      </c>
      <c r="N599" s="1341" t="s">
        <v>543</v>
      </c>
      <c r="O599" s="1341"/>
      <c r="T599" s="22"/>
      <c r="U599" t="s">
        <v>20</v>
      </c>
      <c r="AG599" s="1341" t="s">
        <v>543</v>
      </c>
      <c r="AH599" s="1341"/>
      <c r="AZ599" s="3"/>
      <c r="BA599" s="3"/>
      <c r="BB599" s="3"/>
      <c r="BC599" s="3"/>
    </row>
    <row r="600" spans="1:55" ht="13" customHeight="1">
      <c r="A600" s="22"/>
      <c r="T600" s="22"/>
      <c r="AZ600" s="3"/>
      <c r="BA600" s="3"/>
      <c r="BB600" s="3"/>
      <c r="BC600" s="3"/>
    </row>
    <row r="601" spans="1:55" ht="13" customHeight="1">
      <c r="A601" s="55" t="s">
        <v>453</v>
      </c>
      <c r="B601" t="s">
        <v>461</v>
      </c>
      <c r="G601" s="1454" t="str">
        <f>C568</f>
        <v>Short Term Work Credit</v>
      </c>
      <c r="H601" s="1454"/>
      <c r="I601" s="1454"/>
      <c r="J601" s="1454"/>
      <c r="K601" s="1454"/>
      <c r="L601" s="1454"/>
      <c r="M601" s="1454"/>
      <c r="N601" s="1454"/>
      <c r="O601" s="1454"/>
      <c r="P601" s="1454"/>
      <c r="Q601" s="1454"/>
      <c r="R601" s="1454"/>
      <c r="T601" s="55" t="s">
        <v>454</v>
      </c>
      <c r="U601" t="s">
        <v>461</v>
      </c>
      <c r="Z601" s="1454" t="str">
        <f>C569</f>
        <v>Deferred Developer Fee &amp; Costs</v>
      </c>
      <c r="AA601" s="1454"/>
      <c r="AB601" s="1454"/>
      <c r="AC601" s="1454"/>
      <c r="AD601" s="1454"/>
      <c r="AE601" s="1454"/>
      <c r="AF601" s="1454"/>
      <c r="AG601" s="1454"/>
      <c r="AH601" s="1454"/>
      <c r="AI601" s="1454"/>
      <c r="AJ601" s="1454"/>
      <c r="AK601" s="1454"/>
      <c r="AZ601" s="3"/>
      <c r="BA601" s="3"/>
      <c r="BB601" s="3"/>
      <c r="BC601" s="3"/>
    </row>
    <row r="602" spans="1:55" s="4" customFormat="1" ht="13" customHeight="1">
      <c r="A602" s="22"/>
      <c r="B602" t="s">
        <v>85</v>
      </c>
      <c r="C602"/>
      <c r="D602"/>
      <c r="E602"/>
      <c r="F602"/>
      <c r="G602" s="1445" t="s">
        <v>2666</v>
      </c>
      <c r="H602" s="1445"/>
      <c r="I602" s="1445"/>
      <c r="J602" s="1445"/>
      <c r="K602" s="1445"/>
      <c r="L602" s="1445"/>
      <c r="M602" s="1445"/>
      <c r="N602" s="1445"/>
      <c r="O602" s="1445"/>
      <c r="P602" s="1445"/>
      <c r="Q602" s="1445"/>
      <c r="R602" s="1445"/>
      <c r="S602"/>
      <c r="T602" s="22"/>
      <c r="U602" t="s">
        <v>85</v>
      </c>
      <c r="V602"/>
      <c r="W602"/>
      <c r="X602"/>
      <c r="Y602"/>
      <c r="Z602" s="1445" t="s">
        <v>2666</v>
      </c>
      <c r="AA602" s="1445"/>
      <c r="AB602" s="1445"/>
      <c r="AC602" s="1445"/>
      <c r="AD602" s="1445"/>
      <c r="AE602" s="1445"/>
      <c r="AF602" s="1445"/>
      <c r="AG602" s="1445"/>
      <c r="AH602" s="1445"/>
      <c r="AI602" s="1445"/>
      <c r="AJ602" s="1445"/>
      <c r="AK602" s="1445"/>
      <c r="AL602"/>
      <c r="AM602"/>
      <c r="AN602"/>
      <c r="AO602"/>
      <c r="AP602"/>
      <c r="AQ602"/>
      <c r="AR602"/>
      <c r="AS602"/>
      <c r="AT602"/>
      <c r="AU602"/>
      <c r="AV602"/>
      <c r="AW602"/>
      <c r="AX602"/>
      <c r="AY602"/>
      <c r="AZ602" s="3"/>
      <c r="BA602" s="3"/>
      <c r="BB602" s="3"/>
      <c r="BC602" s="3"/>
    </row>
    <row r="603" spans="1:55" s="4" customFormat="1" ht="13" customHeight="1">
      <c r="A603" s="22"/>
      <c r="B603" t="s">
        <v>578</v>
      </c>
      <c r="C603"/>
      <c r="D603"/>
      <c r="E603"/>
      <c r="F603"/>
      <c r="G603" s="1445" t="s">
        <v>2658</v>
      </c>
      <c r="H603" s="1445"/>
      <c r="I603" s="1445"/>
      <c r="J603" s="1445"/>
      <c r="K603" s="1445"/>
      <c r="L603" s="1445"/>
      <c r="M603" s="1445"/>
      <c r="N603" s="1445"/>
      <c r="O603" s="1445"/>
      <c r="P603" s="1445"/>
      <c r="Q603" s="1445"/>
      <c r="R603" s="1445"/>
      <c r="S603"/>
      <c r="T603" s="22"/>
      <c r="U603" t="s">
        <v>578</v>
      </c>
      <c r="V603"/>
      <c r="W603"/>
      <c r="X603"/>
      <c r="Y603"/>
      <c r="Z603" s="1461" t="s">
        <v>2658</v>
      </c>
      <c r="AA603" s="1461"/>
      <c r="AB603" s="1461"/>
      <c r="AC603" s="1461"/>
      <c r="AD603" s="1461"/>
      <c r="AE603" s="1461"/>
      <c r="AF603" s="1461"/>
      <c r="AG603" s="1461"/>
      <c r="AH603" s="1461"/>
      <c r="AI603" s="1461"/>
      <c r="AJ603" s="1461"/>
      <c r="AK603" s="1461"/>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45" t="s">
        <v>2669</v>
      </c>
      <c r="H604" s="1445"/>
      <c r="I604" s="1445"/>
      <c r="J604" s="1445"/>
      <c r="K604" s="1445"/>
      <c r="L604" s="1445"/>
      <c r="M604" s="1445"/>
      <c r="N604" s="1445"/>
      <c r="O604" s="1445"/>
      <c r="P604" s="1445"/>
      <c r="Q604" s="1445"/>
      <c r="R604" s="1445"/>
      <c r="S604"/>
      <c r="T604" s="22"/>
      <c r="U604" t="s">
        <v>17</v>
      </c>
      <c r="V604"/>
      <c r="W604"/>
      <c r="X604"/>
      <c r="Y604"/>
      <c r="Z604" s="1461" t="s">
        <v>2669</v>
      </c>
      <c r="AA604" s="1461"/>
      <c r="AB604" s="1461"/>
      <c r="AC604" s="1461"/>
      <c r="AD604" s="1461"/>
      <c r="AE604" s="1461"/>
      <c r="AF604" s="1461"/>
      <c r="AG604" s="1461"/>
      <c r="AH604" s="1461"/>
      <c r="AI604" s="1461"/>
      <c r="AJ604" s="1461"/>
      <c r="AK604" s="1461"/>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487" t="s">
        <v>2679</v>
      </c>
      <c r="H605" s="1443"/>
      <c r="I605" s="1443"/>
      <c r="J605" s="1443"/>
      <c r="K605" s="1443"/>
      <c r="L605" s="1443"/>
      <c r="M605"/>
      <c r="N605"/>
      <c r="O605" s="33" t="s">
        <v>205</v>
      </c>
      <c r="P605" s="1460"/>
      <c r="Q605" s="1460"/>
      <c r="R605" s="1460"/>
      <c r="S605"/>
      <c r="T605" s="22"/>
      <c r="U605" t="s">
        <v>315</v>
      </c>
      <c r="V605"/>
      <c r="W605"/>
      <c r="X605"/>
      <c r="Y605"/>
      <c r="Z605" s="1443" t="str">
        <f>G605</f>
        <v>949-263-8676</v>
      </c>
      <c r="AA605" s="1443"/>
      <c r="AB605" s="1443"/>
      <c r="AC605" s="1443"/>
      <c r="AD605" s="1443"/>
      <c r="AE605" s="1443"/>
      <c r="AF605"/>
      <c r="AG605"/>
      <c r="AH605" s="33" t="s">
        <v>205</v>
      </c>
      <c r="AI605" s="1460"/>
      <c r="AJ605" s="1460"/>
      <c r="AK605" s="1460"/>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44" t="s">
        <v>2758</v>
      </c>
      <c r="I606" s="1445"/>
      <c r="J606" s="1445"/>
      <c r="K606" s="1445"/>
      <c r="L606" s="1445"/>
      <c r="M606" s="1445"/>
      <c r="N606" s="1445"/>
      <c r="O606" s="1445"/>
      <c r="P606" s="1445"/>
      <c r="Q606" s="1445"/>
      <c r="R606" s="1445"/>
      <c r="S606"/>
      <c r="T606" s="22"/>
      <c r="U606" t="s">
        <v>18</v>
      </c>
      <c r="V606"/>
      <c r="W606"/>
      <c r="X606"/>
      <c r="Y606"/>
      <c r="Z606"/>
      <c r="AA606" s="1444" t="s">
        <v>2759</v>
      </c>
      <c r="AB606" s="1445"/>
      <c r="AC606" s="1445"/>
      <c r="AD606" s="1445"/>
      <c r="AE606" s="1445"/>
      <c r="AF606" s="1445"/>
      <c r="AG606" s="1445"/>
      <c r="AH606" s="1445"/>
      <c r="AI606" s="1445"/>
      <c r="AJ606" s="1445"/>
      <c r="AK606" s="1445"/>
      <c r="AL606"/>
      <c r="AM606"/>
      <c r="AN606"/>
      <c r="AO606"/>
      <c r="AP606"/>
      <c r="AQ606"/>
      <c r="AR606"/>
      <c r="AS606"/>
      <c r="AT606"/>
      <c r="AU606"/>
      <c r="AV606"/>
      <c r="AW606"/>
      <c r="AX606"/>
      <c r="AY606"/>
      <c r="BB606" s="3"/>
      <c r="BC606" s="3"/>
    </row>
    <row r="607" spans="1:55" ht="13" customHeight="1">
      <c r="A607" s="22"/>
      <c r="B607" t="s">
        <v>20</v>
      </c>
      <c r="N607" s="1341" t="s">
        <v>543</v>
      </c>
      <c r="O607" s="1341"/>
      <c r="T607" s="22"/>
      <c r="U607" t="s">
        <v>20</v>
      </c>
      <c r="AG607" s="1341" t="s">
        <v>543</v>
      </c>
      <c r="AH607" s="1341"/>
      <c r="BB607" s="3"/>
      <c r="BC607" s="3"/>
    </row>
    <row r="608" spans="1:55" ht="13" customHeight="1">
      <c r="A608" s="22"/>
      <c r="T608" s="22"/>
      <c r="BB608" s="3"/>
      <c r="BC608" s="3"/>
    </row>
    <row r="609" spans="1:55" ht="13" customHeight="1">
      <c r="A609" s="55" t="s">
        <v>459</v>
      </c>
      <c r="B609" t="s">
        <v>461</v>
      </c>
      <c r="G609" s="1454" t="str">
        <f>C570</f>
        <v>Seller Carryback Note</v>
      </c>
      <c r="H609" s="1454"/>
      <c r="I609" s="1454"/>
      <c r="J609" s="1454"/>
      <c r="K609" s="1454"/>
      <c r="L609" s="1454"/>
      <c r="M609" s="1454"/>
      <c r="N609" s="1454"/>
      <c r="O609" s="1454"/>
      <c r="P609" s="1454"/>
      <c r="Q609" s="1454"/>
      <c r="R609" s="1454"/>
      <c r="T609" s="55" t="s">
        <v>644</v>
      </c>
      <c r="U609" t="s">
        <v>461</v>
      </c>
      <c r="Z609" s="1454">
        <f>C571</f>
        <v>0</v>
      </c>
      <c r="AA609" s="1454"/>
      <c r="AB609" s="1454"/>
      <c r="AC609" s="1454"/>
      <c r="AD609" s="1454"/>
      <c r="AE609" s="1454"/>
      <c r="AF609" s="1454"/>
      <c r="AG609" s="1454"/>
      <c r="AH609" s="1454"/>
      <c r="AI609" s="1454"/>
      <c r="AJ609" s="1454"/>
      <c r="AK609" s="1454"/>
      <c r="BB609" s="3"/>
      <c r="BC609" s="3"/>
    </row>
    <row r="610" spans="1:55" ht="13" customHeight="1">
      <c r="A610" s="22"/>
      <c r="B610" t="s">
        <v>85</v>
      </c>
      <c r="G610" s="1445" t="s">
        <v>2666</v>
      </c>
      <c r="H610" s="1445"/>
      <c r="I610" s="1445"/>
      <c r="J610" s="1445"/>
      <c r="K610" s="1445"/>
      <c r="L610" s="1445"/>
      <c r="M610" s="1445"/>
      <c r="N610" s="1445"/>
      <c r="O610" s="1445"/>
      <c r="P610" s="1445"/>
      <c r="Q610" s="1445"/>
      <c r="R610" s="1445"/>
      <c r="T610" s="22"/>
      <c r="U610" t="s">
        <v>85</v>
      </c>
      <c r="Z610" s="1445"/>
      <c r="AA610" s="1445"/>
      <c r="AB610" s="1445"/>
      <c r="AC610" s="1445"/>
      <c r="AD610" s="1445"/>
      <c r="AE610" s="1445"/>
      <c r="AF610" s="1445"/>
      <c r="AG610" s="1445"/>
      <c r="AH610" s="1445"/>
      <c r="AI610" s="1445"/>
      <c r="AJ610" s="1445"/>
      <c r="AK610" s="1445"/>
      <c r="AZ610" s="3"/>
      <c r="BA610" s="3"/>
      <c r="BB610" s="3"/>
      <c r="BC610" s="3"/>
    </row>
    <row r="611" spans="1:55" ht="13" customHeight="1">
      <c r="A611" s="22"/>
      <c r="B611" t="s">
        <v>578</v>
      </c>
      <c r="G611" s="1445" t="s">
        <v>2658</v>
      </c>
      <c r="H611" s="1445"/>
      <c r="I611" s="1445"/>
      <c r="J611" s="1445"/>
      <c r="K611" s="1445"/>
      <c r="L611" s="1445"/>
      <c r="M611" s="1445"/>
      <c r="N611" s="1445"/>
      <c r="O611" s="1445"/>
      <c r="P611" s="1445"/>
      <c r="Q611" s="1445"/>
      <c r="R611" s="1445"/>
      <c r="T611" s="22"/>
      <c r="U611" t="s">
        <v>578</v>
      </c>
      <c r="Z611" s="1461"/>
      <c r="AA611" s="1461"/>
      <c r="AB611" s="1461"/>
      <c r="AC611" s="1461"/>
      <c r="AD611" s="1461"/>
      <c r="AE611" s="1461"/>
      <c r="AF611" s="1461"/>
      <c r="AG611" s="1461"/>
      <c r="AH611" s="1461"/>
      <c r="AI611" s="1461"/>
      <c r="AJ611" s="1461"/>
      <c r="AK611" s="1461"/>
      <c r="AZ611" s="3"/>
      <c r="BA611" s="3"/>
      <c r="BB611" s="3"/>
      <c r="BC611" s="3"/>
    </row>
    <row r="612" spans="1:55" ht="13" customHeight="1">
      <c r="A612" s="22"/>
      <c r="B612" t="s">
        <v>17</v>
      </c>
      <c r="G612" s="1445" t="s">
        <v>2669</v>
      </c>
      <c r="H612" s="1445"/>
      <c r="I612" s="1445"/>
      <c r="J612" s="1445"/>
      <c r="K612" s="1445"/>
      <c r="L612" s="1445"/>
      <c r="M612" s="1445"/>
      <c r="N612" s="1445"/>
      <c r="O612" s="1445"/>
      <c r="P612" s="1445"/>
      <c r="Q612" s="1445"/>
      <c r="R612" s="1445"/>
      <c r="T612" s="22"/>
      <c r="U612" t="s">
        <v>17</v>
      </c>
      <c r="Z612" s="1461"/>
      <c r="AA612" s="1461"/>
      <c r="AB612" s="1461"/>
      <c r="AC612" s="1461"/>
      <c r="AD612" s="1461"/>
      <c r="AE612" s="1461"/>
      <c r="AF612" s="1461"/>
      <c r="AG612" s="1461"/>
      <c r="AH612" s="1461"/>
      <c r="AI612" s="1461"/>
      <c r="AJ612" s="1461"/>
      <c r="AK612" s="1461"/>
      <c r="AZ612" s="3"/>
      <c r="BA612" s="3"/>
      <c r="BB612" s="3"/>
      <c r="BC612" s="3"/>
    </row>
    <row r="613" spans="1:55" s="4" customFormat="1" ht="13" customHeight="1">
      <c r="A613" s="22"/>
      <c r="B613" t="s">
        <v>315</v>
      </c>
      <c r="C613"/>
      <c r="D613"/>
      <c r="E613"/>
      <c r="F613"/>
      <c r="G613" s="1443" t="str">
        <f>G605</f>
        <v>949-263-8676</v>
      </c>
      <c r="H613" s="1443"/>
      <c r="I613" s="1443"/>
      <c r="J613" s="1443"/>
      <c r="K613" s="1443"/>
      <c r="L613" s="1443"/>
      <c r="M613"/>
      <c r="N613"/>
      <c r="O613" s="33" t="s">
        <v>205</v>
      </c>
      <c r="P613" s="1460"/>
      <c r="Q613" s="1460"/>
      <c r="R613" s="1460"/>
      <c r="S613"/>
      <c r="T613" s="22"/>
      <c r="U613" t="s">
        <v>315</v>
      </c>
      <c r="V613"/>
      <c r="W613"/>
      <c r="X613"/>
      <c r="Y613"/>
      <c r="Z613" s="1443"/>
      <c r="AA613" s="1443"/>
      <c r="AB613" s="1443"/>
      <c r="AC613" s="1443"/>
      <c r="AD613" s="1443"/>
      <c r="AE613" s="1443"/>
      <c r="AF613"/>
      <c r="AG613"/>
      <c r="AH613" s="33" t="s">
        <v>205</v>
      </c>
      <c r="AI613" s="1460"/>
      <c r="AJ613" s="1460"/>
      <c r="AK613" s="1460"/>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44" t="s">
        <v>2760</v>
      </c>
      <c r="I614" s="1445"/>
      <c r="J614" s="1445"/>
      <c r="K614" s="1445"/>
      <c r="L614" s="1445"/>
      <c r="M614" s="1445"/>
      <c r="N614" s="1445"/>
      <c r="O614" s="1445"/>
      <c r="P614" s="1445"/>
      <c r="Q614" s="1445"/>
      <c r="R614" s="1445"/>
      <c r="S614"/>
      <c r="T614" s="22"/>
      <c r="U614" t="s">
        <v>18</v>
      </c>
      <c r="V614"/>
      <c r="W614"/>
      <c r="X614"/>
      <c r="Y614"/>
      <c r="Z614"/>
      <c r="AA614" s="1445"/>
      <c r="AB614" s="1445"/>
      <c r="AC614" s="1445"/>
      <c r="AD614" s="1445"/>
      <c r="AE614" s="1445"/>
      <c r="AF614" s="1445"/>
      <c r="AG614" s="1445"/>
      <c r="AH614" s="1445"/>
      <c r="AI614" s="1445"/>
      <c r="AJ614" s="1445"/>
      <c r="AK614" s="1445"/>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41" t="s">
        <v>543</v>
      </c>
      <c r="O615" s="1341"/>
      <c r="P615"/>
      <c r="Q615"/>
      <c r="R615"/>
      <c r="S615"/>
      <c r="T615" s="22"/>
      <c r="U615" t="s">
        <v>20</v>
      </c>
      <c r="V615"/>
      <c r="W615"/>
      <c r="X615"/>
      <c r="Y615"/>
      <c r="Z615"/>
      <c r="AA615"/>
      <c r="AB615"/>
      <c r="AC615"/>
      <c r="AD615"/>
      <c r="AE615"/>
      <c r="AF615"/>
      <c r="AG615" s="1341" t="s">
        <v>667</v>
      </c>
      <c r="AH615" s="1341"/>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461</v>
      </c>
      <c r="G617" s="1454">
        <f>C572</f>
        <v>0</v>
      </c>
      <c r="H617" s="1454"/>
      <c r="I617" s="1454"/>
      <c r="J617" s="1454"/>
      <c r="K617" s="1454"/>
      <c r="L617" s="1454"/>
      <c r="M617" s="1454"/>
      <c r="N617" s="1454"/>
      <c r="O617" s="1454"/>
      <c r="P617" s="1454"/>
      <c r="Q617" s="1454"/>
      <c r="R617" s="1454"/>
      <c r="T617" s="55" t="s">
        <v>362</v>
      </c>
      <c r="U617" t="s">
        <v>461</v>
      </c>
      <c r="Z617" s="1454">
        <f>C573</f>
        <v>0</v>
      </c>
      <c r="AA617" s="1454"/>
      <c r="AB617" s="1454"/>
      <c r="AC617" s="1454"/>
      <c r="AD617" s="1454"/>
      <c r="AE617" s="1454"/>
      <c r="AF617" s="1454"/>
      <c r="AG617" s="1454"/>
      <c r="AH617" s="1454"/>
      <c r="AI617" s="1454"/>
      <c r="AJ617" s="1454"/>
      <c r="AK617" s="1454"/>
      <c r="AZ617" s="3"/>
      <c r="BA617" s="3"/>
      <c r="BB617" s="3"/>
      <c r="BC617" s="3"/>
    </row>
    <row r="618" spans="1:55" ht="13" customHeight="1">
      <c r="B618" t="s">
        <v>85</v>
      </c>
      <c r="G618" s="1445"/>
      <c r="H618" s="1445"/>
      <c r="I618" s="1445"/>
      <c r="J618" s="1445"/>
      <c r="K618" s="1445"/>
      <c r="L618" s="1445"/>
      <c r="M618" s="1445"/>
      <c r="N618" s="1445"/>
      <c r="O618" s="1445"/>
      <c r="P618" s="1445"/>
      <c r="Q618" s="1445"/>
      <c r="R618" s="1445"/>
      <c r="U618" t="s">
        <v>85</v>
      </c>
      <c r="Z618" s="1445"/>
      <c r="AA618" s="1445"/>
      <c r="AB618" s="1445"/>
      <c r="AC618" s="1445"/>
      <c r="AD618" s="1445"/>
      <c r="AE618" s="1445"/>
      <c r="AF618" s="1445"/>
      <c r="AG618" s="1445"/>
      <c r="AH618" s="1445"/>
      <c r="AI618" s="1445"/>
      <c r="AJ618" s="1445"/>
      <c r="AK618" s="1445"/>
      <c r="AZ618" s="3"/>
      <c r="BA618" s="3"/>
      <c r="BB618" s="3"/>
      <c r="BC618" s="3"/>
    </row>
    <row r="619" spans="1:55" ht="13" customHeight="1">
      <c r="B619" t="s">
        <v>578</v>
      </c>
      <c r="G619" s="1445"/>
      <c r="H619" s="1445"/>
      <c r="I619" s="1445"/>
      <c r="J619" s="1445"/>
      <c r="K619" s="1445"/>
      <c r="L619" s="1445"/>
      <c r="M619" s="1445"/>
      <c r="N619" s="1445"/>
      <c r="O619" s="1445"/>
      <c r="P619" s="1445"/>
      <c r="Q619" s="1445"/>
      <c r="R619" s="1445"/>
      <c r="U619" t="s">
        <v>578</v>
      </c>
      <c r="Z619" s="1461"/>
      <c r="AA619" s="1461"/>
      <c r="AB619" s="1461"/>
      <c r="AC619" s="1461"/>
      <c r="AD619" s="1461"/>
      <c r="AE619" s="1461"/>
      <c r="AF619" s="1461"/>
      <c r="AG619" s="1461"/>
      <c r="AH619" s="1461"/>
      <c r="AI619" s="1461"/>
      <c r="AJ619" s="1461"/>
      <c r="AK619" s="1461"/>
      <c r="AZ619" s="3"/>
      <c r="BA619" s="3"/>
      <c r="BB619" s="3"/>
      <c r="BC619" s="3"/>
    </row>
    <row r="620" spans="1:55" ht="13" customHeight="1">
      <c r="B620" t="s">
        <v>17</v>
      </c>
      <c r="G620" s="1445"/>
      <c r="H620" s="1445"/>
      <c r="I620" s="1445"/>
      <c r="J620" s="1445"/>
      <c r="K620" s="1445"/>
      <c r="L620" s="1445"/>
      <c r="M620" s="1445"/>
      <c r="N620" s="1445"/>
      <c r="O620" s="1445"/>
      <c r="P620" s="1445"/>
      <c r="Q620" s="1445"/>
      <c r="R620" s="1445"/>
      <c r="U620" t="s">
        <v>17</v>
      </c>
      <c r="Z620" s="1461"/>
      <c r="AA620" s="1461"/>
      <c r="AB620" s="1461"/>
      <c r="AC620" s="1461"/>
      <c r="AD620" s="1461"/>
      <c r="AE620" s="1461"/>
      <c r="AF620" s="1461"/>
      <c r="AG620" s="1461"/>
      <c r="AH620" s="1461"/>
      <c r="AI620" s="1461"/>
      <c r="AJ620" s="1461"/>
      <c r="AK620" s="1461"/>
      <c r="AZ620" s="3"/>
      <c r="BA620" s="3"/>
      <c r="BB620" s="3"/>
      <c r="BC620" s="3"/>
    </row>
    <row r="621" spans="1:55" ht="13" customHeight="1">
      <c r="B621" t="s">
        <v>315</v>
      </c>
      <c r="G621" s="1443"/>
      <c r="H621" s="1443"/>
      <c r="I621" s="1443"/>
      <c r="J621" s="1443"/>
      <c r="K621" s="1443"/>
      <c r="L621" s="1443"/>
      <c r="O621" s="33" t="s">
        <v>205</v>
      </c>
      <c r="P621" s="1460"/>
      <c r="Q621" s="1460"/>
      <c r="R621" s="1460"/>
      <c r="U621" t="s">
        <v>315</v>
      </c>
      <c r="Z621" s="1443"/>
      <c r="AA621" s="1443"/>
      <c r="AB621" s="1443"/>
      <c r="AC621" s="1443"/>
      <c r="AD621" s="1443"/>
      <c r="AE621" s="1443"/>
      <c r="AH621" s="33" t="s">
        <v>205</v>
      </c>
      <c r="AI621" s="1460"/>
      <c r="AJ621" s="1460"/>
      <c r="AK621" s="1460"/>
      <c r="AZ621" s="3"/>
      <c r="BA621" s="3"/>
      <c r="BB621" s="3"/>
      <c r="BC621" s="3"/>
    </row>
    <row r="622" spans="1:55" ht="13" customHeight="1">
      <c r="B622" t="s">
        <v>18</v>
      </c>
      <c r="H622" s="1445"/>
      <c r="I622" s="1445"/>
      <c r="J622" s="1445"/>
      <c r="K622" s="1445"/>
      <c r="L622" s="1445"/>
      <c r="M622" s="1445"/>
      <c r="N622" s="1445"/>
      <c r="O622" s="1445"/>
      <c r="P622" s="1445"/>
      <c r="Q622" s="1445"/>
      <c r="R622" s="1445"/>
      <c r="U622" t="s">
        <v>18</v>
      </c>
      <c r="AA622" s="1445"/>
      <c r="AB622" s="1445"/>
      <c r="AC622" s="1445"/>
      <c r="AD622" s="1445"/>
      <c r="AE622" s="1445"/>
      <c r="AF622" s="1445"/>
      <c r="AG622" s="1445"/>
      <c r="AH622" s="1445"/>
      <c r="AI622" s="1445"/>
      <c r="AJ622" s="1445"/>
      <c r="AK622" s="1445"/>
      <c r="AU622" s="895"/>
      <c r="AV622" s="895"/>
      <c r="AW622" s="895"/>
      <c r="AX622" s="895"/>
      <c r="AY622" s="895"/>
      <c r="AZ622" s="3"/>
      <c r="BA622" s="3"/>
      <c r="BB622" s="3"/>
      <c r="BC622" s="3"/>
    </row>
    <row r="623" spans="1:55" ht="13" customHeight="1">
      <c r="B623" t="s">
        <v>20</v>
      </c>
      <c r="N623" s="1341" t="s">
        <v>667</v>
      </c>
      <c r="O623" s="1341"/>
      <c r="U623" t="s">
        <v>20</v>
      </c>
      <c r="AG623" s="1341" t="s">
        <v>667</v>
      </c>
      <c r="AH623" s="1341"/>
      <c r="AU623" s="895"/>
      <c r="AV623" s="895"/>
      <c r="AW623" s="895"/>
      <c r="AX623" s="895"/>
      <c r="AY623" s="895"/>
      <c r="AZ623" s="3"/>
      <c r="BA623" s="3"/>
      <c r="BB623" s="3"/>
      <c r="BC623" s="3"/>
    </row>
    <row r="624" spans="1:55" ht="13" customHeight="1">
      <c r="AZ624" s="3"/>
      <c r="BA624" s="3"/>
      <c r="BB624" s="3"/>
      <c r="BC624" s="3"/>
    </row>
    <row r="625" spans="1:56" ht="13" customHeight="1">
      <c r="A625" s="1268" t="s">
        <v>542</v>
      </c>
      <c r="B625" s="1268"/>
      <c r="C625" s="1268"/>
      <c r="D625" s="1268"/>
      <c r="E625" s="1268"/>
      <c r="F625" s="1268"/>
      <c r="G625" s="1268"/>
      <c r="H625" s="1268"/>
      <c r="I625" s="1268"/>
      <c r="J625" s="1268"/>
      <c r="K625" s="1268"/>
      <c r="L625" s="1268"/>
      <c r="M625" s="1268"/>
      <c r="N625" s="1268"/>
      <c r="O625" s="1268"/>
      <c r="P625" s="1268"/>
      <c r="Q625" s="1268"/>
      <c r="R625" s="1268"/>
      <c r="S625" s="1268"/>
      <c r="T625" s="1268"/>
      <c r="U625" s="1268"/>
      <c r="V625" s="1268"/>
      <c r="W625" s="1268"/>
      <c r="X625" s="1268"/>
      <c r="Y625" s="1268"/>
      <c r="Z625" s="1268"/>
      <c r="AA625" s="1268"/>
      <c r="AB625" s="1268"/>
      <c r="AC625" s="1268"/>
      <c r="AD625" s="1268"/>
      <c r="AE625" s="1268"/>
      <c r="AF625" s="1268"/>
      <c r="AG625" s="1268"/>
      <c r="AH625" s="1268"/>
      <c r="AI625" s="1268"/>
      <c r="AJ625" s="1268"/>
      <c r="AK625" s="1268"/>
      <c r="AL625" s="1268"/>
      <c r="AM625" s="1268"/>
      <c r="AN625" s="1268"/>
      <c r="AO625" s="1268"/>
      <c r="AP625" s="1268"/>
      <c r="AQ625" s="1268"/>
      <c r="AR625" s="1268"/>
      <c r="AS625" s="1268"/>
      <c r="AT625" s="1268"/>
      <c r="AZ625" s="3"/>
      <c r="BA625" s="3"/>
      <c r="BB625" s="3"/>
      <c r="BC625" s="3"/>
    </row>
    <row r="626" spans="1:56" ht="13" customHeight="1">
      <c r="A626" s="1268"/>
      <c r="B626" s="1268"/>
      <c r="C626" s="1268"/>
      <c r="D626" s="1268"/>
      <c r="E626" s="1268"/>
      <c r="F626" s="1268"/>
      <c r="G626" s="1268"/>
      <c r="H626" s="1268"/>
      <c r="I626" s="1268"/>
      <c r="J626" s="1268"/>
      <c r="K626" s="1268"/>
      <c r="L626" s="1268"/>
      <c r="M626" s="1268"/>
      <c r="N626" s="1268"/>
      <c r="O626" s="1268"/>
      <c r="P626" s="1268"/>
      <c r="Q626" s="1268"/>
      <c r="R626" s="1268"/>
      <c r="S626" s="1268"/>
      <c r="T626" s="1268"/>
      <c r="U626" s="1268"/>
      <c r="V626" s="1268"/>
      <c r="W626" s="1268"/>
      <c r="X626" s="1268"/>
      <c r="Y626" s="1268"/>
      <c r="Z626" s="1268"/>
      <c r="AA626" s="1268"/>
      <c r="AB626" s="1268"/>
      <c r="AC626" s="1268"/>
      <c r="AD626" s="1268"/>
      <c r="AE626" s="1268"/>
      <c r="AF626" s="1268"/>
      <c r="AG626" s="1268"/>
      <c r="AH626" s="1268"/>
      <c r="AI626" s="1268"/>
      <c r="AJ626" s="1268"/>
      <c r="AK626" s="1268"/>
      <c r="AL626" s="1268"/>
      <c r="AM626" s="1268"/>
      <c r="AN626" s="1268"/>
      <c r="AO626" s="1268"/>
      <c r="AP626" s="1268"/>
      <c r="AQ626" s="1268"/>
      <c r="AR626" s="1268"/>
      <c r="AS626" s="1268"/>
      <c r="AT626" s="1268"/>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2053</v>
      </c>
      <c r="AZ630" s="3"/>
      <c r="BA630" s="3"/>
      <c r="BB630" s="3"/>
      <c r="BC630" s="3"/>
    </row>
    <row r="631" spans="1:56" ht="13" customHeight="1">
      <c r="B631" s="512"/>
      <c r="C631" s="2"/>
      <c r="AU631" s="3"/>
      <c r="AZ631" s="3"/>
      <c r="BA631" s="3"/>
      <c r="BB631" s="3"/>
      <c r="BC631" s="3"/>
    </row>
    <row r="632" spans="1:56" ht="13" customHeight="1">
      <c r="B632" s="1500" t="s">
        <v>2055</v>
      </c>
      <c r="C632" s="1500"/>
      <c r="D632" s="1500"/>
      <c r="E632" s="1500"/>
      <c r="F632" s="1500"/>
      <c r="G632" s="1500"/>
      <c r="H632" s="1500"/>
      <c r="I632" s="1500"/>
      <c r="J632" s="1500"/>
      <c r="K632" s="1500"/>
      <c r="L632" s="1500"/>
      <c r="M632" s="1458" t="s">
        <v>2056</v>
      </c>
      <c r="N632" s="1458"/>
      <c r="O632" s="1458"/>
      <c r="P632" s="1458"/>
      <c r="Q632" s="1458" t="s">
        <v>1826</v>
      </c>
      <c r="R632" s="1458"/>
      <c r="S632" s="1458"/>
      <c r="T632" s="1458" t="s">
        <v>1824</v>
      </c>
      <c r="U632" s="1458"/>
      <c r="V632" s="1458"/>
      <c r="W632" s="1702" t="s">
        <v>451</v>
      </c>
      <c r="X632" s="1702"/>
      <c r="Y632" s="1702"/>
      <c r="Z632" s="1479" t="s">
        <v>2085</v>
      </c>
      <c r="AA632" s="1479"/>
      <c r="AB632" s="1480"/>
      <c r="AC632" s="1466" t="s">
        <v>1662</v>
      </c>
      <c r="AD632" s="1467"/>
      <c r="AE632" s="1468"/>
      <c r="AF632" s="1478" t="s">
        <v>1901</v>
      </c>
      <c r="AG632" s="1479"/>
      <c r="AH632" s="1479"/>
      <c r="AI632" s="1479"/>
      <c r="AJ632" s="1480"/>
      <c r="AK632" s="1703" t="s">
        <v>1902</v>
      </c>
      <c r="AL632" s="1704"/>
      <c r="AM632" s="1704"/>
      <c r="AN632" s="1705"/>
      <c r="AO632" s="1458" t="s">
        <v>452</v>
      </c>
      <c r="AP632" s="1458"/>
      <c r="AQ632" s="1458"/>
      <c r="AR632" s="1458"/>
      <c r="AS632" s="1458"/>
      <c r="AU632" s="3"/>
      <c r="AZ632" s="3"/>
      <c r="BA632" s="3"/>
      <c r="BB632" s="3"/>
      <c r="BC632" s="3"/>
    </row>
    <row r="633" spans="1:56" ht="13" customHeight="1">
      <c r="B633" s="1500"/>
      <c r="C633" s="1500"/>
      <c r="D633" s="1500"/>
      <c r="E633" s="1500"/>
      <c r="F633" s="1500"/>
      <c r="G633" s="1500"/>
      <c r="H633" s="1500"/>
      <c r="I633" s="1500"/>
      <c r="J633" s="1500"/>
      <c r="K633" s="1500"/>
      <c r="L633" s="1500"/>
      <c r="M633" s="1458"/>
      <c r="N633" s="1458"/>
      <c r="O633" s="1458"/>
      <c r="P633" s="1458"/>
      <c r="Q633" s="1458"/>
      <c r="R633" s="1458"/>
      <c r="S633" s="1458"/>
      <c r="T633" s="1458"/>
      <c r="U633" s="1458"/>
      <c r="V633" s="1458"/>
      <c r="W633" s="1702"/>
      <c r="X633" s="1702"/>
      <c r="Y633" s="1702"/>
      <c r="Z633" s="1482"/>
      <c r="AA633" s="1482"/>
      <c r="AB633" s="1483"/>
      <c r="AC633" s="1469"/>
      <c r="AD633" s="1470"/>
      <c r="AE633" s="1471"/>
      <c r="AF633" s="1481"/>
      <c r="AG633" s="1482"/>
      <c r="AH633" s="1482"/>
      <c r="AI633" s="1482"/>
      <c r="AJ633" s="1483"/>
      <c r="AK633" s="1706"/>
      <c r="AL633" s="1707"/>
      <c r="AM633" s="1707"/>
      <c r="AN633" s="1708"/>
      <c r="AO633" s="1458"/>
      <c r="AP633" s="1458"/>
      <c r="AQ633" s="1458"/>
      <c r="AR633" s="1458"/>
      <c r="AS633" s="1458"/>
      <c r="AU633" s="3"/>
      <c r="AZ633" s="3"/>
      <c r="BA633" s="3"/>
      <c r="BB633" s="3"/>
      <c r="BC633" s="3"/>
      <c r="BD633" s="3"/>
    </row>
    <row r="634" spans="1:56" ht="13" customHeight="1">
      <c r="B634" s="1500"/>
      <c r="C634" s="1500"/>
      <c r="D634" s="1500"/>
      <c r="E634" s="1500"/>
      <c r="F634" s="1500"/>
      <c r="G634" s="1500"/>
      <c r="H634" s="1500"/>
      <c r="I634" s="1500"/>
      <c r="J634" s="1500"/>
      <c r="K634" s="1500"/>
      <c r="L634" s="1500"/>
      <c r="M634" s="1458"/>
      <c r="N634" s="1458"/>
      <c r="O634" s="1458"/>
      <c r="P634" s="1458"/>
      <c r="Q634" s="1458"/>
      <c r="R634" s="1458"/>
      <c r="S634" s="1458"/>
      <c r="T634" s="1458"/>
      <c r="U634" s="1458"/>
      <c r="V634" s="1458"/>
      <c r="W634" s="1702"/>
      <c r="X634" s="1702"/>
      <c r="Y634" s="1702"/>
      <c r="Z634" s="1485"/>
      <c r="AA634" s="1485"/>
      <c r="AB634" s="1486"/>
      <c r="AC634" s="1472"/>
      <c r="AD634" s="1473"/>
      <c r="AE634" s="1474"/>
      <c r="AF634" s="1484"/>
      <c r="AG634" s="1485"/>
      <c r="AH634" s="1485"/>
      <c r="AI634" s="1485"/>
      <c r="AJ634" s="1486"/>
      <c r="AK634" s="1709"/>
      <c r="AL634" s="1710"/>
      <c r="AM634" s="1710"/>
      <c r="AN634" s="1711"/>
      <c r="AO634" s="1458"/>
      <c r="AP634" s="1458"/>
      <c r="AQ634" s="1458"/>
      <c r="AR634" s="1458"/>
      <c r="AS634" s="1458"/>
      <c r="AT634" s="3"/>
      <c r="AU634" s="3"/>
      <c r="AZ634" s="3"/>
      <c r="BA634" s="3"/>
      <c r="BB634" s="3"/>
      <c r="BC634" s="3"/>
      <c r="BD634" s="3"/>
    </row>
    <row r="635" spans="1:56" ht="13" customHeight="1">
      <c r="B635" s="51" t="s">
        <v>112</v>
      </c>
      <c r="C635" s="1520" t="s">
        <v>2641</v>
      </c>
      <c r="D635" s="1520"/>
      <c r="E635" s="1520"/>
      <c r="F635" s="1520"/>
      <c r="G635" s="1520"/>
      <c r="H635" s="1520"/>
      <c r="I635" s="1520"/>
      <c r="J635" s="1520"/>
      <c r="K635" s="1520"/>
      <c r="L635" s="1520"/>
      <c r="M635" s="1698" t="s">
        <v>2066</v>
      </c>
      <c r="N635" s="1698"/>
      <c r="O635" s="1698"/>
      <c r="P635" s="1698"/>
      <c r="Q635" s="1456">
        <f>17*12</f>
        <v>204</v>
      </c>
      <c r="R635" s="1456"/>
      <c r="S635" s="1457"/>
      <c r="T635" s="1455">
        <v>360</v>
      </c>
      <c r="U635" s="1456"/>
      <c r="V635" s="1457"/>
      <c r="W635" s="1504">
        <v>7.0000000000000007E-2</v>
      </c>
      <c r="X635" s="1505"/>
      <c r="Y635" s="1506"/>
      <c r="Z635" s="1475" t="s">
        <v>2084</v>
      </c>
      <c r="AA635" s="1476"/>
      <c r="AB635" s="1477"/>
      <c r="AC635" s="1501">
        <v>1</v>
      </c>
      <c r="AD635" s="1502"/>
      <c r="AE635" s="1503"/>
      <c r="AF635" s="1558">
        <v>1167712</v>
      </c>
      <c r="AG635" s="1559"/>
      <c r="AH635" s="1559"/>
      <c r="AI635" s="1559"/>
      <c r="AJ635" s="1560"/>
      <c r="AK635" s="1440"/>
      <c r="AL635" s="1441"/>
      <c r="AM635" s="1441"/>
      <c r="AN635" s="1442"/>
      <c r="AO635" s="1507">
        <v>14626328</v>
      </c>
      <c r="AP635" s="1507"/>
      <c r="AQ635" s="1507"/>
      <c r="AR635" s="1507"/>
      <c r="AS635" s="1507"/>
      <c r="AT635" s="3"/>
      <c r="AU635" s="3"/>
      <c r="AZ635" s="3"/>
      <c r="BA635" s="3"/>
      <c r="BB635" s="3"/>
      <c r="BC635" s="3"/>
      <c r="BD635" s="3"/>
    </row>
    <row r="636" spans="1:56" ht="13" customHeight="1">
      <c r="B636" s="52" t="s">
        <v>113</v>
      </c>
      <c r="C636" s="1520" t="s">
        <v>2642</v>
      </c>
      <c r="D636" s="1520"/>
      <c r="E636" s="1520"/>
      <c r="F636" s="1520"/>
      <c r="G636" s="1520"/>
      <c r="H636" s="1520"/>
      <c r="I636" s="1520"/>
      <c r="J636" s="1520"/>
      <c r="K636" s="1520"/>
      <c r="L636" s="1520"/>
      <c r="M636" s="1698" t="s">
        <v>2069</v>
      </c>
      <c r="N636" s="1698"/>
      <c r="O636" s="1698"/>
      <c r="P636" s="1698"/>
      <c r="Q636" s="1455">
        <v>660</v>
      </c>
      <c r="R636" s="1456"/>
      <c r="S636" s="1457"/>
      <c r="T636" s="1455">
        <v>660</v>
      </c>
      <c r="U636" s="1456"/>
      <c r="V636" s="1457"/>
      <c r="W636" s="1504">
        <v>4.5499999999999999E-2</v>
      </c>
      <c r="X636" s="1505"/>
      <c r="Y636" s="1506"/>
      <c r="Z636" s="1475" t="s">
        <v>455</v>
      </c>
      <c r="AA636" s="1476"/>
      <c r="AB636" s="1477"/>
      <c r="AC636" s="1501">
        <v>4</v>
      </c>
      <c r="AD636" s="1502"/>
      <c r="AE636" s="1503"/>
      <c r="AF636" s="1558"/>
      <c r="AG636" s="1559"/>
      <c r="AH636" s="1559"/>
      <c r="AI636" s="1559"/>
      <c r="AJ636" s="1560"/>
      <c r="AK636" s="1440"/>
      <c r="AL636" s="1441"/>
      <c r="AM636" s="1441"/>
      <c r="AN636" s="1442"/>
      <c r="AO636" s="1451">
        <v>36402988</v>
      </c>
      <c r="AP636" s="1452"/>
      <c r="AQ636" s="1452"/>
      <c r="AR636" s="1452"/>
      <c r="AS636" s="1453"/>
      <c r="AT636" s="1142" t="str">
        <f>IF(AND(NOT(C635=""),C636="",NOT(C637="")),"!","")</f>
        <v/>
      </c>
      <c r="AU636" s="3"/>
      <c r="AZ636" s="3"/>
      <c r="BA636" s="3"/>
      <c r="BB636" s="3"/>
      <c r="BC636" s="3"/>
      <c r="BD636" s="3"/>
    </row>
    <row r="637" spans="1:56" ht="13" customHeight="1">
      <c r="B637" s="52" t="s">
        <v>119</v>
      </c>
      <c r="C637" s="1520" t="s">
        <v>2643</v>
      </c>
      <c r="D637" s="1520"/>
      <c r="E637" s="1520"/>
      <c r="F637" s="1520"/>
      <c r="G637" s="1520"/>
      <c r="H637" s="1520"/>
      <c r="I637" s="1520"/>
      <c r="J637" s="1520"/>
      <c r="K637" s="1520"/>
      <c r="L637" s="1520"/>
      <c r="M637" s="1698" t="s">
        <v>2068</v>
      </c>
      <c r="N637" s="1698"/>
      <c r="O637" s="1698"/>
      <c r="P637" s="1698"/>
      <c r="Q637" s="1455">
        <v>660</v>
      </c>
      <c r="R637" s="1456"/>
      <c r="S637" s="1457"/>
      <c r="T637" s="1455">
        <v>660</v>
      </c>
      <c r="U637" s="1456"/>
      <c r="V637" s="1457"/>
      <c r="W637" s="1504">
        <v>0.03</v>
      </c>
      <c r="X637" s="1505"/>
      <c r="Y637" s="1506"/>
      <c r="Z637" s="1475" t="s">
        <v>455</v>
      </c>
      <c r="AA637" s="1476"/>
      <c r="AB637" s="1477"/>
      <c r="AC637" s="1501">
        <v>2</v>
      </c>
      <c r="AD637" s="1502"/>
      <c r="AE637" s="1503"/>
      <c r="AF637" s="1558"/>
      <c r="AG637" s="1559"/>
      <c r="AH637" s="1559"/>
      <c r="AI637" s="1559"/>
      <c r="AJ637" s="1560"/>
      <c r="AK637" s="1440"/>
      <c r="AL637" s="1441"/>
      <c r="AM637" s="1441"/>
      <c r="AN637" s="1442"/>
      <c r="AO637" s="1451">
        <v>1062426</v>
      </c>
      <c r="AP637" s="1452"/>
      <c r="AQ637" s="1452"/>
      <c r="AR637" s="1452"/>
      <c r="AS637" s="1453"/>
      <c r="AT637" s="1142" t="str">
        <f t="shared" ref="AT637:AT646" si="3">IF(AND(NOT(C636=""),C637="",NOT(C638="")),"!","")</f>
        <v/>
      </c>
      <c r="AU637" s="3"/>
      <c r="AZ637" s="3"/>
      <c r="BA637" s="3"/>
      <c r="BB637" s="3"/>
      <c r="BC637" s="3"/>
      <c r="BD637" s="3"/>
    </row>
    <row r="638" spans="1:56" ht="13" customHeight="1">
      <c r="B638" s="52" t="s">
        <v>579</v>
      </c>
      <c r="C638" s="1520" t="s">
        <v>2644</v>
      </c>
      <c r="D638" s="1448"/>
      <c r="E638" s="1448"/>
      <c r="F638" s="1448"/>
      <c r="G638" s="1448"/>
      <c r="H638" s="1448"/>
      <c r="I638" s="1448"/>
      <c r="J638" s="1448"/>
      <c r="K638" s="1448"/>
      <c r="L638" s="1448"/>
      <c r="M638" s="1698" t="s">
        <v>2068</v>
      </c>
      <c r="N638" s="1698"/>
      <c r="O638" s="1698"/>
      <c r="P638" s="1698"/>
      <c r="Q638" s="1455">
        <v>660</v>
      </c>
      <c r="R638" s="1456"/>
      <c r="S638" s="1457"/>
      <c r="T638" s="1455">
        <v>660</v>
      </c>
      <c r="U638" s="1456"/>
      <c r="V638" s="1457"/>
      <c r="W638" s="1504">
        <v>0.03</v>
      </c>
      <c r="X638" s="1505"/>
      <c r="Y638" s="1506"/>
      <c r="Z638" s="1475" t="s">
        <v>455</v>
      </c>
      <c r="AA638" s="1476"/>
      <c r="AB638" s="1477"/>
      <c r="AC638" s="1501">
        <v>3</v>
      </c>
      <c r="AD638" s="1502"/>
      <c r="AE638" s="1503"/>
      <c r="AF638" s="1558"/>
      <c r="AG638" s="1559"/>
      <c r="AH638" s="1559"/>
      <c r="AI638" s="1559"/>
      <c r="AJ638" s="1560"/>
      <c r="AK638" s="1440"/>
      <c r="AL638" s="1441"/>
      <c r="AM638" s="1441"/>
      <c r="AN638" s="1442"/>
      <c r="AO638" s="1451">
        <v>1792951</v>
      </c>
      <c r="AP638" s="1452"/>
      <c r="AQ638" s="1452"/>
      <c r="AR638" s="1452"/>
      <c r="AS638" s="1453"/>
      <c r="AT638" s="1142" t="str">
        <f t="shared" si="3"/>
        <v/>
      </c>
      <c r="AU638" s="3"/>
      <c r="AZ638" s="3"/>
      <c r="BA638" s="3"/>
      <c r="BB638" s="3"/>
      <c r="BC638" s="3"/>
      <c r="BD638" s="3"/>
    </row>
    <row r="639" spans="1:56" ht="13" customHeight="1">
      <c r="B639" s="52" t="s">
        <v>761</v>
      </c>
      <c r="C639" s="1520" t="s">
        <v>2645</v>
      </c>
      <c r="D639" s="1448"/>
      <c r="E639" s="1448"/>
      <c r="F639" s="1448"/>
      <c r="G639" s="1448"/>
      <c r="H639" s="1448"/>
      <c r="I639" s="1448"/>
      <c r="J639" s="1448"/>
      <c r="K639" s="1448"/>
      <c r="L639" s="1448"/>
      <c r="M639" s="1698" t="s">
        <v>2076</v>
      </c>
      <c r="N639" s="1698"/>
      <c r="O639" s="1698"/>
      <c r="P639" s="1698"/>
      <c r="Q639" s="1455"/>
      <c r="R639" s="1456"/>
      <c r="S639" s="1457"/>
      <c r="T639" s="1455"/>
      <c r="U639" s="1456"/>
      <c r="V639" s="1457"/>
      <c r="W639" s="1504"/>
      <c r="X639" s="1505"/>
      <c r="Y639" s="1506"/>
      <c r="Z639" s="1475" t="s">
        <v>299</v>
      </c>
      <c r="AA639" s="1476"/>
      <c r="AB639" s="1477"/>
      <c r="AC639" s="1501"/>
      <c r="AD639" s="1502"/>
      <c r="AE639" s="1503"/>
      <c r="AF639" s="1558"/>
      <c r="AG639" s="1559"/>
      <c r="AH639" s="1559"/>
      <c r="AI639" s="1559"/>
      <c r="AJ639" s="1560"/>
      <c r="AK639" s="1440"/>
      <c r="AL639" s="1441"/>
      <c r="AM639" s="1441"/>
      <c r="AN639" s="1442"/>
      <c r="AO639" s="1451">
        <v>1093224</v>
      </c>
      <c r="AP639" s="1452"/>
      <c r="AQ639" s="1452"/>
      <c r="AR639" s="1452"/>
      <c r="AS639" s="1453"/>
      <c r="AT639" s="1142" t="str">
        <f t="shared" si="3"/>
        <v/>
      </c>
      <c r="AU639" s="3"/>
      <c r="AZ639" s="3"/>
      <c r="BA639" s="3"/>
      <c r="BB639" s="3"/>
      <c r="BC639" s="3"/>
      <c r="BD639" s="3"/>
    </row>
    <row r="640" spans="1:56" ht="13" customHeight="1">
      <c r="B640" s="52" t="s">
        <v>582</v>
      </c>
      <c r="C640" s="1520" t="s">
        <v>2646</v>
      </c>
      <c r="D640" s="1448"/>
      <c r="E640" s="1448"/>
      <c r="F640" s="1448"/>
      <c r="G640" s="1448"/>
      <c r="H640" s="1448"/>
      <c r="I640" s="1448"/>
      <c r="J640" s="1448"/>
      <c r="K640" s="1448"/>
      <c r="L640" s="1448"/>
      <c r="M640" s="1698" t="s">
        <v>2075</v>
      </c>
      <c r="N640" s="1698"/>
      <c r="O640" s="1698"/>
      <c r="P640" s="1698"/>
      <c r="Q640" s="1455"/>
      <c r="R640" s="1456"/>
      <c r="S640" s="1457"/>
      <c r="T640" s="1455"/>
      <c r="U640" s="1456"/>
      <c r="V640" s="1457"/>
      <c r="W640" s="1504"/>
      <c r="X640" s="1505"/>
      <c r="Y640" s="1506"/>
      <c r="Z640" s="1475" t="s">
        <v>299</v>
      </c>
      <c r="AA640" s="1476"/>
      <c r="AB640" s="1477"/>
      <c r="AC640" s="1501"/>
      <c r="AD640" s="1502"/>
      <c r="AE640" s="1503"/>
      <c r="AF640" s="1558"/>
      <c r="AG640" s="1559"/>
      <c r="AH640" s="1559"/>
      <c r="AI640" s="1559"/>
      <c r="AJ640" s="1560"/>
      <c r="AK640" s="1440"/>
      <c r="AL640" s="1441"/>
      <c r="AM640" s="1441"/>
      <c r="AN640" s="1442"/>
      <c r="AO640" s="1451">
        <v>16000</v>
      </c>
      <c r="AP640" s="1452"/>
      <c r="AQ640" s="1452"/>
      <c r="AR640" s="1452"/>
      <c r="AS640" s="1453"/>
      <c r="AT640" s="1142" t="str">
        <f t="shared" si="3"/>
        <v/>
      </c>
      <c r="AU640" s="3"/>
      <c r="AZ640" s="3"/>
      <c r="BA640" s="3"/>
      <c r="BB640" s="3"/>
      <c r="BC640" s="3"/>
      <c r="BD640" s="3"/>
    </row>
    <row r="641" spans="1:157" ht="13" customHeight="1">
      <c r="B641" s="52" t="s">
        <v>453</v>
      </c>
      <c r="C641" s="1520" t="s">
        <v>2259</v>
      </c>
      <c r="D641" s="1448"/>
      <c r="E641" s="1448"/>
      <c r="F641" s="1448"/>
      <c r="G641" s="1448"/>
      <c r="H641" s="1448"/>
      <c r="I641" s="1448"/>
      <c r="J641" s="1448"/>
      <c r="K641" s="1448"/>
      <c r="L641" s="1448"/>
      <c r="M641" s="1698" t="s">
        <v>2059</v>
      </c>
      <c r="N641" s="1698"/>
      <c r="O641" s="1698"/>
      <c r="P641" s="1698"/>
      <c r="Q641" s="1455"/>
      <c r="R641" s="1456"/>
      <c r="S641" s="1457"/>
      <c r="T641" s="1455"/>
      <c r="U641" s="1456"/>
      <c r="V641" s="1457"/>
      <c r="W641" s="1504"/>
      <c r="X641" s="1505"/>
      <c r="Y641" s="1506"/>
      <c r="Z641" s="1475" t="s">
        <v>456</v>
      </c>
      <c r="AA641" s="1476"/>
      <c r="AB641" s="1477"/>
      <c r="AC641" s="1501"/>
      <c r="AD641" s="1502"/>
      <c r="AE641" s="1503"/>
      <c r="AF641" s="1558"/>
      <c r="AG641" s="1559"/>
      <c r="AH641" s="1559"/>
      <c r="AI641" s="1559"/>
      <c r="AJ641" s="1560"/>
      <c r="AK641" s="1440"/>
      <c r="AL641" s="1441"/>
      <c r="AM641" s="1441"/>
      <c r="AN641" s="1442"/>
      <c r="AO641" s="1451">
        <v>509215</v>
      </c>
      <c r="AP641" s="1452"/>
      <c r="AQ641" s="1452"/>
      <c r="AR641" s="1452"/>
      <c r="AS641" s="1453"/>
      <c r="AT641" s="1142" t="str">
        <f t="shared" si="3"/>
        <v/>
      </c>
      <c r="AU641" s="3"/>
      <c r="AV641" s="3"/>
      <c r="AW641" s="3"/>
      <c r="AX641" s="3"/>
      <c r="AY641" s="3"/>
      <c r="AZ641" s="3"/>
      <c r="BA641" s="3"/>
      <c r="BB641" s="3"/>
      <c r="BC641" s="3"/>
      <c r="BD641" s="3"/>
    </row>
    <row r="642" spans="1:157" ht="13" customHeight="1">
      <c r="B642" s="52" t="s">
        <v>454</v>
      </c>
      <c r="C642" s="1448"/>
      <c r="D642" s="1448"/>
      <c r="E642" s="1448"/>
      <c r="F642" s="1448"/>
      <c r="G642" s="1448"/>
      <c r="H642" s="1448"/>
      <c r="I642" s="1448"/>
      <c r="J642" s="1448"/>
      <c r="K642" s="1448"/>
      <c r="L642" s="1448"/>
      <c r="M642" s="1698"/>
      <c r="N642" s="1698"/>
      <c r="O642" s="1698"/>
      <c r="P642" s="1698"/>
      <c r="Q642" s="1455"/>
      <c r="R642" s="1456"/>
      <c r="S642" s="1457"/>
      <c r="T642" s="1455"/>
      <c r="U642" s="1456"/>
      <c r="V642" s="1457"/>
      <c r="W642" s="1504"/>
      <c r="X642" s="1505"/>
      <c r="Y642" s="1506"/>
      <c r="Z642" s="1475"/>
      <c r="AA642" s="1476"/>
      <c r="AB642" s="1477"/>
      <c r="AC642" s="1501"/>
      <c r="AD642" s="1502"/>
      <c r="AE642" s="1503"/>
      <c r="AF642" s="1558"/>
      <c r="AG642" s="1559"/>
      <c r="AH642" s="1559"/>
      <c r="AI642" s="1559"/>
      <c r="AJ642" s="1560"/>
      <c r="AK642" s="1440"/>
      <c r="AL642" s="1441"/>
      <c r="AM642" s="1441"/>
      <c r="AN642" s="1442"/>
      <c r="AO642" s="1451"/>
      <c r="AP642" s="1452"/>
      <c r="AQ642" s="1452"/>
      <c r="AR642" s="1452"/>
      <c r="AS642" s="1453"/>
      <c r="AT642" s="1142" t="str">
        <f t="shared" si="3"/>
        <v/>
      </c>
      <c r="AU642" s="3"/>
      <c r="AV642" s="3"/>
      <c r="AW642" s="3"/>
      <c r="AX642" s="3"/>
      <c r="AY642" s="3"/>
      <c r="AZ642" s="3"/>
      <c r="BA642" s="3" t="s">
        <v>1181</v>
      </c>
      <c r="BB642" s="3"/>
      <c r="BC642" s="3"/>
      <c r="BD642" s="3"/>
    </row>
    <row r="643" spans="1:157" ht="13" customHeight="1">
      <c r="B643" s="52" t="s">
        <v>459</v>
      </c>
      <c r="C643" s="1448"/>
      <c r="D643" s="1448"/>
      <c r="E643" s="1448"/>
      <c r="F643" s="1448"/>
      <c r="G643" s="1448"/>
      <c r="H643" s="1448"/>
      <c r="I643" s="1448"/>
      <c r="J643" s="1448"/>
      <c r="K643" s="1448"/>
      <c r="L643" s="1448"/>
      <c r="M643" s="1698"/>
      <c r="N643" s="1698"/>
      <c r="O643" s="1698"/>
      <c r="P643" s="1698"/>
      <c r="Q643" s="1455"/>
      <c r="R643" s="1456"/>
      <c r="S643" s="1457"/>
      <c r="T643" s="1455"/>
      <c r="U643" s="1456"/>
      <c r="V643" s="1457"/>
      <c r="W643" s="1504"/>
      <c r="X643" s="1505"/>
      <c r="Y643" s="1506"/>
      <c r="Z643" s="1475"/>
      <c r="AA643" s="1476"/>
      <c r="AB643" s="1477"/>
      <c r="AC643" s="1501"/>
      <c r="AD643" s="1502"/>
      <c r="AE643" s="1503"/>
      <c r="AF643" s="1558"/>
      <c r="AG643" s="1559"/>
      <c r="AH643" s="1559"/>
      <c r="AI643" s="1559"/>
      <c r="AJ643" s="1560"/>
      <c r="AK643" s="1440"/>
      <c r="AL643" s="1441"/>
      <c r="AM643" s="1441"/>
      <c r="AN643" s="1442"/>
      <c r="AO643" s="1451"/>
      <c r="AP643" s="1452"/>
      <c r="AQ643" s="1452"/>
      <c r="AR643" s="1452"/>
      <c r="AS643" s="1453"/>
      <c r="AT643" s="1142" t="str">
        <f t="shared" si="3"/>
        <v/>
      </c>
      <c r="AU643" s="3"/>
      <c r="AV643" s="3"/>
      <c r="AW643" s="3"/>
      <c r="AX643" s="3"/>
      <c r="AY643" s="3"/>
      <c r="AZ643" s="34"/>
      <c r="BA643" s="3" t="s">
        <v>456</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0" t="e">
        <f t="shared" ref="DX643:DX677" si="4">EZ726*(CP726/$CP$761)</f>
        <v>#VALUE!</v>
      </c>
      <c r="DY643" s="1530"/>
      <c r="DZ643" s="1530"/>
      <c r="EA643" s="1530"/>
      <c r="EB643" s="1530"/>
      <c r="EC643" s="1530" t="e">
        <f t="shared" ref="EC643:EC677" si="5">FE726*(CU726/$CU$761)</f>
        <v>#VALUE!</v>
      </c>
      <c r="ED643" s="1530"/>
      <c r="EE643" s="1530"/>
      <c r="EF643" s="1530"/>
      <c r="EG643" s="1530"/>
      <c r="EH643" s="1530">
        <f t="shared" ref="EH643:EH677" si="6">FJ726*(CZ726/$CZ$761)</f>
        <v>99.867469879518069</v>
      </c>
      <c r="EI643" s="1530"/>
      <c r="EJ643" s="1530"/>
      <c r="EK643" s="1530"/>
      <c r="EL643" s="1530"/>
      <c r="EM643" s="1530" t="e">
        <f t="shared" ref="EM643:EM677" si="7">FO726*(DE726/$DE$761)</f>
        <v>#VALUE!</v>
      </c>
      <c r="EN643" s="1530"/>
      <c r="EO643" s="1530"/>
      <c r="EP643" s="1530"/>
      <c r="EQ643" s="1530"/>
      <c r="ER643" s="1530" t="e">
        <f t="shared" ref="ER643:ER677" si="8">FT726*(DJ726/$DJ$761)</f>
        <v>#VALUE!</v>
      </c>
      <c r="ES643" s="1530"/>
      <c r="ET643" s="1530"/>
      <c r="EU643" s="1530"/>
      <c r="EV643" s="1530"/>
      <c r="EW643" s="1530" t="e">
        <f t="shared" ref="EW643:EW677" si="9">FY726*(DO726/$DO$761)</f>
        <v>#VALUE!</v>
      </c>
      <c r="EX643" s="1530"/>
      <c r="EY643" s="1530"/>
      <c r="EZ643" s="1530"/>
      <c r="FA643" s="1530"/>
    </row>
    <row r="644" spans="1:157" ht="13" customHeight="1">
      <c r="B644" s="52" t="s">
        <v>644</v>
      </c>
      <c r="C644" s="1448"/>
      <c r="D644" s="1448"/>
      <c r="E644" s="1448"/>
      <c r="F644" s="1448"/>
      <c r="G644" s="1448"/>
      <c r="H644" s="1448"/>
      <c r="I644" s="1448"/>
      <c r="J644" s="1448"/>
      <c r="K644" s="1448"/>
      <c r="L644" s="1448"/>
      <c r="M644" s="1698"/>
      <c r="N644" s="1698"/>
      <c r="O644" s="1698"/>
      <c r="P644" s="1698"/>
      <c r="Q644" s="1455"/>
      <c r="R644" s="1456"/>
      <c r="S644" s="1457"/>
      <c r="T644" s="1455"/>
      <c r="U644" s="1456"/>
      <c r="V644" s="1457"/>
      <c r="W644" s="1504"/>
      <c r="X644" s="1505"/>
      <c r="Y644" s="1506"/>
      <c r="Z644" s="1475"/>
      <c r="AA644" s="1476"/>
      <c r="AB644" s="1477"/>
      <c r="AC644" s="1501"/>
      <c r="AD644" s="1502"/>
      <c r="AE644" s="1503"/>
      <c r="AF644" s="1558"/>
      <c r="AG644" s="1559"/>
      <c r="AH644" s="1559"/>
      <c r="AI644" s="1559"/>
      <c r="AJ644" s="1560"/>
      <c r="AK644" s="1440"/>
      <c r="AL644" s="1441"/>
      <c r="AM644" s="1441"/>
      <c r="AN644" s="1442"/>
      <c r="AO644" s="1451"/>
      <c r="AP644" s="1452"/>
      <c r="AQ644" s="1452"/>
      <c r="AR644" s="1452"/>
      <c r="AS644" s="1453"/>
      <c r="AT644" s="1142" t="str">
        <f t="shared" si="3"/>
        <v/>
      </c>
      <c r="AV644" s="3"/>
      <c r="AW644" s="3"/>
      <c r="AX644" s="3"/>
      <c r="AY644" s="3"/>
      <c r="AZ644" s="34"/>
      <c r="BA644" s="3" t="s">
        <v>455</v>
      </c>
      <c r="BB644" s="34"/>
      <c r="BC644" s="34"/>
      <c r="BD644" s="34"/>
      <c r="BE644" s="34"/>
      <c r="BF644" s="34"/>
      <c r="BG644" s="34"/>
      <c r="BH644" s="34"/>
      <c r="BI644" s="34"/>
      <c r="BJ644" s="34"/>
      <c r="BK644" s="34"/>
      <c r="BL644" s="34"/>
      <c r="BM644" s="34"/>
      <c r="DA644" s="3"/>
      <c r="DB644" s="3"/>
      <c r="DC644" s="3"/>
      <c r="DD644" s="3"/>
      <c r="DE644" s="3"/>
      <c r="DF644" s="3"/>
      <c r="DX644" s="1530" t="e">
        <f t="shared" si="4"/>
        <v>#VALUE!</v>
      </c>
      <c r="DY644" s="1530"/>
      <c r="DZ644" s="1530"/>
      <c r="EA644" s="1530"/>
      <c r="EB644" s="1530"/>
      <c r="EC644" s="1530" t="e">
        <f t="shared" si="5"/>
        <v>#VALUE!</v>
      </c>
      <c r="ED644" s="1530"/>
      <c r="EE644" s="1530"/>
      <c r="EF644" s="1530"/>
      <c r="EG644" s="1530"/>
      <c r="EH644" s="1530">
        <f t="shared" si="6"/>
        <v>246.60240963855421</v>
      </c>
      <c r="EI644" s="1530"/>
      <c r="EJ644" s="1530"/>
      <c r="EK644" s="1530"/>
      <c r="EL644" s="1530"/>
      <c r="EM644" s="1530" t="e">
        <f t="shared" si="7"/>
        <v>#VALUE!</v>
      </c>
      <c r="EN644" s="1530"/>
      <c r="EO644" s="1530"/>
      <c r="EP644" s="1530"/>
      <c r="EQ644" s="1530"/>
      <c r="ER644" s="1530" t="e">
        <f t="shared" si="8"/>
        <v>#VALUE!</v>
      </c>
      <c r="ES644" s="1530"/>
      <c r="ET644" s="1530"/>
      <c r="EU644" s="1530"/>
      <c r="EV644" s="1530"/>
      <c r="EW644" s="1530" t="e">
        <f t="shared" si="9"/>
        <v>#VALUE!</v>
      </c>
      <c r="EX644" s="1530"/>
      <c r="EY644" s="1530"/>
      <c r="EZ644" s="1530"/>
      <c r="FA644" s="1530"/>
    </row>
    <row r="645" spans="1:157" ht="13" customHeight="1">
      <c r="B645" s="52" t="s">
        <v>361</v>
      </c>
      <c r="C645" s="1448"/>
      <c r="D645" s="1448"/>
      <c r="E645" s="1448"/>
      <c r="F645" s="1448"/>
      <c r="G645" s="1448"/>
      <c r="H645" s="1448"/>
      <c r="I645" s="1448"/>
      <c r="J645" s="1448"/>
      <c r="K645" s="1448"/>
      <c r="L645" s="1448"/>
      <c r="M645" s="1698"/>
      <c r="N645" s="1698"/>
      <c r="O645" s="1698"/>
      <c r="P645" s="1698"/>
      <c r="Q645" s="1455"/>
      <c r="R645" s="1456"/>
      <c r="S645" s="1457"/>
      <c r="T645" s="1455"/>
      <c r="U645" s="1456"/>
      <c r="V645" s="1457"/>
      <c r="W645" s="1504"/>
      <c r="X645" s="1505"/>
      <c r="Y645" s="1506"/>
      <c r="Z645" s="1475"/>
      <c r="AA645" s="1476"/>
      <c r="AB645" s="1477"/>
      <c r="AC645" s="1501"/>
      <c r="AD645" s="1502"/>
      <c r="AE645" s="1503"/>
      <c r="AF645" s="1558"/>
      <c r="AG645" s="1559"/>
      <c r="AH645" s="1559"/>
      <c r="AI645" s="1559"/>
      <c r="AJ645" s="1560"/>
      <c r="AK645" s="1440"/>
      <c r="AL645" s="1441"/>
      <c r="AM645" s="1441"/>
      <c r="AN645" s="1442"/>
      <c r="AO645" s="1451"/>
      <c r="AP645" s="1452"/>
      <c r="AQ645" s="1452"/>
      <c r="AR645" s="1452"/>
      <c r="AS645" s="1453"/>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530" t="e">
        <f t="shared" si="4"/>
        <v>#VALUE!</v>
      </c>
      <c r="DY645" s="1530"/>
      <c r="DZ645" s="1530"/>
      <c r="EA645" s="1530"/>
      <c r="EB645" s="1530"/>
      <c r="EC645" s="1530" t="e">
        <f t="shared" si="5"/>
        <v>#VALUE!</v>
      </c>
      <c r="ED645" s="1530"/>
      <c r="EE645" s="1530"/>
      <c r="EF645" s="1530"/>
      <c r="EG645" s="1530"/>
      <c r="EH645" s="1530">
        <f t="shared" si="6"/>
        <v>877.61445783132535</v>
      </c>
      <c r="EI645" s="1530"/>
      <c r="EJ645" s="1530"/>
      <c r="EK645" s="1530"/>
      <c r="EL645" s="1530"/>
      <c r="EM645" s="1530" t="e">
        <f t="shared" si="7"/>
        <v>#VALUE!</v>
      </c>
      <c r="EN645" s="1530"/>
      <c r="EO645" s="1530"/>
      <c r="EP645" s="1530"/>
      <c r="EQ645" s="1530"/>
      <c r="ER645" s="1530" t="e">
        <f t="shared" si="8"/>
        <v>#VALUE!</v>
      </c>
      <c r="ES645" s="1530"/>
      <c r="ET645" s="1530"/>
      <c r="EU645" s="1530"/>
      <c r="EV645" s="1530"/>
      <c r="EW645" s="1530" t="e">
        <f t="shared" si="9"/>
        <v>#VALUE!</v>
      </c>
      <c r="EX645" s="1530"/>
      <c r="EY645" s="1530"/>
      <c r="EZ645" s="1530"/>
      <c r="FA645" s="1530"/>
    </row>
    <row r="646" spans="1:157" ht="13" customHeight="1">
      <c r="B646" s="52" t="s">
        <v>362</v>
      </c>
      <c r="C646" s="1448"/>
      <c r="D646" s="1448"/>
      <c r="E646" s="1448"/>
      <c r="F646" s="1448"/>
      <c r="G646" s="1448"/>
      <c r="H646" s="1448"/>
      <c r="I646" s="1448"/>
      <c r="J646" s="1448"/>
      <c r="K646" s="1448"/>
      <c r="L646" s="1448"/>
      <c r="M646" s="1698"/>
      <c r="N646" s="1698"/>
      <c r="O646" s="1698"/>
      <c r="P646" s="1698"/>
      <c r="Q646" s="1455"/>
      <c r="R646" s="1456"/>
      <c r="S646" s="1457"/>
      <c r="T646" s="1455"/>
      <c r="U646" s="1456"/>
      <c r="V646" s="1457"/>
      <c r="W646" s="1504"/>
      <c r="X646" s="1505"/>
      <c r="Y646" s="1506"/>
      <c r="Z646" s="1475"/>
      <c r="AA646" s="1476"/>
      <c r="AB646" s="1477"/>
      <c r="AC646" s="1501"/>
      <c r="AD646" s="1502"/>
      <c r="AE646" s="1503"/>
      <c r="AF646" s="1558"/>
      <c r="AG646" s="1559"/>
      <c r="AH646" s="1559"/>
      <c r="AI646" s="1559"/>
      <c r="AJ646" s="1560"/>
      <c r="AK646" s="1440"/>
      <c r="AL646" s="1441"/>
      <c r="AM646" s="1441"/>
      <c r="AN646" s="1442"/>
      <c r="AO646" s="1451"/>
      <c r="AP646" s="1452"/>
      <c r="AQ646" s="1452"/>
      <c r="AR646" s="1452"/>
      <c r="AS646" s="1453"/>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30" t="e">
        <f t="shared" si="4"/>
        <v>#VALUE!</v>
      </c>
      <c r="DY646" s="1530"/>
      <c r="DZ646" s="1530"/>
      <c r="EA646" s="1530"/>
      <c r="EB646" s="1530"/>
      <c r="EC646" s="1530" t="e">
        <f t="shared" si="5"/>
        <v>#VALUE!</v>
      </c>
      <c r="ED646" s="1530"/>
      <c r="EE646" s="1530"/>
      <c r="EF646" s="1530"/>
      <c r="EG646" s="1530"/>
      <c r="EH646" s="1530">
        <f t="shared" si="6"/>
        <v>351.46987951807228</v>
      </c>
      <c r="EI646" s="1530"/>
      <c r="EJ646" s="1530"/>
      <c r="EK646" s="1530"/>
      <c r="EL646" s="1530"/>
      <c r="EM646" s="1530" t="e">
        <f t="shared" si="7"/>
        <v>#VALUE!</v>
      </c>
      <c r="EN646" s="1530"/>
      <c r="EO646" s="1530"/>
      <c r="EP646" s="1530"/>
      <c r="EQ646" s="1530"/>
      <c r="ER646" s="1530" t="e">
        <f t="shared" si="8"/>
        <v>#VALUE!</v>
      </c>
      <c r="ES646" s="1530"/>
      <c r="ET646" s="1530"/>
      <c r="EU646" s="1530"/>
      <c r="EV646" s="1530"/>
      <c r="EW646" s="1530" t="e">
        <f t="shared" si="9"/>
        <v>#VALUE!</v>
      </c>
      <c r="EX646" s="1530"/>
      <c r="EY646" s="1530"/>
      <c r="EZ646" s="1530"/>
      <c r="FA646" s="1530"/>
    </row>
    <row r="647" spans="1:157" ht="13" customHeight="1">
      <c r="B647" s="1531" t="s">
        <v>128</v>
      </c>
      <c r="C647" s="1532"/>
      <c r="D647" s="1532"/>
      <c r="E647" s="1532"/>
      <c r="F647" s="1532"/>
      <c r="G647" s="1532"/>
      <c r="H647" s="1532"/>
      <c r="I647" s="1532"/>
      <c r="J647" s="1532"/>
      <c r="K647" s="1532"/>
      <c r="L647" s="1532"/>
      <c r="M647" s="1532"/>
      <c r="N647" s="1532"/>
      <c r="O647" s="1532"/>
      <c r="P647" s="1532"/>
      <c r="Q647" s="1532"/>
      <c r="R647" s="1532"/>
      <c r="S647" s="1532"/>
      <c r="T647" s="1532"/>
      <c r="U647" s="1532"/>
      <c r="V647" s="1532"/>
      <c r="W647" s="1532"/>
      <c r="X647" s="1532"/>
      <c r="Y647" s="1532"/>
      <c r="Z647" s="1532"/>
      <c r="AA647" s="1532"/>
      <c r="AB647" s="1532"/>
      <c r="AC647" s="1532"/>
      <c r="AD647" s="1532"/>
      <c r="AE647" s="1532"/>
      <c r="AF647" s="1532"/>
      <c r="AG647" s="1532"/>
      <c r="AH647" s="1532"/>
      <c r="AI647" s="1532"/>
      <c r="AJ647" s="1532"/>
      <c r="AK647" s="1532"/>
      <c r="AL647" s="1532"/>
      <c r="AM647" s="1532"/>
      <c r="AN647" s="1533"/>
      <c r="AO647" s="1536">
        <f>SUM(AO635:AR646)</f>
        <v>55503132</v>
      </c>
      <c r="AP647" s="1537"/>
      <c r="AQ647" s="1537"/>
      <c r="AR647" s="1537"/>
      <c r="AS647" s="1538"/>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0" t="e">
        <f t="shared" si="4"/>
        <v>#VALUE!</v>
      </c>
      <c r="DY647" s="1530"/>
      <c r="DZ647" s="1530"/>
      <c r="EA647" s="1530"/>
      <c r="EB647" s="1530"/>
      <c r="EC647" s="1530" t="e">
        <f t="shared" si="5"/>
        <v>#VALUE!</v>
      </c>
      <c r="ED647" s="1530"/>
      <c r="EE647" s="1530"/>
      <c r="EF647" s="1530"/>
      <c r="EG647" s="1530"/>
      <c r="EH647" s="1530" t="e">
        <f t="shared" si="6"/>
        <v>#VALUE!</v>
      </c>
      <c r="EI647" s="1530"/>
      <c r="EJ647" s="1530"/>
      <c r="EK647" s="1530"/>
      <c r="EL647" s="1530"/>
      <c r="EM647" s="1530">
        <f t="shared" si="7"/>
        <v>107.42857142857143</v>
      </c>
      <c r="EN647" s="1530"/>
      <c r="EO647" s="1530"/>
      <c r="EP647" s="1530"/>
      <c r="EQ647" s="1530"/>
      <c r="ER647" s="1530" t="e">
        <f t="shared" si="8"/>
        <v>#VALUE!</v>
      </c>
      <c r="ES647" s="1530"/>
      <c r="ET647" s="1530"/>
      <c r="EU647" s="1530"/>
      <c r="EV647" s="1530"/>
      <c r="EW647" s="1530" t="e">
        <f t="shared" si="9"/>
        <v>#VALUE!</v>
      </c>
      <c r="EX647" s="1530"/>
      <c r="EY647" s="1530"/>
      <c r="EZ647" s="1530"/>
      <c r="FA647" s="1530"/>
    </row>
    <row r="648" spans="1:157" ht="13" customHeight="1">
      <c r="B648" s="1531" t="s">
        <v>266</v>
      </c>
      <c r="C648" s="1532"/>
      <c r="D648" s="1532"/>
      <c r="E648" s="1532"/>
      <c r="F648" s="1532"/>
      <c r="G648" s="1532"/>
      <c r="H648" s="1532"/>
      <c r="I648" s="1532"/>
      <c r="J648" s="1532"/>
      <c r="K648" s="1532"/>
      <c r="L648" s="1532"/>
      <c r="M648" s="1532"/>
      <c r="N648" s="1532"/>
      <c r="O648" s="1532"/>
      <c r="P648" s="1532"/>
      <c r="Q648" s="1532"/>
      <c r="R648" s="1532"/>
      <c r="S648" s="1532"/>
      <c r="T648" s="1532"/>
      <c r="U648" s="1532"/>
      <c r="V648" s="1532"/>
      <c r="W648" s="1532"/>
      <c r="X648" s="1532"/>
      <c r="Y648" s="1532"/>
      <c r="Z648" s="1532"/>
      <c r="AA648" s="1532"/>
      <c r="AB648" s="1532"/>
      <c r="AC648" s="1532"/>
      <c r="AD648" s="1532"/>
      <c r="AE648" s="1532"/>
      <c r="AF648" s="1532"/>
      <c r="AG648" s="1532"/>
      <c r="AH648" s="1532"/>
      <c r="AI648" s="1532"/>
      <c r="AJ648" s="1532"/>
      <c r="AK648" s="1532"/>
      <c r="AL648" s="1532"/>
      <c r="AM648" s="1532"/>
      <c r="AN648" s="1533"/>
      <c r="AO648" s="1451">
        <v>28349581</v>
      </c>
      <c r="AP648" s="1452"/>
      <c r="AQ648" s="1452"/>
      <c r="AR648" s="1452"/>
      <c r="AS648" s="145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0" t="e">
        <f t="shared" si="4"/>
        <v>#VALUE!</v>
      </c>
      <c r="DY648" s="1530"/>
      <c r="DZ648" s="1530"/>
      <c r="EA648" s="1530"/>
      <c r="EB648" s="1530"/>
      <c r="EC648" s="1530" t="e">
        <f t="shared" si="5"/>
        <v>#VALUE!</v>
      </c>
      <c r="ED648" s="1530"/>
      <c r="EE648" s="1530"/>
      <c r="EF648" s="1530"/>
      <c r="EG648" s="1530"/>
      <c r="EH648" s="1530" t="e">
        <f t="shared" si="6"/>
        <v>#VALUE!</v>
      </c>
      <c r="EI648" s="1530"/>
      <c r="EJ648" s="1530"/>
      <c r="EK648" s="1530"/>
      <c r="EL648" s="1530"/>
      <c r="EM648" s="1530">
        <f t="shared" si="7"/>
        <v>242.57142857142856</v>
      </c>
      <c r="EN648" s="1530"/>
      <c r="EO648" s="1530"/>
      <c r="EP648" s="1530"/>
      <c r="EQ648" s="1530"/>
      <c r="ER648" s="1530" t="e">
        <f t="shared" si="8"/>
        <v>#VALUE!</v>
      </c>
      <c r="ES648" s="1530"/>
      <c r="ET648" s="1530"/>
      <c r="EU648" s="1530"/>
      <c r="EV648" s="1530"/>
      <c r="EW648" s="1530" t="e">
        <f t="shared" si="9"/>
        <v>#VALUE!</v>
      </c>
      <c r="EX648" s="1530"/>
      <c r="EY648" s="1530"/>
      <c r="EZ648" s="1530"/>
      <c r="FA648" s="1530"/>
    </row>
    <row r="649" spans="1:157" ht="13" customHeight="1">
      <c r="B649" s="1695" t="s">
        <v>267</v>
      </c>
      <c r="C649" s="1696"/>
      <c r="D649" s="1696"/>
      <c r="E649" s="1696"/>
      <c r="F649" s="1696"/>
      <c r="G649" s="1696"/>
      <c r="H649" s="1696"/>
      <c r="I649" s="1696"/>
      <c r="J649" s="1696"/>
      <c r="K649" s="1696"/>
      <c r="L649" s="1696"/>
      <c r="M649" s="1696"/>
      <c r="N649" s="1696"/>
      <c r="O649" s="1696"/>
      <c r="P649" s="1696"/>
      <c r="Q649" s="1696"/>
      <c r="R649" s="1696"/>
      <c r="S649" s="1696"/>
      <c r="T649" s="1696"/>
      <c r="U649" s="1696"/>
      <c r="V649" s="1696"/>
      <c r="W649" s="1696"/>
      <c r="X649" s="1696"/>
      <c r="Y649" s="1696"/>
      <c r="Z649" s="1696"/>
      <c r="AA649" s="1696"/>
      <c r="AB649" s="1696"/>
      <c r="AC649" s="1696"/>
      <c r="AD649" s="1696"/>
      <c r="AE649" s="1696"/>
      <c r="AF649" s="1696"/>
      <c r="AG649" s="1696"/>
      <c r="AH649" s="1696"/>
      <c r="AI649" s="1696"/>
      <c r="AJ649" s="1696"/>
      <c r="AK649" s="1696"/>
      <c r="AL649" s="1696"/>
      <c r="AM649" s="1696"/>
      <c r="AN649" s="1697"/>
      <c r="AO649" s="1536">
        <f>AO647+AO648</f>
        <v>83852713</v>
      </c>
      <c r="AP649" s="1537"/>
      <c r="AQ649" s="1537"/>
      <c r="AR649" s="1537"/>
      <c r="AS649" s="1538"/>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0" t="e">
        <f t="shared" si="4"/>
        <v>#VALUE!</v>
      </c>
      <c r="DY649" s="1530"/>
      <c r="DZ649" s="1530"/>
      <c r="EA649" s="1530"/>
      <c r="EB649" s="1530"/>
      <c r="EC649" s="1530" t="e">
        <f t="shared" si="5"/>
        <v>#VALUE!</v>
      </c>
      <c r="ED649" s="1530"/>
      <c r="EE649" s="1530"/>
      <c r="EF649" s="1530"/>
      <c r="EG649" s="1530"/>
      <c r="EH649" s="1530" t="e">
        <f t="shared" si="6"/>
        <v>#VALUE!</v>
      </c>
      <c r="EI649" s="1530"/>
      <c r="EJ649" s="1530"/>
      <c r="EK649" s="1530"/>
      <c r="EL649" s="1530"/>
      <c r="EM649" s="1530">
        <f t="shared" si="7"/>
        <v>942.10389610389609</v>
      </c>
      <c r="EN649" s="1530"/>
      <c r="EO649" s="1530"/>
      <c r="EP649" s="1530"/>
      <c r="EQ649" s="1530"/>
      <c r="ER649" s="1530" t="e">
        <f t="shared" si="8"/>
        <v>#VALUE!</v>
      </c>
      <c r="ES649" s="1530"/>
      <c r="ET649" s="1530"/>
      <c r="EU649" s="1530"/>
      <c r="EV649" s="1530"/>
      <c r="EW649" s="1530" t="e">
        <f t="shared" si="9"/>
        <v>#VALUE!</v>
      </c>
      <c r="EX649" s="1530"/>
      <c r="EY649" s="1530"/>
      <c r="EZ649" s="1530"/>
      <c r="FA649" s="1530"/>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0" t="e">
        <f t="shared" si="4"/>
        <v>#VALUE!</v>
      </c>
      <c r="DY650" s="1530"/>
      <c r="DZ650" s="1530"/>
      <c r="EA650" s="1530"/>
      <c r="EB650" s="1530"/>
      <c r="EC650" s="1530" t="e">
        <f t="shared" si="5"/>
        <v>#VALUE!</v>
      </c>
      <c r="ED650" s="1530"/>
      <c r="EE650" s="1530"/>
      <c r="EF650" s="1530"/>
      <c r="EG650" s="1530"/>
      <c r="EH650" s="1530" t="e">
        <f t="shared" si="6"/>
        <v>#VALUE!</v>
      </c>
      <c r="EI650" s="1530"/>
      <c r="EJ650" s="1530"/>
      <c r="EK650" s="1530"/>
      <c r="EL650" s="1530"/>
      <c r="EM650" s="1530">
        <f t="shared" si="7"/>
        <v>535.06493506493507</v>
      </c>
      <c r="EN650" s="1530"/>
      <c r="EO650" s="1530"/>
      <c r="EP650" s="1530"/>
      <c r="EQ650" s="1530"/>
      <c r="ER650" s="1530" t="e">
        <f t="shared" si="8"/>
        <v>#VALUE!</v>
      </c>
      <c r="ES650" s="1530"/>
      <c r="ET650" s="1530"/>
      <c r="EU650" s="1530"/>
      <c r="EV650" s="1530"/>
      <c r="EW650" s="1530" t="e">
        <f t="shared" si="9"/>
        <v>#VALUE!</v>
      </c>
      <c r="EX650" s="1530"/>
      <c r="EY650" s="1530"/>
      <c r="EZ650" s="1530"/>
      <c r="FA650" s="1530"/>
    </row>
    <row r="651" spans="1:157" ht="13" customHeight="1">
      <c r="A651" s="55" t="s">
        <v>112</v>
      </c>
      <c r="B651" t="s">
        <v>461</v>
      </c>
      <c r="G651" s="1454" t="str">
        <f>C635</f>
        <v xml:space="preserve">Perm Mortgage </v>
      </c>
      <c r="H651" s="1454"/>
      <c r="I651" s="1454"/>
      <c r="J651" s="1454"/>
      <c r="K651" s="1454"/>
      <c r="L651" s="1454"/>
      <c r="M651" s="1454"/>
      <c r="N651" s="1454"/>
      <c r="O651" s="1454"/>
      <c r="P651" s="1454"/>
      <c r="Q651" s="1454"/>
      <c r="R651" s="1454"/>
      <c r="S651" s="8"/>
      <c r="T651" s="55" t="s">
        <v>113</v>
      </c>
      <c r="U651" t="s">
        <v>461</v>
      </c>
      <c r="Z651" s="1454" t="str">
        <f>C636</f>
        <v>Seller Carryback Note</v>
      </c>
      <c r="AA651" s="1454"/>
      <c r="AB651" s="1454"/>
      <c r="AC651" s="1454"/>
      <c r="AD651" s="1454"/>
      <c r="AE651" s="1454"/>
      <c r="AF651" s="1454"/>
      <c r="AG651" s="1454"/>
      <c r="AH651" s="1454"/>
      <c r="AI651" s="1454"/>
      <c r="AJ651" s="1454"/>
      <c r="AK651" s="145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0" t="e">
        <f t="shared" si="4"/>
        <v>#VALUE!</v>
      </c>
      <c r="DY651" s="1530"/>
      <c r="DZ651" s="1530"/>
      <c r="EA651" s="1530"/>
      <c r="EB651" s="1530"/>
      <c r="EC651" s="1530" t="e">
        <f t="shared" si="5"/>
        <v>#VALUE!</v>
      </c>
      <c r="ED651" s="1530"/>
      <c r="EE651" s="1530"/>
      <c r="EF651" s="1530"/>
      <c r="EG651" s="1530"/>
      <c r="EH651" s="1530" t="e">
        <f t="shared" si="6"/>
        <v>#VALUE!</v>
      </c>
      <c r="EI651" s="1530"/>
      <c r="EJ651" s="1530"/>
      <c r="EK651" s="1530"/>
      <c r="EL651" s="1530"/>
      <c r="EM651" s="1530" t="e">
        <f t="shared" si="7"/>
        <v>#VALUE!</v>
      </c>
      <c r="EN651" s="1530"/>
      <c r="EO651" s="1530"/>
      <c r="EP651" s="1530"/>
      <c r="EQ651" s="1530"/>
      <c r="ER651" s="1530" t="e">
        <f t="shared" si="8"/>
        <v>#VALUE!</v>
      </c>
      <c r="ES651" s="1530"/>
      <c r="ET651" s="1530"/>
      <c r="EU651" s="1530"/>
      <c r="EV651" s="1530"/>
      <c r="EW651" s="1530" t="e">
        <f t="shared" si="9"/>
        <v>#VALUE!</v>
      </c>
      <c r="EX651" s="1530"/>
      <c r="EY651" s="1530"/>
      <c r="EZ651" s="1530"/>
      <c r="FA651" s="1530"/>
    </row>
    <row r="652" spans="1:157" ht="13" customHeight="1">
      <c r="A652" s="22"/>
      <c r="B652" t="s">
        <v>85</v>
      </c>
      <c r="G652" s="1445" t="s">
        <v>2746</v>
      </c>
      <c r="H652" s="1445"/>
      <c r="I652" s="1445"/>
      <c r="J652" s="1445"/>
      <c r="K652" s="1445"/>
      <c r="L652" s="1445"/>
      <c r="M652" s="1445"/>
      <c r="N652" s="1445"/>
      <c r="O652" s="1445"/>
      <c r="P652" s="1445"/>
      <c r="Q652" s="1445"/>
      <c r="R652" s="1445"/>
      <c r="S652" s="8"/>
      <c r="T652" s="22"/>
      <c r="U652" t="s">
        <v>85</v>
      </c>
      <c r="Z652" s="1445" t="s">
        <v>2666</v>
      </c>
      <c r="AA652" s="1445"/>
      <c r="AB652" s="1445"/>
      <c r="AC652" s="1445"/>
      <c r="AD652" s="1445"/>
      <c r="AE652" s="1445"/>
      <c r="AF652" s="1445"/>
      <c r="AG652" s="1445"/>
      <c r="AH652" s="1445"/>
      <c r="AI652" s="1445"/>
      <c r="AJ652" s="1445"/>
      <c r="AK652" s="1445"/>
      <c r="AV652" s="3"/>
      <c r="AW652" s="3"/>
      <c r="AX652" s="3"/>
      <c r="AY652" s="3"/>
      <c r="AZ652" s="3"/>
      <c r="BA652" s="3"/>
      <c r="BB652" s="3"/>
      <c r="BC652" s="3"/>
      <c r="BD652" s="3"/>
      <c r="BE652" s="3"/>
      <c r="BF652" s="3"/>
      <c r="BG652" s="3"/>
      <c r="BH652" s="3"/>
      <c r="BI652" s="3"/>
      <c r="BJ652" s="3"/>
      <c r="BK652" s="3"/>
      <c r="BL652" s="3"/>
      <c r="BM652" s="3"/>
      <c r="DX652" s="1530" t="e">
        <f t="shared" si="4"/>
        <v>#VALUE!</v>
      </c>
      <c r="DY652" s="1530"/>
      <c r="DZ652" s="1530"/>
      <c r="EA652" s="1530"/>
      <c r="EB652" s="1530"/>
      <c r="EC652" s="1530" t="e">
        <f t="shared" si="5"/>
        <v>#VALUE!</v>
      </c>
      <c r="ED652" s="1530"/>
      <c r="EE652" s="1530"/>
      <c r="EF652" s="1530"/>
      <c r="EG652" s="1530"/>
      <c r="EH652" s="1530" t="e">
        <f t="shared" si="6"/>
        <v>#VALUE!</v>
      </c>
      <c r="EI652" s="1530"/>
      <c r="EJ652" s="1530"/>
      <c r="EK652" s="1530"/>
      <c r="EL652" s="1530"/>
      <c r="EM652" s="1530" t="e">
        <f t="shared" si="7"/>
        <v>#VALUE!</v>
      </c>
      <c r="EN652" s="1530"/>
      <c r="EO652" s="1530"/>
      <c r="EP652" s="1530"/>
      <c r="EQ652" s="1530"/>
      <c r="ER652" s="1530" t="e">
        <f t="shared" si="8"/>
        <v>#VALUE!</v>
      </c>
      <c r="ES652" s="1530"/>
      <c r="ET652" s="1530"/>
      <c r="EU652" s="1530"/>
      <c r="EV652" s="1530"/>
      <c r="EW652" s="1530" t="e">
        <f t="shared" si="9"/>
        <v>#VALUE!</v>
      </c>
      <c r="EX652" s="1530"/>
      <c r="EY652" s="1530"/>
      <c r="EZ652" s="1530"/>
      <c r="FA652" s="1530"/>
    </row>
    <row r="653" spans="1:157" ht="13" customHeight="1">
      <c r="A653" s="22"/>
      <c r="B653" t="s">
        <v>578</v>
      </c>
      <c r="G653" s="1445" t="s">
        <v>2747</v>
      </c>
      <c r="H653" s="1445"/>
      <c r="I653" s="1445"/>
      <c r="J653" s="1445"/>
      <c r="K653" s="1445"/>
      <c r="L653" s="1445"/>
      <c r="M653" s="1445"/>
      <c r="N653" s="1445"/>
      <c r="O653" s="1445"/>
      <c r="P653" s="1445"/>
      <c r="Q653" s="1445"/>
      <c r="R653" s="1445"/>
      <c r="T653" s="22"/>
      <c r="U653" t="s">
        <v>578</v>
      </c>
      <c r="Z653" s="1461" t="s">
        <v>2658</v>
      </c>
      <c r="AA653" s="1461"/>
      <c r="AB653" s="1461"/>
      <c r="AC653" s="1461"/>
      <c r="AD653" s="1461"/>
      <c r="AE653" s="1461"/>
      <c r="AF653" s="1461"/>
      <c r="AG653" s="1461"/>
      <c r="AH653" s="1461"/>
      <c r="AI653" s="1461"/>
      <c r="AJ653" s="1461"/>
      <c r="AK653" s="1461"/>
      <c r="AV653" s="3"/>
      <c r="AW653" s="3"/>
      <c r="AX653" s="3"/>
      <c r="AY653" s="3"/>
      <c r="AZ653" s="3"/>
      <c r="BA653" s="3"/>
      <c r="BB653" s="3"/>
      <c r="BC653" s="3"/>
      <c r="BD653" s="3"/>
      <c r="BE653" s="3"/>
      <c r="BF653" s="3"/>
      <c r="BG653" s="3"/>
      <c r="BH653" s="3"/>
      <c r="BI653" s="3"/>
      <c r="BJ653" s="3"/>
      <c r="BK653" s="3"/>
      <c r="BL653" s="3"/>
      <c r="BM653" s="3"/>
      <c r="DX653" s="1530" t="e">
        <f t="shared" si="4"/>
        <v>#VALUE!</v>
      </c>
      <c r="DY653" s="1530"/>
      <c r="DZ653" s="1530"/>
      <c r="EA653" s="1530"/>
      <c r="EB653" s="1530"/>
      <c r="EC653" s="1530" t="e">
        <f t="shared" si="5"/>
        <v>#VALUE!</v>
      </c>
      <c r="ED653" s="1530"/>
      <c r="EE653" s="1530"/>
      <c r="EF653" s="1530"/>
      <c r="EG653" s="1530"/>
      <c r="EH653" s="1530" t="e">
        <f t="shared" si="6"/>
        <v>#VALUE!</v>
      </c>
      <c r="EI653" s="1530"/>
      <c r="EJ653" s="1530"/>
      <c r="EK653" s="1530"/>
      <c r="EL653" s="1530"/>
      <c r="EM653" s="1530" t="e">
        <f t="shared" si="7"/>
        <v>#VALUE!</v>
      </c>
      <c r="EN653" s="1530"/>
      <c r="EO653" s="1530"/>
      <c r="EP653" s="1530"/>
      <c r="EQ653" s="1530"/>
      <c r="ER653" s="1530" t="e">
        <f t="shared" si="8"/>
        <v>#VALUE!</v>
      </c>
      <c r="ES653" s="1530"/>
      <c r="ET653" s="1530"/>
      <c r="EU653" s="1530"/>
      <c r="EV653" s="1530"/>
      <c r="EW653" s="1530" t="e">
        <f t="shared" si="9"/>
        <v>#VALUE!</v>
      </c>
      <c r="EX653" s="1530"/>
      <c r="EY653" s="1530"/>
      <c r="EZ653" s="1530"/>
      <c r="FA653" s="1530"/>
    </row>
    <row r="654" spans="1:157" ht="13" customHeight="1">
      <c r="A654" s="22"/>
      <c r="B654" t="s">
        <v>17</v>
      </c>
      <c r="G654" s="1445" t="s">
        <v>2748</v>
      </c>
      <c r="H654" s="1445"/>
      <c r="I654" s="1445"/>
      <c r="J654" s="1445"/>
      <c r="K654" s="1445"/>
      <c r="L654" s="1445"/>
      <c r="M654" s="1445"/>
      <c r="N654" s="1445"/>
      <c r="O654" s="1445"/>
      <c r="P654" s="1445"/>
      <c r="Q654" s="1445"/>
      <c r="R654" s="1445"/>
      <c r="S654" s="8"/>
      <c r="T654" s="22"/>
      <c r="U654" t="s">
        <v>17</v>
      </c>
      <c r="Z654" s="1461" t="s">
        <v>2669</v>
      </c>
      <c r="AA654" s="1461"/>
      <c r="AB654" s="1461"/>
      <c r="AC654" s="1461"/>
      <c r="AD654" s="1461"/>
      <c r="AE654" s="1461"/>
      <c r="AF654" s="1461"/>
      <c r="AG654" s="1461"/>
      <c r="AH654" s="1461"/>
      <c r="AI654" s="1461"/>
      <c r="AJ654" s="1461"/>
      <c r="AK654" s="1461"/>
      <c r="AZ654" s="3"/>
      <c r="BA654" s="3"/>
      <c r="BB654" s="3"/>
      <c r="BC654" s="3"/>
      <c r="BD654" s="3"/>
      <c r="BE654" s="3"/>
      <c r="BF654" s="3"/>
      <c r="BG654" s="3"/>
      <c r="BH654" s="3"/>
      <c r="BI654" s="3"/>
      <c r="BJ654" s="3"/>
      <c r="BK654" s="3"/>
      <c r="BL654" s="3"/>
      <c r="BM654" s="3"/>
      <c r="DX654" s="1530" t="e">
        <f t="shared" si="4"/>
        <v>#VALUE!</v>
      </c>
      <c r="DY654" s="1530"/>
      <c r="DZ654" s="1530"/>
      <c r="EA654" s="1530"/>
      <c r="EB654" s="1530"/>
      <c r="EC654" s="1530" t="e">
        <f t="shared" si="5"/>
        <v>#VALUE!</v>
      </c>
      <c r="ED654" s="1530"/>
      <c r="EE654" s="1530"/>
      <c r="EF654" s="1530"/>
      <c r="EG654" s="1530"/>
      <c r="EH654" s="1530" t="e">
        <f t="shared" si="6"/>
        <v>#VALUE!</v>
      </c>
      <c r="EI654" s="1530"/>
      <c r="EJ654" s="1530"/>
      <c r="EK654" s="1530"/>
      <c r="EL654" s="1530"/>
      <c r="EM654" s="1530" t="e">
        <f t="shared" si="7"/>
        <v>#VALUE!</v>
      </c>
      <c r="EN654" s="1530"/>
      <c r="EO654" s="1530"/>
      <c r="EP654" s="1530"/>
      <c r="EQ654" s="1530"/>
      <c r="ER654" s="1530" t="e">
        <f t="shared" si="8"/>
        <v>#VALUE!</v>
      </c>
      <c r="ES654" s="1530"/>
      <c r="ET654" s="1530"/>
      <c r="EU654" s="1530"/>
      <c r="EV654" s="1530"/>
      <c r="EW654" s="1530" t="e">
        <f t="shared" si="9"/>
        <v>#VALUE!</v>
      </c>
      <c r="EX654" s="1530"/>
      <c r="EY654" s="1530"/>
      <c r="EZ654" s="1530"/>
      <c r="FA654" s="1530"/>
    </row>
    <row r="655" spans="1:157" ht="13" customHeight="1">
      <c r="A655" s="22"/>
      <c r="B655" t="s">
        <v>315</v>
      </c>
      <c r="G655" s="1443" t="str">
        <f>Z580</f>
        <v>818-970-3594</v>
      </c>
      <c r="H655" s="1443"/>
      <c r="I655" s="1443"/>
      <c r="J655" s="1443"/>
      <c r="K655" s="1443"/>
      <c r="L655" s="1443"/>
      <c r="O655" s="33" t="s">
        <v>205</v>
      </c>
      <c r="P655" s="1460"/>
      <c r="Q655" s="1460"/>
      <c r="R655" s="1460"/>
      <c r="S655" s="10"/>
      <c r="T655" s="22"/>
      <c r="U655" t="s">
        <v>315</v>
      </c>
      <c r="Z655" s="1487" t="s">
        <v>2679</v>
      </c>
      <c r="AA655" s="1443"/>
      <c r="AB655" s="1443"/>
      <c r="AC655" s="1443"/>
      <c r="AD655" s="1443"/>
      <c r="AE655" s="1443"/>
      <c r="AH655" s="33" t="s">
        <v>205</v>
      </c>
      <c r="AI655" s="1460"/>
      <c r="AJ655" s="1460"/>
      <c r="AK655" s="1460"/>
      <c r="AZ655" s="34"/>
      <c r="BA655" s="34"/>
      <c r="BB655" s="34"/>
      <c r="BC655" s="34"/>
      <c r="BD655" s="34"/>
      <c r="BE655" s="34"/>
      <c r="BF655" s="34"/>
      <c r="BG655" s="34"/>
      <c r="BH655" s="34"/>
      <c r="BI655" s="34"/>
      <c r="BJ655" s="34"/>
      <c r="BK655" s="34"/>
      <c r="BL655" s="34"/>
      <c r="BM655" s="34"/>
      <c r="DX655" s="1530" t="e">
        <f t="shared" si="4"/>
        <v>#VALUE!</v>
      </c>
      <c r="DY655" s="1530"/>
      <c r="DZ655" s="1530"/>
      <c r="EA655" s="1530"/>
      <c r="EB655" s="1530"/>
      <c r="EC655" s="1530" t="e">
        <f t="shared" si="5"/>
        <v>#VALUE!</v>
      </c>
      <c r="ED655" s="1530"/>
      <c r="EE655" s="1530"/>
      <c r="EF655" s="1530"/>
      <c r="EG655" s="1530"/>
      <c r="EH655" s="1530" t="e">
        <f t="shared" si="6"/>
        <v>#VALUE!</v>
      </c>
      <c r="EI655" s="1530"/>
      <c r="EJ655" s="1530"/>
      <c r="EK655" s="1530"/>
      <c r="EL655" s="1530"/>
      <c r="EM655" s="1530" t="e">
        <f t="shared" si="7"/>
        <v>#VALUE!</v>
      </c>
      <c r="EN655" s="1530"/>
      <c r="EO655" s="1530"/>
      <c r="EP655" s="1530"/>
      <c r="EQ655" s="1530"/>
      <c r="ER655" s="1530" t="e">
        <f t="shared" si="8"/>
        <v>#VALUE!</v>
      </c>
      <c r="ES655" s="1530"/>
      <c r="ET655" s="1530"/>
      <c r="EU655" s="1530"/>
      <c r="EV655" s="1530"/>
      <c r="EW655" s="1530" t="e">
        <f t="shared" si="9"/>
        <v>#VALUE!</v>
      </c>
      <c r="EX655" s="1530"/>
      <c r="EY655" s="1530"/>
      <c r="EZ655" s="1530"/>
      <c r="FA655" s="1530"/>
    </row>
    <row r="656" spans="1:157" ht="13" customHeight="1">
      <c r="A656" s="22"/>
      <c r="B656" t="s">
        <v>18</v>
      </c>
      <c r="H656" s="1444" t="s">
        <v>2761</v>
      </c>
      <c r="I656" s="1445"/>
      <c r="J656" s="1445"/>
      <c r="K656" s="1445"/>
      <c r="L656" s="1445"/>
      <c r="M656" s="1445"/>
      <c r="N656" s="1445"/>
      <c r="O656" s="1445"/>
      <c r="P656" s="1445"/>
      <c r="Q656" s="1445"/>
      <c r="R656" s="1445"/>
      <c r="S656" s="8"/>
      <c r="T656" s="22"/>
      <c r="U656" t="s">
        <v>18</v>
      </c>
      <c r="AA656" s="1445" t="str">
        <f>H614</f>
        <v>Seller carryback financing</v>
      </c>
      <c r="AB656" s="1445"/>
      <c r="AC656" s="1445"/>
      <c r="AD656" s="1445"/>
      <c r="AE656" s="1445"/>
      <c r="AF656" s="1445"/>
      <c r="AG656" s="1445"/>
      <c r="AH656" s="1445"/>
      <c r="AI656" s="1445"/>
      <c r="AJ656" s="1445"/>
      <c r="AK656" s="1445"/>
      <c r="AZ656" s="34"/>
      <c r="BA656" s="34"/>
      <c r="BB656" s="34"/>
      <c r="BC656" s="34"/>
      <c r="BD656" s="34"/>
      <c r="BE656" s="34"/>
      <c r="BF656" s="34"/>
      <c r="BG656" s="34"/>
      <c r="BH656" s="34"/>
      <c r="BI656" s="34"/>
      <c r="BJ656" s="34"/>
      <c r="BK656" s="34"/>
      <c r="BL656" s="34"/>
      <c r="BM656" s="34"/>
      <c r="DX656" s="1530" t="e">
        <f t="shared" si="4"/>
        <v>#VALUE!</v>
      </c>
      <c r="DY656" s="1530"/>
      <c r="DZ656" s="1530"/>
      <c r="EA656" s="1530"/>
      <c r="EB656" s="1530"/>
      <c r="EC656" s="1530" t="e">
        <f t="shared" si="5"/>
        <v>#VALUE!</v>
      </c>
      <c r="ED656" s="1530"/>
      <c r="EE656" s="1530"/>
      <c r="EF656" s="1530"/>
      <c r="EG656" s="1530"/>
      <c r="EH656" s="1530" t="e">
        <f t="shared" si="6"/>
        <v>#VALUE!</v>
      </c>
      <c r="EI656" s="1530"/>
      <c r="EJ656" s="1530"/>
      <c r="EK656" s="1530"/>
      <c r="EL656" s="1530"/>
      <c r="EM656" s="1530" t="e">
        <f t="shared" si="7"/>
        <v>#VALUE!</v>
      </c>
      <c r="EN656" s="1530"/>
      <c r="EO656" s="1530"/>
      <c r="EP656" s="1530"/>
      <c r="EQ656" s="1530"/>
      <c r="ER656" s="1530" t="e">
        <f t="shared" si="8"/>
        <v>#VALUE!</v>
      </c>
      <c r="ES656" s="1530"/>
      <c r="ET656" s="1530"/>
      <c r="EU656" s="1530"/>
      <c r="EV656" s="1530"/>
      <c r="EW656" s="1530" t="e">
        <f t="shared" si="9"/>
        <v>#VALUE!</v>
      </c>
      <c r="EX656" s="1530"/>
      <c r="EY656" s="1530"/>
      <c r="EZ656" s="1530"/>
      <c r="FA656" s="1530"/>
    </row>
    <row r="657" spans="1:157" ht="13" customHeight="1">
      <c r="A657" s="22"/>
      <c r="B657" t="s">
        <v>20</v>
      </c>
      <c r="N657" s="1341" t="s">
        <v>543</v>
      </c>
      <c r="O657" s="1341"/>
      <c r="T657" s="22"/>
      <c r="U657" t="s">
        <v>20</v>
      </c>
      <c r="AG657" s="1341" t="s">
        <v>543</v>
      </c>
      <c r="AH657" s="1341"/>
      <c r="AZ657" s="34"/>
      <c r="BA657" s="34"/>
      <c r="BB657" s="34"/>
      <c r="BC657" s="34"/>
      <c r="BD657" s="34"/>
      <c r="BE657" s="34"/>
      <c r="BF657" s="34"/>
      <c r="BG657" s="34"/>
      <c r="BH657" s="34"/>
      <c r="BI657" s="34"/>
      <c r="BJ657" s="34"/>
      <c r="BK657" s="34"/>
      <c r="BL657" s="34"/>
      <c r="BM657" s="34"/>
      <c r="DX657" s="1530" t="e">
        <f t="shared" si="4"/>
        <v>#VALUE!</v>
      </c>
      <c r="DY657" s="1530"/>
      <c r="DZ657" s="1530"/>
      <c r="EA657" s="1530"/>
      <c r="EB657" s="1530"/>
      <c r="EC657" s="1530" t="e">
        <f t="shared" si="5"/>
        <v>#VALUE!</v>
      </c>
      <c r="ED657" s="1530"/>
      <c r="EE657" s="1530"/>
      <c r="EF657" s="1530"/>
      <c r="EG657" s="1530"/>
      <c r="EH657" s="1530" t="e">
        <f t="shared" si="6"/>
        <v>#VALUE!</v>
      </c>
      <c r="EI657" s="1530"/>
      <c r="EJ657" s="1530"/>
      <c r="EK657" s="1530"/>
      <c r="EL657" s="1530"/>
      <c r="EM657" s="1530" t="e">
        <f t="shared" si="7"/>
        <v>#VALUE!</v>
      </c>
      <c r="EN657" s="1530"/>
      <c r="EO657" s="1530"/>
      <c r="EP657" s="1530"/>
      <c r="EQ657" s="1530"/>
      <c r="ER657" s="1530" t="e">
        <f t="shared" si="8"/>
        <v>#VALUE!</v>
      </c>
      <c r="ES657" s="1530"/>
      <c r="ET657" s="1530"/>
      <c r="EU657" s="1530"/>
      <c r="EV657" s="1530"/>
      <c r="EW657" s="1530" t="e">
        <f t="shared" si="9"/>
        <v>#VALUE!</v>
      </c>
      <c r="EX657" s="1530"/>
      <c r="EY657" s="1530"/>
      <c r="EZ657" s="1530"/>
      <c r="FA657" s="1530"/>
    </row>
    <row r="658" spans="1:157" ht="13" customHeight="1">
      <c r="A658" s="22"/>
      <c r="T658" s="22"/>
      <c r="AZ658" s="34"/>
      <c r="BA658" s="34"/>
      <c r="BB658" s="34"/>
      <c r="BC658" s="34"/>
      <c r="BD658" s="34"/>
      <c r="BE658" s="34"/>
      <c r="BF658" s="34"/>
      <c r="BG658" s="34"/>
      <c r="BH658" s="34"/>
      <c r="BI658" s="34"/>
      <c r="BJ658" s="34"/>
      <c r="BK658" s="34"/>
      <c r="BL658" s="34"/>
      <c r="BM658" s="34"/>
      <c r="DX658" s="1530" t="e">
        <f t="shared" si="4"/>
        <v>#VALUE!</v>
      </c>
      <c r="DY658" s="1530"/>
      <c r="DZ658" s="1530"/>
      <c r="EA658" s="1530"/>
      <c r="EB658" s="1530"/>
      <c r="EC658" s="1530" t="e">
        <f t="shared" si="5"/>
        <v>#VALUE!</v>
      </c>
      <c r="ED658" s="1530"/>
      <c r="EE658" s="1530"/>
      <c r="EF658" s="1530"/>
      <c r="EG658" s="1530"/>
      <c r="EH658" s="1530" t="e">
        <f t="shared" si="6"/>
        <v>#VALUE!</v>
      </c>
      <c r="EI658" s="1530"/>
      <c r="EJ658" s="1530"/>
      <c r="EK658" s="1530"/>
      <c r="EL658" s="1530"/>
      <c r="EM658" s="1530" t="e">
        <f t="shared" si="7"/>
        <v>#VALUE!</v>
      </c>
      <c r="EN658" s="1530"/>
      <c r="EO658" s="1530"/>
      <c r="EP658" s="1530"/>
      <c r="EQ658" s="1530"/>
      <c r="ER658" s="1530" t="e">
        <f t="shared" si="8"/>
        <v>#VALUE!</v>
      </c>
      <c r="ES658" s="1530"/>
      <c r="ET658" s="1530"/>
      <c r="EU658" s="1530"/>
      <c r="EV658" s="1530"/>
      <c r="EW658" s="1530" t="e">
        <f t="shared" si="9"/>
        <v>#VALUE!</v>
      </c>
      <c r="EX658" s="1530"/>
      <c r="EY658" s="1530"/>
      <c r="EZ658" s="1530"/>
      <c r="FA658" s="1530"/>
    </row>
    <row r="659" spans="1:157" ht="13" customHeight="1">
      <c r="A659" s="55" t="s">
        <v>119</v>
      </c>
      <c r="B659" t="s">
        <v>461</v>
      </c>
      <c r="G659" s="1454" t="str">
        <f>C637</f>
        <v>Assumed OCDA Loan</v>
      </c>
      <c r="H659" s="1454"/>
      <c r="I659" s="1454"/>
      <c r="J659" s="1454"/>
      <c r="K659" s="1454"/>
      <c r="L659" s="1454"/>
      <c r="M659" s="1454"/>
      <c r="N659" s="1454"/>
      <c r="O659" s="1454"/>
      <c r="P659" s="1454"/>
      <c r="Q659" s="1454"/>
      <c r="R659" s="1454"/>
      <c r="T659" s="55" t="s">
        <v>579</v>
      </c>
      <c r="U659" t="s">
        <v>461</v>
      </c>
      <c r="Z659" s="1454" t="str">
        <f>C638</f>
        <v>Assumed HOME Loan</v>
      </c>
      <c r="AA659" s="1454"/>
      <c r="AB659" s="1454"/>
      <c r="AC659" s="1454"/>
      <c r="AD659" s="1454"/>
      <c r="AE659" s="1454"/>
      <c r="AF659" s="1454"/>
      <c r="AG659" s="1454"/>
      <c r="AH659" s="1454"/>
      <c r="AI659" s="1454"/>
      <c r="AJ659" s="1454"/>
      <c r="AK659" s="1454"/>
      <c r="AZ659" s="34"/>
      <c r="BA659" s="34"/>
      <c r="BB659" s="34"/>
      <c r="BC659" s="34"/>
      <c r="BD659" s="34"/>
      <c r="BE659" s="34"/>
      <c r="BF659" s="34"/>
      <c r="BG659" s="34"/>
      <c r="BH659" s="34"/>
      <c r="BI659" s="34"/>
      <c r="BJ659" s="34"/>
      <c r="BK659" s="34"/>
      <c r="BL659" s="34"/>
      <c r="BM659" s="34"/>
      <c r="DX659" s="1530" t="e">
        <f t="shared" si="4"/>
        <v>#VALUE!</v>
      </c>
      <c r="DY659" s="1530"/>
      <c r="DZ659" s="1530"/>
      <c r="EA659" s="1530"/>
      <c r="EB659" s="1530"/>
      <c r="EC659" s="1530" t="e">
        <f t="shared" si="5"/>
        <v>#VALUE!</v>
      </c>
      <c r="ED659" s="1530"/>
      <c r="EE659" s="1530"/>
      <c r="EF659" s="1530"/>
      <c r="EG659" s="1530"/>
      <c r="EH659" s="1530" t="e">
        <f t="shared" si="6"/>
        <v>#VALUE!</v>
      </c>
      <c r="EI659" s="1530"/>
      <c r="EJ659" s="1530"/>
      <c r="EK659" s="1530"/>
      <c r="EL659" s="1530"/>
      <c r="EM659" s="1530" t="e">
        <f t="shared" si="7"/>
        <v>#VALUE!</v>
      </c>
      <c r="EN659" s="1530"/>
      <c r="EO659" s="1530"/>
      <c r="EP659" s="1530"/>
      <c r="EQ659" s="1530"/>
      <c r="ER659" s="1530" t="e">
        <f t="shared" si="8"/>
        <v>#VALUE!</v>
      </c>
      <c r="ES659" s="1530"/>
      <c r="ET659" s="1530"/>
      <c r="EU659" s="1530"/>
      <c r="EV659" s="1530"/>
      <c r="EW659" s="1530" t="e">
        <f t="shared" si="9"/>
        <v>#VALUE!</v>
      </c>
      <c r="EX659" s="1530"/>
      <c r="EY659" s="1530"/>
      <c r="EZ659" s="1530"/>
      <c r="FA659" s="1530"/>
    </row>
    <row r="660" spans="1:157" ht="13" customHeight="1">
      <c r="A660" s="22"/>
      <c r="B660" t="s">
        <v>85</v>
      </c>
      <c r="G660" s="1445" t="s">
        <v>2752</v>
      </c>
      <c r="H660" s="1445"/>
      <c r="I660" s="1445"/>
      <c r="J660" s="1445"/>
      <c r="K660" s="1445"/>
      <c r="L660" s="1445"/>
      <c r="M660" s="1445"/>
      <c r="N660" s="1445"/>
      <c r="O660" s="1445"/>
      <c r="P660" s="1445"/>
      <c r="Q660" s="1445"/>
      <c r="R660" s="1445"/>
      <c r="T660" s="22"/>
      <c r="U660" t="s">
        <v>85</v>
      </c>
      <c r="Z660" s="1445" t="s">
        <v>2752</v>
      </c>
      <c r="AA660" s="1445"/>
      <c r="AB660" s="1445"/>
      <c r="AC660" s="1445"/>
      <c r="AD660" s="1445"/>
      <c r="AE660" s="1445"/>
      <c r="AF660" s="1445"/>
      <c r="AG660" s="1445"/>
      <c r="AH660" s="1445"/>
      <c r="AI660" s="1445"/>
      <c r="AJ660" s="1445"/>
      <c r="AK660" s="1445"/>
      <c r="AZ660" s="34"/>
      <c r="BA660" s="34"/>
      <c r="BB660" s="34"/>
      <c r="BC660" s="34"/>
      <c r="BD660" s="34"/>
      <c r="BE660" s="34"/>
      <c r="BF660" s="34"/>
      <c r="BG660" s="34"/>
      <c r="BH660" s="34"/>
      <c r="BI660" s="34"/>
      <c r="BJ660" s="34"/>
      <c r="BK660" s="34"/>
      <c r="BL660" s="34"/>
      <c r="BM660" s="34"/>
      <c r="DX660" s="1530" t="e">
        <f t="shared" si="4"/>
        <v>#VALUE!</v>
      </c>
      <c r="DY660" s="1530"/>
      <c r="DZ660" s="1530"/>
      <c r="EA660" s="1530"/>
      <c r="EB660" s="1530"/>
      <c r="EC660" s="1530" t="e">
        <f t="shared" si="5"/>
        <v>#VALUE!</v>
      </c>
      <c r="ED660" s="1530"/>
      <c r="EE660" s="1530"/>
      <c r="EF660" s="1530"/>
      <c r="EG660" s="1530"/>
      <c r="EH660" s="1530" t="e">
        <f t="shared" si="6"/>
        <v>#VALUE!</v>
      </c>
      <c r="EI660" s="1530"/>
      <c r="EJ660" s="1530"/>
      <c r="EK660" s="1530"/>
      <c r="EL660" s="1530"/>
      <c r="EM660" s="1530" t="e">
        <f t="shared" si="7"/>
        <v>#VALUE!</v>
      </c>
      <c r="EN660" s="1530"/>
      <c r="EO660" s="1530"/>
      <c r="EP660" s="1530"/>
      <c r="EQ660" s="1530"/>
      <c r="ER660" s="1530" t="e">
        <f t="shared" si="8"/>
        <v>#VALUE!</v>
      </c>
      <c r="ES660" s="1530"/>
      <c r="ET660" s="1530"/>
      <c r="EU660" s="1530"/>
      <c r="EV660" s="1530"/>
      <c r="EW660" s="1530" t="e">
        <f t="shared" si="9"/>
        <v>#VALUE!</v>
      </c>
      <c r="EX660" s="1530"/>
      <c r="EY660" s="1530"/>
      <c r="EZ660" s="1530"/>
      <c r="FA660" s="1530"/>
    </row>
    <row r="661" spans="1:157" ht="13" customHeight="1">
      <c r="A661" s="22"/>
      <c r="B661" t="s">
        <v>578</v>
      </c>
      <c r="G661" s="1461" t="s">
        <v>2753</v>
      </c>
      <c r="H661" s="1461"/>
      <c r="I661" s="1461"/>
      <c r="J661" s="1461"/>
      <c r="K661" s="1461"/>
      <c r="L661" s="1461"/>
      <c r="M661" s="1461"/>
      <c r="N661" s="1461"/>
      <c r="O661" s="1461"/>
      <c r="P661" s="1461"/>
      <c r="Q661" s="1461"/>
      <c r="R661" s="1461"/>
      <c r="T661" s="22"/>
      <c r="U661" t="s">
        <v>578</v>
      </c>
      <c r="Z661" s="1461" t="s">
        <v>2753</v>
      </c>
      <c r="AA661" s="1461"/>
      <c r="AB661" s="1461"/>
      <c r="AC661" s="1461"/>
      <c r="AD661" s="1461"/>
      <c r="AE661" s="1461"/>
      <c r="AF661" s="1461"/>
      <c r="AG661" s="1461"/>
      <c r="AH661" s="1461"/>
      <c r="AI661" s="1461"/>
      <c r="AJ661" s="1461"/>
      <c r="AK661" s="1461"/>
      <c r="AZ661" s="34"/>
      <c r="BA661" s="34"/>
      <c r="BB661" s="34"/>
      <c r="BC661" s="34"/>
      <c r="BD661" s="34"/>
      <c r="BE661" s="34"/>
      <c r="BF661" s="34"/>
      <c r="BG661" s="34"/>
      <c r="BH661" s="34"/>
      <c r="BI661" s="34"/>
      <c r="BJ661" s="34"/>
      <c r="BK661" s="34"/>
      <c r="BL661" s="34"/>
      <c r="BM661" s="34"/>
      <c r="DX661" s="1530" t="e">
        <f t="shared" si="4"/>
        <v>#VALUE!</v>
      </c>
      <c r="DY661" s="1530"/>
      <c r="DZ661" s="1530"/>
      <c r="EA661" s="1530"/>
      <c r="EB661" s="1530"/>
      <c r="EC661" s="1530" t="e">
        <f t="shared" si="5"/>
        <v>#VALUE!</v>
      </c>
      <c r="ED661" s="1530"/>
      <c r="EE661" s="1530"/>
      <c r="EF661" s="1530"/>
      <c r="EG661" s="1530"/>
      <c r="EH661" s="1530" t="e">
        <f t="shared" si="6"/>
        <v>#VALUE!</v>
      </c>
      <c r="EI661" s="1530"/>
      <c r="EJ661" s="1530"/>
      <c r="EK661" s="1530"/>
      <c r="EL661" s="1530"/>
      <c r="EM661" s="1530" t="e">
        <f t="shared" si="7"/>
        <v>#VALUE!</v>
      </c>
      <c r="EN661" s="1530"/>
      <c r="EO661" s="1530"/>
      <c r="EP661" s="1530"/>
      <c r="EQ661" s="1530"/>
      <c r="ER661" s="1530" t="e">
        <f t="shared" si="8"/>
        <v>#VALUE!</v>
      </c>
      <c r="ES661" s="1530"/>
      <c r="ET661" s="1530"/>
      <c r="EU661" s="1530"/>
      <c r="EV661" s="1530"/>
      <c r="EW661" s="1530" t="e">
        <f t="shared" si="9"/>
        <v>#VALUE!</v>
      </c>
      <c r="EX661" s="1530"/>
      <c r="EY661" s="1530"/>
      <c r="EZ661" s="1530"/>
      <c r="FA661" s="1530"/>
    </row>
    <row r="662" spans="1:157" ht="13" customHeight="1">
      <c r="A662" s="22"/>
      <c r="B662" t="s">
        <v>17</v>
      </c>
      <c r="G662" s="1461" t="s">
        <v>2754</v>
      </c>
      <c r="H662" s="1461"/>
      <c r="I662" s="1461"/>
      <c r="J662" s="1461"/>
      <c r="K662" s="1461"/>
      <c r="L662" s="1461"/>
      <c r="M662" s="1461"/>
      <c r="N662" s="1461"/>
      <c r="O662" s="1461"/>
      <c r="P662" s="1461"/>
      <c r="Q662" s="1461"/>
      <c r="R662" s="1461"/>
      <c r="T662" s="22"/>
      <c r="U662" t="s">
        <v>17</v>
      </c>
      <c r="Z662" s="1461" t="s">
        <v>2754</v>
      </c>
      <c r="AA662" s="1461"/>
      <c r="AB662" s="1461"/>
      <c r="AC662" s="1461"/>
      <c r="AD662" s="1461"/>
      <c r="AE662" s="1461"/>
      <c r="AF662" s="1461"/>
      <c r="AG662" s="1461"/>
      <c r="AH662" s="1461"/>
      <c r="AI662" s="1461"/>
      <c r="AJ662" s="1461"/>
      <c r="AK662" s="1461"/>
      <c r="AZ662" s="34"/>
      <c r="BA662" s="34"/>
      <c r="BB662" s="34"/>
      <c r="BC662" s="34"/>
      <c r="BD662" s="34"/>
      <c r="BE662" s="34"/>
      <c r="BF662" s="34"/>
      <c r="BG662" s="34"/>
      <c r="BH662" s="34"/>
      <c r="BI662" s="34"/>
      <c r="BJ662" s="34"/>
      <c r="BK662" s="34"/>
      <c r="BL662" s="34"/>
      <c r="BM662" s="34"/>
      <c r="DX662" s="1530" t="e">
        <f t="shared" si="4"/>
        <v>#VALUE!</v>
      </c>
      <c r="DY662" s="1530"/>
      <c r="DZ662" s="1530"/>
      <c r="EA662" s="1530"/>
      <c r="EB662" s="1530"/>
      <c r="EC662" s="1530" t="e">
        <f t="shared" si="5"/>
        <v>#VALUE!</v>
      </c>
      <c r="ED662" s="1530"/>
      <c r="EE662" s="1530"/>
      <c r="EF662" s="1530"/>
      <c r="EG662" s="1530"/>
      <c r="EH662" s="1530" t="e">
        <f t="shared" si="6"/>
        <v>#VALUE!</v>
      </c>
      <c r="EI662" s="1530"/>
      <c r="EJ662" s="1530"/>
      <c r="EK662" s="1530"/>
      <c r="EL662" s="1530"/>
      <c r="EM662" s="1530" t="e">
        <f t="shared" si="7"/>
        <v>#VALUE!</v>
      </c>
      <c r="EN662" s="1530"/>
      <c r="EO662" s="1530"/>
      <c r="EP662" s="1530"/>
      <c r="EQ662" s="1530"/>
      <c r="ER662" s="1530" t="e">
        <f t="shared" si="8"/>
        <v>#VALUE!</v>
      </c>
      <c r="ES662" s="1530"/>
      <c r="ET662" s="1530"/>
      <c r="EU662" s="1530"/>
      <c r="EV662" s="1530"/>
      <c r="EW662" s="1530" t="e">
        <f t="shared" si="9"/>
        <v>#VALUE!</v>
      </c>
      <c r="EX662" s="1530"/>
      <c r="EY662" s="1530"/>
      <c r="EZ662" s="1530"/>
      <c r="FA662" s="1530"/>
    </row>
    <row r="663" spans="1:157" ht="13" customHeight="1">
      <c r="A663" s="22"/>
      <c r="B663" t="s">
        <v>315</v>
      </c>
      <c r="G663" s="1443" t="str">
        <f>G597</f>
        <v>714-480-2994</v>
      </c>
      <c r="H663" s="1443"/>
      <c r="I663" s="1443"/>
      <c r="J663" s="1443"/>
      <c r="K663" s="1443"/>
      <c r="L663" s="1443"/>
      <c r="O663" s="33" t="s">
        <v>205</v>
      </c>
      <c r="P663" s="1460"/>
      <c r="Q663" s="1460"/>
      <c r="R663" s="1460"/>
      <c r="T663" s="22"/>
      <c r="U663" t="s">
        <v>315</v>
      </c>
      <c r="Z663" s="1443" t="str">
        <f>G663</f>
        <v>714-480-2994</v>
      </c>
      <c r="AA663" s="1443"/>
      <c r="AB663" s="1443"/>
      <c r="AC663" s="1443"/>
      <c r="AD663" s="1443"/>
      <c r="AE663" s="1443"/>
      <c r="AH663" s="33" t="s">
        <v>205</v>
      </c>
      <c r="AI663" s="1460"/>
      <c r="AJ663" s="1460"/>
      <c r="AK663" s="1460"/>
      <c r="AZ663" s="34"/>
      <c r="BA663" s="34"/>
      <c r="BB663" s="34"/>
      <c r="BC663" s="34"/>
      <c r="BD663" s="34"/>
      <c r="BE663" s="34"/>
      <c r="BF663" s="34"/>
      <c r="BG663" s="34"/>
      <c r="BH663" s="34"/>
      <c r="BI663" s="34"/>
      <c r="BJ663" s="34"/>
      <c r="BK663" s="34"/>
      <c r="BL663" s="34"/>
      <c r="BM663" s="34"/>
      <c r="DX663" s="1530" t="e">
        <f t="shared" si="4"/>
        <v>#VALUE!</v>
      </c>
      <c r="DY663" s="1530"/>
      <c r="DZ663" s="1530"/>
      <c r="EA663" s="1530"/>
      <c r="EB663" s="1530"/>
      <c r="EC663" s="1530" t="e">
        <f t="shared" si="5"/>
        <v>#VALUE!</v>
      </c>
      <c r="ED663" s="1530"/>
      <c r="EE663" s="1530"/>
      <c r="EF663" s="1530"/>
      <c r="EG663" s="1530"/>
      <c r="EH663" s="1530" t="e">
        <f t="shared" si="6"/>
        <v>#VALUE!</v>
      </c>
      <c r="EI663" s="1530"/>
      <c r="EJ663" s="1530"/>
      <c r="EK663" s="1530"/>
      <c r="EL663" s="1530"/>
      <c r="EM663" s="1530" t="e">
        <f t="shared" si="7"/>
        <v>#VALUE!</v>
      </c>
      <c r="EN663" s="1530"/>
      <c r="EO663" s="1530"/>
      <c r="EP663" s="1530"/>
      <c r="EQ663" s="1530"/>
      <c r="ER663" s="1530" t="e">
        <f t="shared" si="8"/>
        <v>#VALUE!</v>
      </c>
      <c r="ES663" s="1530"/>
      <c r="ET663" s="1530"/>
      <c r="EU663" s="1530"/>
      <c r="EV663" s="1530"/>
      <c r="EW663" s="1530" t="e">
        <f t="shared" si="9"/>
        <v>#VALUE!</v>
      </c>
      <c r="EX663" s="1530"/>
      <c r="EY663" s="1530"/>
      <c r="EZ663" s="1530"/>
      <c r="FA663" s="1530"/>
    </row>
    <row r="664" spans="1:157" ht="13" customHeight="1">
      <c r="A664" s="22"/>
      <c r="B664" t="s">
        <v>18</v>
      </c>
      <c r="H664" s="1444" t="s">
        <v>2764</v>
      </c>
      <c r="I664" s="1445"/>
      <c r="J664" s="1445"/>
      <c r="K664" s="1445"/>
      <c r="L664" s="1445"/>
      <c r="M664" s="1445"/>
      <c r="N664" s="1445"/>
      <c r="O664" s="1445"/>
      <c r="P664" s="1445"/>
      <c r="Q664" s="1445"/>
      <c r="R664" s="1445"/>
      <c r="T664" s="22"/>
      <c r="U664" t="s">
        <v>18</v>
      </c>
      <c r="AA664" s="1445" t="str">
        <f>H664</f>
        <v>assumed soft loan</v>
      </c>
      <c r="AB664" s="1445"/>
      <c r="AC664" s="1445"/>
      <c r="AD664" s="1445"/>
      <c r="AE664" s="1445"/>
      <c r="AF664" s="1445"/>
      <c r="AG664" s="1445"/>
      <c r="AH664" s="1445"/>
      <c r="AI664" s="1445"/>
      <c r="AJ664" s="1445"/>
      <c r="AK664" s="1445"/>
      <c r="AZ664" s="34"/>
      <c r="BA664" s="34"/>
      <c r="BB664" s="34"/>
      <c r="BC664" s="34"/>
      <c r="BD664" s="34"/>
      <c r="BE664" s="34"/>
      <c r="BF664" s="34"/>
      <c r="BG664" s="34"/>
      <c r="BH664" s="34"/>
      <c r="BI664" s="34"/>
      <c r="BJ664" s="34"/>
      <c r="BK664" s="34"/>
      <c r="BL664" s="34"/>
      <c r="BM664" s="34"/>
      <c r="DX664" s="1530" t="e">
        <f t="shared" si="4"/>
        <v>#VALUE!</v>
      </c>
      <c r="DY664" s="1530"/>
      <c r="DZ664" s="1530"/>
      <c r="EA664" s="1530"/>
      <c r="EB664" s="1530"/>
      <c r="EC664" s="1530" t="e">
        <f t="shared" si="5"/>
        <v>#VALUE!</v>
      </c>
      <c r="ED664" s="1530"/>
      <c r="EE664" s="1530"/>
      <c r="EF664" s="1530"/>
      <c r="EG664" s="1530"/>
      <c r="EH664" s="1530" t="e">
        <f t="shared" si="6"/>
        <v>#VALUE!</v>
      </c>
      <c r="EI664" s="1530"/>
      <c r="EJ664" s="1530"/>
      <c r="EK664" s="1530"/>
      <c r="EL664" s="1530"/>
      <c r="EM664" s="1530" t="e">
        <f t="shared" si="7"/>
        <v>#VALUE!</v>
      </c>
      <c r="EN664" s="1530"/>
      <c r="EO664" s="1530"/>
      <c r="EP664" s="1530"/>
      <c r="EQ664" s="1530"/>
      <c r="ER664" s="1530" t="e">
        <f t="shared" si="8"/>
        <v>#VALUE!</v>
      </c>
      <c r="ES664" s="1530"/>
      <c r="ET664" s="1530"/>
      <c r="EU664" s="1530"/>
      <c r="EV664" s="1530"/>
      <c r="EW664" s="1530" t="e">
        <f t="shared" si="9"/>
        <v>#VALUE!</v>
      </c>
      <c r="EX664" s="1530"/>
      <c r="EY664" s="1530"/>
      <c r="EZ664" s="1530"/>
      <c r="FA664" s="1530"/>
    </row>
    <row r="665" spans="1:157" ht="13" customHeight="1">
      <c r="A665" s="22"/>
      <c r="B665" t="s">
        <v>20</v>
      </c>
      <c r="N665" s="1341" t="s">
        <v>543</v>
      </c>
      <c r="O665" s="1341"/>
      <c r="T665" s="22"/>
      <c r="U665" t="s">
        <v>20</v>
      </c>
      <c r="AG665" s="1341" t="s">
        <v>543</v>
      </c>
      <c r="AH665" s="1341"/>
      <c r="AZ665" s="34"/>
      <c r="BA665" s="34"/>
      <c r="BB665" s="34"/>
      <c r="BC665" s="34"/>
      <c r="BD665" s="34"/>
      <c r="BE665" s="34"/>
      <c r="BF665" s="34"/>
      <c r="BG665" s="34"/>
      <c r="BH665" s="34"/>
      <c r="BI665" s="34"/>
      <c r="BJ665" s="34"/>
      <c r="BK665" s="34"/>
      <c r="BL665" s="34"/>
      <c r="BM665" s="34"/>
      <c r="DX665" s="1530" t="e">
        <f t="shared" si="4"/>
        <v>#VALUE!</v>
      </c>
      <c r="DY665" s="1530"/>
      <c r="DZ665" s="1530"/>
      <c r="EA665" s="1530"/>
      <c r="EB665" s="1530"/>
      <c r="EC665" s="1530" t="e">
        <f t="shared" si="5"/>
        <v>#VALUE!</v>
      </c>
      <c r="ED665" s="1530"/>
      <c r="EE665" s="1530"/>
      <c r="EF665" s="1530"/>
      <c r="EG665" s="1530"/>
      <c r="EH665" s="1530" t="e">
        <f t="shared" si="6"/>
        <v>#VALUE!</v>
      </c>
      <c r="EI665" s="1530"/>
      <c r="EJ665" s="1530"/>
      <c r="EK665" s="1530"/>
      <c r="EL665" s="1530"/>
      <c r="EM665" s="1530" t="e">
        <f t="shared" si="7"/>
        <v>#VALUE!</v>
      </c>
      <c r="EN665" s="1530"/>
      <c r="EO665" s="1530"/>
      <c r="EP665" s="1530"/>
      <c r="EQ665" s="1530"/>
      <c r="ER665" s="1530" t="e">
        <f t="shared" si="8"/>
        <v>#VALUE!</v>
      </c>
      <c r="ES665" s="1530"/>
      <c r="ET665" s="1530"/>
      <c r="EU665" s="1530"/>
      <c r="EV665" s="1530"/>
      <c r="EW665" s="1530" t="e">
        <f t="shared" si="9"/>
        <v>#VALUE!</v>
      </c>
      <c r="EX665" s="1530"/>
      <c r="EY665" s="1530"/>
      <c r="EZ665" s="1530"/>
      <c r="FA665" s="1530"/>
    </row>
    <row r="666" spans="1:157" ht="13" customHeight="1">
      <c r="A666" s="22"/>
      <c r="T666" s="22"/>
      <c r="AZ666" s="34"/>
      <c r="BA666" s="34"/>
      <c r="BB666" s="34"/>
      <c r="BC666" s="34"/>
      <c r="BD666" s="34"/>
      <c r="BE666" s="34"/>
      <c r="BF666" s="34"/>
      <c r="BG666" s="34"/>
      <c r="BH666" s="34"/>
      <c r="BI666" s="34"/>
      <c r="BJ666" s="34"/>
      <c r="BK666" s="34"/>
      <c r="BL666" s="34"/>
      <c r="BM666" s="34"/>
      <c r="DX666" s="1530" t="e">
        <f t="shared" si="4"/>
        <v>#VALUE!</v>
      </c>
      <c r="DY666" s="1530"/>
      <c r="DZ666" s="1530"/>
      <c r="EA666" s="1530"/>
      <c r="EB666" s="1530"/>
      <c r="EC666" s="1530" t="e">
        <f t="shared" si="5"/>
        <v>#VALUE!</v>
      </c>
      <c r="ED666" s="1530"/>
      <c r="EE666" s="1530"/>
      <c r="EF666" s="1530"/>
      <c r="EG666" s="1530"/>
      <c r="EH666" s="1530" t="e">
        <f t="shared" si="6"/>
        <v>#VALUE!</v>
      </c>
      <c r="EI666" s="1530"/>
      <c r="EJ666" s="1530"/>
      <c r="EK666" s="1530"/>
      <c r="EL666" s="1530"/>
      <c r="EM666" s="1530" t="e">
        <f t="shared" si="7"/>
        <v>#VALUE!</v>
      </c>
      <c r="EN666" s="1530"/>
      <c r="EO666" s="1530"/>
      <c r="EP666" s="1530"/>
      <c r="EQ666" s="1530"/>
      <c r="ER666" s="1530" t="e">
        <f t="shared" si="8"/>
        <v>#VALUE!</v>
      </c>
      <c r="ES666" s="1530"/>
      <c r="ET666" s="1530"/>
      <c r="EU666" s="1530"/>
      <c r="EV666" s="1530"/>
      <c r="EW666" s="1530" t="e">
        <f t="shared" si="9"/>
        <v>#VALUE!</v>
      </c>
      <c r="EX666" s="1530"/>
      <c r="EY666" s="1530"/>
      <c r="EZ666" s="1530"/>
      <c r="FA666" s="1530"/>
    </row>
    <row r="667" spans="1:157" ht="13" customHeight="1">
      <c r="A667" s="55" t="s">
        <v>761</v>
      </c>
      <c r="B667" t="s">
        <v>461</v>
      </c>
      <c r="G667" s="1454" t="str">
        <f>C639</f>
        <v>Operating &amp; Replacement Reserves</v>
      </c>
      <c r="H667" s="1454"/>
      <c r="I667" s="1454"/>
      <c r="J667" s="1454"/>
      <c r="K667" s="1454"/>
      <c r="L667" s="1454"/>
      <c r="M667" s="1454"/>
      <c r="N667" s="1454"/>
      <c r="O667" s="1454"/>
      <c r="P667" s="1454"/>
      <c r="Q667" s="1454"/>
      <c r="R667" s="1454"/>
      <c r="T667" s="55" t="s">
        <v>582</v>
      </c>
      <c r="U667" t="s">
        <v>461</v>
      </c>
      <c r="Z667" s="1454" t="str">
        <f>C640</f>
        <v>Short Term Work Credit</v>
      </c>
      <c r="AA667" s="1454"/>
      <c r="AB667" s="1454"/>
      <c r="AC667" s="1454"/>
      <c r="AD667" s="1454"/>
      <c r="AE667" s="1454"/>
      <c r="AF667" s="1454"/>
      <c r="AG667" s="1454"/>
      <c r="AH667" s="1454"/>
      <c r="AI667" s="1454"/>
      <c r="AJ667" s="1454"/>
      <c r="AK667" s="1454"/>
      <c r="AZ667" s="34"/>
      <c r="BA667" s="34"/>
      <c r="BB667" s="34"/>
      <c r="BC667" s="34"/>
      <c r="BD667" s="34"/>
      <c r="BE667" s="34"/>
      <c r="BF667" s="34"/>
      <c r="BG667" s="34"/>
      <c r="BH667" s="34"/>
      <c r="BI667" s="34"/>
      <c r="BJ667" s="34"/>
      <c r="BK667" s="34"/>
      <c r="BL667" s="34"/>
      <c r="BM667" s="34"/>
      <c r="DX667" s="1530" t="e">
        <f t="shared" si="4"/>
        <v>#VALUE!</v>
      </c>
      <c r="DY667" s="1530"/>
      <c r="DZ667" s="1530"/>
      <c r="EA667" s="1530"/>
      <c r="EB667" s="1530"/>
      <c r="EC667" s="1530" t="e">
        <f t="shared" si="5"/>
        <v>#VALUE!</v>
      </c>
      <c r="ED667" s="1530"/>
      <c r="EE667" s="1530"/>
      <c r="EF667" s="1530"/>
      <c r="EG667" s="1530"/>
      <c r="EH667" s="1530" t="e">
        <f t="shared" si="6"/>
        <v>#VALUE!</v>
      </c>
      <c r="EI667" s="1530"/>
      <c r="EJ667" s="1530"/>
      <c r="EK667" s="1530"/>
      <c r="EL667" s="1530"/>
      <c r="EM667" s="1530" t="e">
        <f t="shared" si="7"/>
        <v>#VALUE!</v>
      </c>
      <c r="EN667" s="1530"/>
      <c r="EO667" s="1530"/>
      <c r="EP667" s="1530"/>
      <c r="EQ667" s="1530"/>
      <c r="ER667" s="1530" t="e">
        <f t="shared" si="8"/>
        <v>#VALUE!</v>
      </c>
      <c r="ES667" s="1530"/>
      <c r="ET667" s="1530"/>
      <c r="EU667" s="1530"/>
      <c r="EV667" s="1530"/>
      <c r="EW667" s="1530" t="e">
        <f t="shared" si="9"/>
        <v>#VALUE!</v>
      </c>
      <c r="EX667" s="1530"/>
      <c r="EY667" s="1530"/>
      <c r="EZ667" s="1530"/>
      <c r="FA667" s="1530"/>
    </row>
    <row r="668" spans="1:157" ht="13" customHeight="1">
      <c r="A668" s="22"/>
      <c r="B668" t="s">
        <v>85</v>
      </c>
      <c r="G668" s="1445" t="s">
        <v>2666</v>
      </c>
      <c r="H668" s="1445"/>
      <c r="I668" s="1445"/>
      <c r="J668" s="1445"/>
      <c r="K668" s="1445"/>
      <c r="L668" s="1445"/>
      <c r="M668" s="1445"/>
      <c r="N668" s="1445"/>
      <c r="O668" s="1445"/>
      <c r="P668" s="1445"/>
      <c r="Q668" s="1445"/>
      <c r="R668" s="1445"/>
      <c r="T668" s="22"/>
      <c r="U668" t="s">
        <v>85</v>
      </c>
      <c r="Z668" s="1445" t="s">
        <v>2666</v>
      </c>
      <c r="AA668" s="1445"/>
      <c r="AB668" s="1445"/>
      <c r="AC668" s="1445"/>
      <c r="AD668" s="1445"/>
      <c r="AE668" s="1445"/>
      <c r="AF668" s="1445"/>
      <c r="AG668" s="1445"/>
      <c r="AH668" s="1445"/>
      <c r="AI668" s="1445"/>
      <c r="AJ668" s="1445"/>
      <c r="AK668" s="1445"/>
      <c r="AZ668" s="34"/>
      <c r="BA668" s="34"/>
      <c r="BB668" s="34"/>
      <c r="BC668" s="34"/>
      <c r="BD668" s="34"/>
      <c r="BE668" s="34"/>
      <c r="BF668" s="34"/>
      <c r="BG668" s="34"/>
      <c r="BH668" s="34"/>
      <c r="BI668" s="34"/>
      <c r="BJ668" s="34"/>
      <c r="BK668" s="34"/>
      <c r="BL668" s="34"/>
      <c r="BM668" s="34"/>
      <c r="DX668" s="1530" t="e">
        <f t="shared" si="4"/>
        <v>#VALUE!</v>
      </c>
      <c r="DY668" s="1530"/>
      <c r="DZ668" s="1530"/>
      <c r="EA668" s="1530"/>
      <c r="EB668" s="1530"/>
      <c r="EC668" s="1530" t="e">
        <f t="shared" si="5"/>
        <v>#VALUE!</v>
      </c>
      <c r="ED668" s="1530"/>
      <c r="EE668" s="1530"/>
      <c r="EF668" s="1530"/>
      <c r="EG668" s="1530"/>
      <c r="EH668" s="1530" t="e">
        <f t="shared" si="6"/>
        <v>#VALUE!</v>
      </c>
      <c r="EI668" s="1530"/>
      <c r="EJ668" s="1530"/>
      <c r="EK668" s="1530"/>
      <c r="EL668" s="1530"/>
      <c r="EM668" s="1530" t="e">
        <f t="shared" si="7"/>
        <v>#VALUE!</v>
      </c>
      <c r="EN668" s="1530"/>
      <c r="EO668" s="1530"/>
      <c r="EP668" s="1530"/>
      <c r="EQ668" s="1530"/>
      <c r="ER668" s="1530" t="e">
        <f t="shared" si="8"/>
        <v>#VALUE!</v>
      </c>
      <c r="ES668" s="1530"/>
      <c r="ET668" s="1530"/>
      <c r="EU668" s="1530"/>
      <c r="EV668" s="1530"/>
      <c r="EW668" s="1530" t="e">
        <f t="shared" si="9"/>
        <v>#VALUE!</v>
      </c>
      <c r="EX668" s="1530"/>
      <c r="EY668" s="1530"/>
      <c r="EZ668" s="1530"/>
      <c r="FA668" s="1530"/>
    </row>
    <row r="669" spans="1:157" ht="13" customHeight="1">
      <c r="A669" s="22"/>
      <c r="B669" t="s">
        <v>578</v>
      </c>
      <c r="G669" s="1445" t="s">
        <v>2658</v>
      </c>
      <c r="H669" s="1445"/>
      <c r="I669" s="1445"/>
      <c r="J669" s="1445"/>
      <c r="K669" s="1445"/>
      <c r="L669" s="1445"/>
      <c r="M669" s="1445"/>
      <c r="N669" s="1445"/>
      <c r="O669" s="1445"/>
      <c r="P669" s="1445"/>
      <c r="Q669" s="1445"/>
      <c r="R669" s="1445"/>
      <c r="T669" s="22"/>
      <c r="U669" t="s">
        <v>578</v>
      </c>
      <c r="Z669" s="1461" t="s">
        <v>2658</v>
      </c>
      <c r="AA669" s="1461"/>
      <c r="AB669" s="1461"/>
      <c r="AC669" s="1461"/>
      <c r="AD669" s="1461"/>
      <c r="AE669" s="1461"/>
      <c r="AF669" s="1461"/>
      <c r="AG669" s="1461"/>
      <c r="AH669" s="1461"/>
      <c r="AI669" s="1461"/>
      <c r="AJ669" s="1461"/>
      <c r="AK669" s="1461"/>
      <c r="AZ669" s="34"/>
      <c r="BA669" s="34"/>
      <c r="BB669" s="34"/>
      <c r="BC669" s="34"/>
      <c r="BD669" s="34"/>
      <c r="BE669" s="34"/>
      <c r="BF669" s="34"/>
      <c r="BG669" s="34"/>
      <c r="BH669" s="34"/>
      <c r="BI669" s="34"/>
      <c r="BJ669" s="34"/>
      <c r="BK669" s="34"/>
      <c r="BL669" s="34"/>
      <c r="BM669" s="34"/>
      <c r="DX669" s="1530" t="e">
        <f t="shared" si="4"/>
        <v>#VALUE!</v>
      </c>
      <c r="DY669" s="1530"/>
      <c r="DZ669" s="1530"/>
      <c r="EA669" s="1530"/>
      <c r="EB669" s="1530"/>
      <c r="EC669" s="1530" t="e">
        <f t="shared" si="5"/>
        <v>#VALUE!</v>
      </c>
      <c r="ED669" s="1530"/>
      <c r="EE669" s="1530"/>
      <c r="EF669" s="1530"/>
      <c r="EG669" s="1530"/>
      <c r="EH669" s="1530" t="e">
        <f t="shared" si="6"/>
        <v>#VALUE!</v>
      </c>
      <c r="EI669" s="1530"/>
      <c r="EJ669" s="1530"/>
      <c r="EK669" s="1530"/>
      <c r="EL669" s="1530"/>
      <c r="EM669" s="1530" t="e">
        <f t="shared" si="7"/>
        <v>#VALUE!</v>
      </c>
      <c r="EN669" s="1530"/>
      <c r="EO669" s="1530"/>
      <c r="EP669" s="1530"/>
      <c r="EQ669" s="1530"/>
      <c r="ER669" s="1530" t="e">
        <f t="shared" si="8"/>
        <v>#VALUE!</v>
      </c>
      <c r="ES669" s="1530"/>
      <c r="ET669" s="1530"/>
      <c r="EU669" s="1530"/>
      <c r="EV669" s="1530"/>
      <c r="EW669" s="1530" t="e">
        <f t="shared" si="9"/>
        <v>#VALUE!</v>
      </c>
      <c r="EX669" s="1530"/>
      <c r="EY669" s="1530"/>
      <c r="EZ669" s="1530"/>
      <c r="FA669" s="1530"/>
    </row>
    <row r="670" spans="1:157" ht="13" customHeight="1">
      <c r="A670" s="22"/>
      <c r="B670" t="s">
        <v>17</v>
      </c>
      <c r="G670" s="1445" t="s">
        <v>2669</v>
      </c>
      <c r="H670" s="1445"/>
      <c r="I670" s="1445"/>
      <c r="J670" s="1445"/>
      <c r="K670" s="1445"/>
      <c r="L670" s="1445"/>
      <c r="M670" s="1445"/>
      <c r="N670" s="1445"/>
      <c r="O670" s="1445"/>
      <c r="P670" s="1445"/>
      <c r="Q670" s="1445"/>
      <c r="R670" s="1445"/>
      <c r="T670" s="22"/>
      <c r="U670" t="s">
        <v>17</v>
      </c>
      <c r="Z670" s="1461" t="s">
        <v>2669</v>
      </c>
      <c r="AA670" s="1461"/>
      <c r="AB670" s="1461"/>
      <c r="AC670" s="1461"/>
      <c r="AD670" s="1461"/>
      <c r="AE670" s="1461"/>
      <c r="AF670" s="1461"/>
      <c r="AG670" s="1461"/>
      <c r="AH670" s="1461"/>
      <c r="AI670" s="1461"/>
      <c r="AJ670" s="1461"/>
      <c r="AK670" s="146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0" t="e">
        <f t="shared" si="4"/>
        <v>#VALUE!</v>
      </c>
      <c r="DY670" s="1530"/>
      <c r="DZ670" s="1530"/>
      <c r="EA670" s="1530"/>
      <c r="EB670" s="1530"/>
      <c r="EC670" s="1530" t="e">
        <f t="shared" si="5"/>
        <v>#VALUE!</v>
      </c>
      <c r="ED670" s="1530"/>
      <c r="EE670" s="1530"/>
      <c r="EF670" s="1530"/>
      <c r="EG670" s="1530"/>
      <c r="EH670" s="1530" t="e">
        <f t="shared" si="6"/>
        <v>#VALUE!</v>
      </c>
      <c r="EI670" s="1530"/>
      <c r="EJ670" s="1530"/>
      <c r="EK670" s="1530"/>
      <c r="EL670" s="1530"/>
      <c r="EM670" s="1530" t="e">
        <f t="shared" si="7"/>
        <v>#VALUE!</v>
      </c>
      <c r="EN670" s="1530"/>
      <c r="EO670" s="1530"/>
      <c r="EP670" s="1530"/>
      <c r="EQ670" s="1530"/>
      <c r="ER670" s="1530" t="e">
        <f t="shared" si="8"/>
        <v>#VALUE!</v>
      </c>
      <c r="ES670" s="1530"/>
      <c r="ET670" s="1530"/>
      <c r="EU670" s="1530"/>
      <c r="EV670" s="1530"/>
      <c r="EW670" s="1530" t="e">
        <f t="shared" si="9"/>
        <v>#VALUE!</v>
      </c>
      <c r="EX670" s="1530"/>
      <c r="EY670" s="1530"/>
      <c r="EZ670" s="1530"/>
      <c r="FA670" s="1530"/>
    </row>
    <row r="671" spans="1:157" ht="13" customHeight="1">
      <c r="A671" s="22"/>
      <c r="B671" t="s">
        <v>315</v>
      </c>
      <c r="G671" s="1443" t="str">
        <f>Z671</f>
        <v>949-263-8676</v>
      </c>
      <c r="H671" s="1443"/>
      <c r="I671" s="1443"/>
      <c r="J671" s="1443"/>
      <c r="K671" s="1443"/>
      <c r="L671" s="1443"/>
      <c r="O671" s="33" t="s">
        <v>205</v>
      </c>
      <c r="P671" s="1460"/>
      <c r="Q671" s="1460"/>
      <c r="R671" s="1460"/>
      <c r="T671" s="22"/>
      <c r="U671" t="s">
        <v>315</v>
      </c>
      <c r="Z671" s="1487" t="s">
        <v>2679</v>
      </c>
      <c r="AA671" s="1443"/>
      <c r="AB671" s="1443"/>
      <c r="AC671" s="1443"/>
      <c r="AD671" s="1443"/>
      <c r="AE671" s="1443"/>
      <c r="AH671" s="33" t="s">
        <v>205</v>
      </c>
      <c r="AI671" s="1460"/>
      <c r="AJ671" s="1460"/>
      <c r="AK671" s="146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0" t="e">
        <f t="shared" si="4"/>
        <v>#VALUE!</v>
      </c>
      <c r="DY671" s="1530"/>
      <c r="DZ671" s="1530"/>
      <c r="EA671" s="1530"/>
      <c r="EB671" s="1530"/>
      <c r="EC671" s="1530" t="e">
        <f t="shared" si="5"/>
        <v>#VALUE!</v>
      </c>
      <c r="ED671" s="1530"/>
      <c r="EE671" s="1530"/>
      <c r="EF671" s="1530"/>
      <c r="EG671" s="1530"/>
      <c r="EH671" s="1530" t="e">
        <f t="shared" si="6"/>
        <v>#VALUE!</v>
      </c>
      <c r="EI671" s="1530"/>
      <c r="EJ671" s="1530"/>
      <c r="EK671" s="1530"/>
      <c r="EL671" s="1530"/>
      <c r="EM671" s="1530" t="e">
        <f t="shared" si="7"/>
        <v>#VALUE!</v>
      </c>
      <c r="EN671" s="1530"/>
      <c r="EO671" s="1530"/>
      <c r="EP671" s="1530"/>
      <c r="EQ671" s="1530"/>
      <c r="ER671" s="1530" t="e">
        <f t="shared" si="8"/>
        <v>#VALUE!</v>
      </c>
      <c r="ES671" s="1530"/>
      <c r="ET671" s="1530"/>
      <c r="EU671" s="1530"/>
      <c r="EV671" s="1530"/>
      <c r="EW671" s="1530" t="e">
        <f t="shared" si="9"/>
        <v>#VALUE!</v>
      </c>
      <c r="EX671" s="1530"/>
      <c r="EY671" s="1530"/>
      <c r="EZ671" s="1530"/>
      <c r="FA671" s="1530"/>
    </row>
    <row r="672" spans="1:157" ht="13" customHeight="1">
      <c r="A672" s="22"/>
      <c r="B672" t="s">
        <v>18</v>
      </c>
      <c r="H672" s="1444" t="s">
        <v>2757</v>
      </c>
      <c r="I672" s="1445"/>
      <c r="J672" s="1445"/>
      <c r="K672" s="1445"/>
      <c r="L672" s="1445"/>
      <c r="M672" s="1445"/>
      <c r="N672" s="1445"/>
      <c r="O672" s="1445"/>
      <c r="P672" s="1445"/>
      <c r="Q672" s="1445"/>
      <c r="R672" s="1445"/>
      <c r="T672" s="22"/>
      <c r="U672" t="s">
        <v>18</v>
      </c>
      <c r="AA672" s="1444" t="s">
        <v>2763</v>
      </c>
      <c r="AB672" s="1445"/>
      <c r="AC672" s="1445"/>
      <c r="AD672" s="1445"/>
      <c r="AE672" s="1445"/>
      <c r="AF672" s="1445"/>
      <c r="AG672" s="1445"/>
      <c r="AH672" s="1445"/>
      <c r="AI672" s="1445"/>
      <c r="AJ672" s="1445"/>
      <c r="AK672" s="144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0" t="e">
        <f t="shared" si="4"/>
        <v>#VALUE!</v>
      </c>
      <c r="DY672" s="1530"/>
      <c r="DZ672" s="1530"/>
      <c r="EA672" s="1530"/>
      <c r="EB672" s="1530"/>
      <c r="EC672" s="1530" t="e">
        <f t="shared" si="5"/>
        <v>#VALUE!</v>
      </c>
      <c r="ED672" s="1530"/>
      <c r="EE672" s="1530"/>
      <c r="EF672" s="1530"/>
      <c r="EG672" s="1530"/>
      <c r="EH672" s="1530" t="e">
        <f t="shared" si="6"/>
        <v>#VALUE!</v>
      </c>
      <c r="EI672" s="1530"/>
      <c r="EJ672" s="1530"/>
      <c r="EK672" s="1530"/>
      <c r="EL672" s="1530"/>
      <c r="EM672" s="1530" t="e">
        <f t="shared" si="7"/>
        <v>#VALUE!</v>
      </c>
      <c r="EN672" s="1530"/>
      <c r="EO672" s="1530"/>
      <c r="EP672" s="1530"/>
      <c r="EQ672" s="1530"/>
      <c r="ER672" s="1530" t="e">
        <f t="shared" si="8"/>
        <v>#VALUE!</v>
      </c>
      <c r="ES672" s="1530"/>
      <c r="ET672" s="1530"/>
      <c r="EU672" s="1530"/>
      <c r="EV672" s="1530"/>
      <c r="EW672" s="1530" t="e">
        <f t="shared" si="9"/>
        <v>#VALUE!</v>
      </c>
      <c r="EX672" s="1530"/>
      <c r="EY672" s="1530"/>
      <c r="EZ672" s="1530"/>
      <c r="FA672" s="1530"/>
    </row>
    <row r="673" spans="1:157" ht="13" customHeight="1">
      <c r="A673" s="22"/>
      <c r="B673" t="s">
        <v>20</v>
      </c>
      <c r="N673" s="1341" t="s">
        <v>543</v>
      </c>
      <c r="O673" s="1341"/>
      <c r="T673" s="22"/>
      <c r="U673" t="s">
        <v>20</v>
      </c>
      <c r="AG673" s="1341" t="s">
        <v>543</v>
      </c>
      <c r="AH673" s="134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0" t="e">
        <f t="shared" si="4"/>
        <v>#VALUE!</v>
      </c>
      <c r="DY673" s="1530"/>
      <c r="DZ673" s="1530"/>
      <c r="EA673" s="1530"/>
      <c r="EB673" s="1530"/>
      <c r="EC673" s="1530" t="e">
        <f t="shared" si="5"/>
        <v>#VALUE!</v>
      </c>
      <c r="ED673" s="1530"/>
      <c r="EE673" s="1530"/>
      <c r="EF673" s="1530"/>
      <c r="EG673" s="1530"/>
      <c r="EH673" s="1530" t="e">
        <f t="shared" si="6"/>
        <v>#VALUE!</v>
      </c>
      <c r="EI673" s="1530"/>
      <c r="EJ673" s="1530"/>
      <c r="EK673" s="1530"/>
      <c r="EL673" s="1530"/>
      <c r="EM673" s="1530" t="e">
        <f t="shared" si="7"/>
        <v>#VALUE!</v>
      </c>
      <c r="EN673" s="1530"/>
      <c r="EO673" s="1530"/>
      <c r="EP673" s="1530"/>
      <c r="EQ673" s="1530"/>
      <c r="ER673" s="1530" t="e">
        <f t="shared" si="8"/>
        <v>#VALUE!</v>
      </c>
      <c r="ES673" s="1530"/>
      <c r="ET673" s="1530"/>
      <c r="EU673" s="1530"/>
      <c r="EV673" s="1530"/>
      <c r="EW673" s="1530" t="e">
        <f t="shared" si="9"/>
        <v>#VALUE!</v>
      </c>
      <c r="EX673" s="1530"/>
      <c r="EY673" s="1530"/>
      <c r="EZ673" s="1530"/>
      <c r="FA673" s="1530"/>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0" t="e">
        <f t="shared" si="4"/>
        <v>#VALUE!</v>
      </c>
      <c r="DY674" s="1530"/>
      <c r="DZ674" s="1530"/>
      <c r="EA674" s="1530"/>
      <c r="EB674" s="1530"/>
      <c r="EC674" s="1530" t="e">
        <f t="shared" si="5"/>
        <v>#VALUE!</v>
      </c>
      <c r="ED674" s="1530"/>
      <c r="EE674" s="1530"/>
      <c r="EF674" s="1530"/>
      <c r="EG674" s="1530"/>
      <c r="EH674" s="1530" t="e">
        <f t="shared" si="6"/>
        <v>#VALUE!</v>
      </c>
      <c r="EI674" s="1530"/>
      <c r="EJ674" s="1530"/>
      <c r="EK674" s="1530"/>
      <c r="EL674" s="1530"/>
      <c r="EM674" s="1530" t="e">
        <f t="shared" si="7"/>
        <v>#VALUE!</v>
      </c>
      <c r="EN674" s="1530"/>
      <c r="EO674" s="1530"/>
      <c r="EP674" s="1530"/>
      <c r="EQ674" s="1530"/>
      <c r="ER674" s="1530" t="e">
        <f t="shared" si="8"/>
        <v>#VALUE!</v>
      </c>
      <c r="ES674" s="1530"/>
      <c r="ET674" s="1530"/>
      <c r="EU674" s="1530"/>
      <c r="EV674" s="1530"/>
      <c r="EW674" s="1530" t="e">
        <f t="shared" si="9"/>
        <v>#VALUE!</v>
      </c>
      <c r="EX674" s="1530"/>
      <c r="EY674" s="1530"/>
      <c r="EZ674" s="1530"/>
      <c r="FA674" s="1530"/>
    </row>
    <row r="675" spans="1:157" ht="13" customHeight="1">
      <c r="A675" s="55" t="s">
        <v>453</v>
      </c>
      <c r="B675" t="s">
        <v>461</v>
      </c>
      <c r="G675" s="1454" t="str">
        <f>C641</f>
        <v>Deferred Developer Fee</v>
      </c>
      <c r="H675" s="1454"/>
      <c r="I675" s="1454"/>
      <c r="J675" s="1454"/>
      <c r="K675" s="1454"/>
      <c r="L675" s="1454"/>
      <c r="M675" s="1454"/>
      <c r="N675" s="1454"/>
      <c r="O675" s="1454"/>
      <c r="P675" s="1454"/>
      <c r="Q675" s="1454"/>
      <c r="R675" s="1454"/>
      <c r="T675" s="55" t="s">
        <v>454</v>
      </c>
      <c r="U675" t="s">
        <v>461</v>
      </c>
      <c r="Z675" s="1454">
        <f>C642</f>
        <v>0</v>
      </c>
      <c r="AA675" s="1454"/>
      <c r="AB675" s="1454"/>
      <c r="AC675" s="1454"/>
      <c r="AD675" s="1454"/>
      <c r="AE675" s="1454"/>
      <c r="AF675" s="1454"/>
      <c r="AG675" s="1454"/>
      <c r="AH675" s="1454"/>
      <c r="AI675" s="1454"/>
      <c r="AJ675" s="1454"/>
      <c r="AK675" s="145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0" t="e">
        <f t="shared" si="4"/>
        <v>#VALUE!</v>
      </c>
      <c r="DY675" s="1530"/>
      <c r="DZ675" s="1530"/>
      <c r="EA675" s="1530"/>
      <c r="EB675" s="1530"/>
      <c r="EC675" s="1530" t="e">
        <f t="shared" si="5"/>
        <v>#VALUE!</v>
      </c>
      <c r="ED675" s="1530"/>
      <c r="EE675" s="1530"/>
      <c r="EF675" s="1530"/>
      <c r="EG675" s="1530"/>
      <c r="EH675" s="1530" t="e">
        <f t="shared" si="6"/>
        <v>#VALUE!</v>
      </c>
      <c r="EI675" s="1530"/>
      <c r="EJ675" s="1530"/>
      <c r="EK675" s="1530"/>
      <c r="EL675" s="1530"/>
      <c r="EM675" s="1530" t="e">
        <f t="shared" si="7"/>
        <v>#VALUE!</v>
      </c>
      <c r="EN675" s="1530"/>
      <c r="EO675" s="1530"/>
      <c r="EP675" s="1530"/>
      <c r="EQ675" s="1530"/>
      <c r="ER675" s="1530" t="e">
        <f t="shared" si="8"/>
        <v>#VALUE!</v>
      </c>
      <c r="ES675" s="1530"/>
      <c r="ET675" s="1530"/>
      <c r="EU675" s="1530"/>
      <c r="EV675" s="1530"/>
      <c r="EW675" s="1530" t="e">
        <f t="shared" si="9"/>
        <v>#VALUE!</v>
      </c>
      <c r="EX675" s="1530"/>
      <c r="EY675" s="1530"/>
      <c r="EZ675" s="1530"/>
      <c r="FA675" s="1530"/>
    </row>
    <row r="676" spans="1:157" ht="13" customHeight="1">
      <c r="A676" s="22"/>
      <c r="B676" t="s">
        <v>85</v>
      </c>
      <c r="G676" s="1445" t="s">
        <v>2666</v>
      </c>
      <c r="H676" s="1445"/>
      <c r="I676" s="1445"/>
      <c r="J676" s="1445"/>
      <c r="K676" s="1445"/>
      <c r="L676" s="1445"/>
      <c r="M676" s="1445"/>
      <c r="N676" s="1445"/>
      <c r="O676" s="1445"/>
      <c r="P676" s="1445"/>
      <c r="Q676" s="1445"/>
      <c r="R676" s="1445"/>
      <c r="T676" s="22"/>
      <c r="U676" t="s">
        <v>85</v>
      </c>
      <c r="Z676" s="1445"/>
      <c r="AA676" s="1445"/>
      <c r="AB676" s="1445"/>
      <c r="AC676" s="1445"/>
      <c r="AD676" s="1445"/>
      <c r="AE676" s="1445"/>
      <c r="AF676" s="1445"/>
      <c r="AG676" s="1445"/>
      <c r="AH676" s="1445"/>
      <c r="AI676" s="1445"/>
      <c r="AJ676" s="1445"/>
      <c r="AK676" s="144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0" t="e">
        <f t="shared" si="4"/>
        <v>#VALUE!</v>
      </c>
      <c r="DY676" s="1530"/>
      <c r="DZ676" s="1530"/>
      <c r="EA676" s="1530"/>
      <c r="EB676" s="1530"/>
      <c r="EC676" s="1530" t="e">
        <f t="shared" si="5"/>
        <v>#VALUE!</v>
      </c>
      <c r="ED676" s="1530"/>
      <c r="EE676" s="1530"/>
      <c r="EF676" s="1530"/>
      <c r="EG676" s="1530"/>
      <c r="EH676" s="1530" t="e">
        <f t="shared" si="6"/>
        <v>#VALUE!</v>
      </c>
      <c r="EI676" s="1530"/>
      <c r="EJ676" s="1530"/>
      <c r="EK676" s="1530"/>
      <c r="EL676" s="1530"/>
      <c r="EM676" s="1530" t="e">
        <f t="shared" si="7"/>
        <v>#VALUE!</v>
      </c>
      <c r="EN676" s="1530"/>
      <c r="EO676" s="1530"/>
      <c r="EP676" s="1530"/>
      <c r="EQ676" s="1530"/>
      <c r="ER676" s="1530" t="e">
        <f t="shared" si="8"/>
        <v>#VALUE!</v>
      </c>
      <c r="ES676" s="1530"/>
      <c r="ET676" s="1530"/>
      <c r="EU676" s="1530"/>
      <c r="EV676" s="1530"/>
      <c r="EW676" s="1530" t="e">
        <f t="shared" si="9"/>
        <v>#VALUE!</v>
      </c>
      <c r="EX676" s="1530"/>
      <c r="EY676" s="1530"/>
      <c r="EZ676" s="1530"/>
      <c r="FA676" s="1530"/>
    </row>
    <row r="677" spans="1:157" ht="13" customHeight="1">
      <c r="A677" s="22"/>
      <c r="B677" t="s">
        <v>578</v>
      </c>
      <c r="G677" s="1445" t="s">
        <v>2658</v>
      </c>
      <c r="H677" s="1445"/>
      <c r="I677" s="1445"/>
      <c r="J677" s="1445"/>
      <c r="K677" s="1445"/>
      <c r="L677" s="1445"/>
      <c r="M677" s="1445"/>
      <c r="N677" s="1445"/>
      <c r="O677" s="1445"/>
      <c r="P677" s="1445"/>
      <c r="Q677" s="1445"/>
      <c r="R677" s="1445"/>
      <c r="T677" s="22"/>
      <c r="U677" t="s">
        <v>578</v>
      </c>
      <c r="Z677" s="1461"/>
      <c r="AA677" s="1461"/>
      <c r="AB677" s="1461"/>
      <c r="AC677" s="1461"/>
      <c r="AD677" s="1461"/>
      <c r="AE677" s="1461"/>
      <c r="AF677" s="1461"/>
      <c r="AG677" s="1461"/>
      <c r="AH677" s="1461"/>
      <c r="AI677" s="1461"/>
      <c r="AJ677" s="1461"/>
      <c r="AK677" s="146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0" t="e">
        <f t="shared" si="4"/>
        <v>#VALUE!</v>
      </c>
      <c r="DY677" s="1530"/>
      <c r="DZ677" s="1530"/>
      <c r="EA677" s="1530"/>
      <c r="EB677" s="1530"/>
      <c r="EC677" s="1530" t="e">
        <f t="shared" si="5"/>
        <v>#VALUE!</v>
      </c>
      <c r="ED677" s="1530"/>
      <c r="EE677" s="1530"/>
      <c r="EF677" s="1530"/>
      <c r="EG677" s="1530"/>
      <c r="EH677" s="1530" t="e">
        <f t="shared" si="6"/>
        <v>#VALUE!</v>
      </c>
      <c r="EI677" s="1530"/>
      <c r="EJ677" s="1530"/>
      <c r="EK677" s="1530"/>
      <c r="EL677" s="1530"/>
      <c r="EM677" s="1530" t="e">
        <f t="shared" si="7"/>
        <v>#VALUE!</v>
      </c>
      <c r="EN677" s="1530"/>
      <c r="EO677" s="1530"/>
      <c r="EP677" s="1530"/>
      <c r="EQ677" s="1530"/>
      <c r="ER677" s="1530" t="e">
        <f t="shared" si="8"/>
        <v>#VALUE!</v>
      </c>
      <c r="ES677" s="1530"/>
      <c r="ET677" s="1530"/>
      <c r="EU677" s="1530"/>
      <c r="EV677" s="1530"/>
      <c r="EW677" s="1530" t="e">
        <f t="shared" si="9"/>
        <v>#VALUE!</v>
      </c>
      <c r="EX677" s="1530"/>
      <c r="EY677" s="1530"/>
      <c r="EZ677" s="1530"/>
      <c r="FA677" s="1530"/>
    </row>
    <row r="678" spans="1:157" ht="13" customHeight="1">
      <c r="A678" s="22"/>
      <c r="B678" t="s">
        <v>17</v>
      </c>
      <c r="G678" s="1445" t="s">
        <v>2669</v>
      </c>
      <c r="H678" s="1445"/>
      <c r="I678" s="1445"/>
      <c r="J678" s="1445"/>
      <c r="K678" s="1445"/>
      <c r="L678" s="1445"/>
      <c r="M678" s="1445"/>
      <c r="N678" s="1445"/>
      <c r="O678" s="1445"/>
      <c r="P678" s="1445"/>
      <c r="Q678" s="1445"/>
      <c r="R678" s="1445"/>
      <c r="T678" s="22"/>
      <c r="U678" t="s">
        <v>17</v>
      </c>
      <c r="Z678" s="1461"/>
      <c r="AA678" s="1461"/>
      <c r="AB678" s="1461"/>
      <c r="AC678" s="1461"/>
      <c r="AD678" s="1461"/>
      <c r="AE678" s="1461"/>
      <c r="AF678" s="1461"/>
      <c r="AG678" s="1461"/>
      <c r="AH678" s="1461"/>
      <c r="AI678" s="1461"/>
      <c r="AJ678" s="1461"/>
      <c r="AK678" s="146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0">
        <f>SUMIF(DX643:EB677,"&gt;0")</f>
        <v>0</v>
      </c>
      <c r="DY678" s="1530"/>
      <c r="DZ678" s="1530"/>
      <c r="EA678" s="1530"/>
      <c r="EB678" s="1530"/>
      <c r="EC678" s="1530">
        <f>SUMIF(EC643:EG677,"&gt;0")</f>
        <v>0</v>
      </c>
      <c r="ED678" s="1530"/>
      <c r="EE678" s="1530"/>
      <c r="EF678" s="1530"/>
      <c r="EG678" s="1530"/>
      <c r="EH678" s="1530">
        <f>SUMIF(EH643:EL677,"&gt;0")</f>
        <v>1575.5542168674699</v>
      </c>
      <c r="EI678" s="1530"/>
      <c r="EJ678" s="1530"/>
      <c r="EK678" s="1530"/>
      <c r="EL678" s="1530"/>
      <c r="EM678" s="1530">
        <f>SUMIF(EM643:EQ677,"&gt;0")</f>
        <v>1827.1688311688313</v>
      </c>
      <c r="EN678" s="1530"/>
      <c r="EO678" s="1530"/>
      <c r="EP678" s="1530"/>
      <c r="EQ678" s="1530"/>
      <c r="ER678" s="1530">
        <f>SUMIF(ER643:EV677,"&gt;0")</f>
        <v>0</v>
      </c>
      <c r="ES678" s="1530"/>
      <c r="ET678" s="1530"/>
      <c r="EU678" s="1530"/>
      <c r="EV678" s="1530"/>
      <c r="EW678" s="1530">
        <f>SUMIF(EW643:FA677,"&gt;0")</f>
        <v>0</v>
      </c>
      <c r="EX678" s="1530"/>
      <c r="EY678" s="1530"/>
      <c r="EZ678" s="1530"/>
      <c r="FA678" s="1530"/>
    </row>
    <row r="679" spans="1:157" ht="13" customHeight="1">
      <c r="A679" s="22"/>
      <c r="B679" t="s">
        <v>315</v>
      </c>
      <c r="G679" s="1443" t="str">
        <f>G671</f>
        <v>949-263-8676</v>
      </c>
      <c r="H679" s="1443"/>
      <c r="I679" s="1443"/>
      <c r="J679" s="1443"/>
      <c r="K679" s="1443"/>
      <c r="L679" s="1443"/>
      <c r="O679" s="33" t="s">
        <v>205</v>
      </c>
      <c r="P679" s="1460"/>
      <c r="Q679" s="1460"/>
      <c r="R679" s="1460"/>
      <c r="T679" s="22"/>
      <c r="U679" t="s">
        <v>315</v>
      </c>
      <c r="Z679" s="1443"/>
      <c r="AA679" s="1443"/>
      <c r="AB679" s="1443"/>
      <c r="AC679" s="1443"/>
      <c r="AD679" s="1443"/>
      <c r="AE679" s="1443"/>
      <c r="AH679" s="33" t="s">
        <v>205</v>
      </c>
      <c r="AI679" s="1460"/>
      <c r="AJ679" s="1460"/>
      <c r="AK679" s="146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44" t="s">
        <v>2762</v>
      </c>
      <c r="I680" s="1445"/>
      <c r="J680" s="1445"/>
      <c r="K680" s="1445"/>
      <c r="L680" s="1445"/>
      <c r="M680" s="1445"/>
      <c r="N680" s="1445"/>
      <c r="O680" s="1445"/>
      <c r="P680" s="1445"/>
      <c r="Q680" s="1445"/>
      <c r="R680" s="1445"/>
      <c r="T680" s="22"/>
      <c r="U680" t="s">
        <v>18</v>
      </c>
      <c r="AA680" s="1445"/>
      <c r="AB680" s="1445"/>
      <c r="AC680" s="1445"/>
      <c r="AD680" s="1445"/>
      <c r="AE680" s="1445"/>
      <c r="AF680" s="1445"/>
      <c r="AG680" s="1445"/>
      <c r="AH680" s="1445"/>
      <c r="AI680" s="1445"/>
      <c r="AJ680" s="1445"/>
      <c r="AK680" s="144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41" t="s">
        <v>543</v>
      </c>
      <c r="O681" s="1341"/>
      <c r="T681" s="22"/>
      <c r="U681" t="s">
        <v>20</v>
      </c>
      <c r="AG681" s="1341" t="s">
        <v>667</v>
      </c>
      <c r="AH681" s="1341"/>
      <c r="AZ681" s="3"/>
    </row>
    <row r="682" spans="1:157" ht="13" customHeight="1">
      <c r="A682" s="22"/>
      <c r="T682" s="22"/>
      <c r="AZ682" s="3"/>
    </row>
    <row r="683" spans="1:157" ht="13" customHeight="1">
      <c r="A683" s="55" t="s">
        <v>459</v>
      </c>
      <c r="B683" t="s">
        <v>461</v>
      </c>
      <c r="G683" s="1454">
        <f>C643</f>
        <v>0</v>
      </c>
      <c r="H683" s="1454"/>
      <c r="I683" s="1454"/>
      <c r="J683" s="1454"/>
      <c r="K683" s="1454"/>
      <c r="L683" s="1454"/>
      <c r="M683" s="1454"/>
      <c r="N683" s="1454"/>
      <c r="O683" s="1454"/>
      <c r="P683" s="1454"/>
      <c r="Q683" s="1454"/>
      <c r="R683" s="1454"/>
      <c r="T683" s="55" t="s">
        <v>644</v>
      </c>
      <c r="U683" t="s">
        <v>461</v>
      </c>
      <c r="Z683" s="1454">
        <f>C644</f>
        <v>0</v>
      </c>
      <c r="AA683" s="1454"/>
      <c r="AB683" s="1454"/>
      <c r="AC683" s="1454"/>
      <c r="AD683" s="1454"/>
      <c r="AE683" s="1454"/>
      <c r="AF683" s="1454"/>
      <c r="AG683" s="1454"/>
      <c r="AH683" s="1454"/>
      <c r="AI683" s="1454"/>
      <c r="AJ683" s="1454"/>
      <c r="AK683" s="1454"/>
      <c r="AZ683" s="3"/>
    </row>
    <row r="684" spans="1:157" ht="13" customHeight="1">
      <c r="A684" s="22"/>
      <c r="B684" t="s">
        <v>85</v>
      </c>
      <c r="G684" s="1445"/>
      <c r="H684" s="1445"/>
      <c r="I684" s="1445"/>
      <c r="J684" s="1445"/>
      <c r="K684" s="1445"/>
      <c r="L684" s="1445"/>
      <c r="M684" s="1445"/>
      <c r="N684" s="1445"/>
      <c r="O684" s="1445"/>
      <c r="P684" s="1445"/>
      <c r="Q684" s="1445"/>
      <c r="R684" s="1445"/>
      <c r="T684" s="22"/>
      <c r="U684" t="s">
        <v>85</v>
      </c>
      <c r="Z684" s="1445"/>
      <c r="AA684" s="1445"/>
      <c r="AB684" s="1445"/>
      <c r="AC684" s="1445"/>
      <c r="AD684" s="1445"/>
      <c r="AE684" s="1445"/>
      <c r="AF684" s="1445"/>
      <c r="AG684" s="1445"/>
      <c r="AH684" s="1445"/>
      <c r="AI684" s="1445"/>
      <c r="AJ684" s="1445"/>
      <c r="AK684" s="1445"/>
      <c r="AZ684" s="3"/>
    </row>
    <row r="685" spans="1:157" ht="13" customHeight="1">
      <c r="A685" s="22"/>
      <c r="B685" t="s">
        <v>578</v>
      </c>
      <c r="G685" s="1445"/>
      <c r="H685" s="1445"/>
      <c r="I685" s="1445"/>
      <c r="J685" s="1445"/>
      <c r="K685" s="1445"/>
      <c r="L685" s="1445"/>
      <c r="M685" s="1445"/>
      <c r="N685" s="1445"/>
      <c r="O685" s="1445"/>
      <c r="P685" s="1445"/>
      <c r="Q685" s="1445"/>
      <c r="R685" s="1445"/>
      <c r="T685" s="22"/>
      <c r="U685" t="s">
        <v>578</v>
      </c>
      <c r="Z685" s="1461"/>
      <c r="AA685" s="1461"/>
      <c r="AB685" s="1461"/>
      <c r="AC685" s="1461"/>
      <c r="AD685" s="1461"/>
      <c r="AE685" s="1461"/>
      <c r="AF685" s="1461"/>
      <c r="AG685" s="1461"/>
      <c r="AH685" s="1461"/>
      <c r="AI685" s="1461"/>
      <c r="AJ685" s="1461"/>
      <c r="AK685" s="1461"/>
      <c r="AZ685" s="3"/>
    </row>
    <row r="686" spans="1:157" ht="13" customHeight="1">
      <c r="A686" s="22"/>
      <c r="B686" t="s">
        <v>17</v>
      </c>
      <c r="G686" s="1445"/>
      <c r="H686" s="1445"/>
      <c r="I686" s="1445"/>
      <c r="J686" s="1445"/>
      <c r="K686" s="1445"/>
      <c r="L686" s="1445"/>
      <c r="M686" s="1445"/>
      <c r="N686" s="1445"/>
      <c r="O686" s="1445"/>
      <c r="P686" s="1445"/>
      <c r="Q686" s="1445"/>
      <c r="R686" s="1445"/>
      <c r="T686" s="22"/>
      <c r="U686" t="s">
        <v>17</v>
      </c>
      <c r="Z686" s="1461"/>
      <c r="AA686" s="1461"/>
      <c r="AB686" s="1461"/>
      <c r="AC686" s="1461"/>
      <c r="AD686" s="1461"/>
      <c r="AE686" s="1461"/>
      <c r="AF686" s="1461"/>
      <c r="AG686" s="1461"/>
      <c r="AH686" s="1461"/>
      <c r="AI686" s="1461"/>
      <c r="AJ686" s="1461"/>
      <c r="AK686" s="1461"/>
      <c r="AZ686" s="3"/>
    </row>
    <row r="687" spans="1:157" ht="13" customHeight="1">
      <c r="A687" s="22"/>
      <c r="B687" t="s">
        <v>315</v>
      </c>
      <c r="G687" s="1443"/>
      <c r="H687" s="1443"/>
      <c r="I687" s="1443"/>
      <c r="J687" s="1443"/>
      <c r="K687" s="1443"/>
      <c r="L687" s="1443"/>
      <c r="O687" s="33" t="s">
        <v>205</v>
      </c>
      <c r="P687" s="1460"/>
      <c r="Q687" s="1460"/>
      <c r="R687" s="1460"/>
      <c r="T687" s="22"/>
      <c r="U687" t="s">
        <v>315</v>
      </c>
      <c r="Z687" s="1443"/>
      <c r="AA687" s="1443"/>
      <c r="AB687" s="1443"/>
      <c r="AC687" s="1443"/>
      <c r="AD687" s="1443"/>
      <c r="AE687" s="1443"/>
      <c r="AH687" s="33" t="s">
        <v>205</v>
      </c>
      <c r="AI687" s="1460"/>
      <c r="AJ687" s="1460"/>
      <c r="AK687" s="1460"/>
      <c r="AZ687" s="3"/>
    </row>
    <row r="688" spans="1:157" ht="13" customHeight="1">
      <c r="A688" s="22"/>
      <c r="B688" t="s">
        <v>18</v>
      </c>
      <c r="H688" s="1445"/>
      <c r="I688" s="1445"/>
      <c r="J688" s="1445"/>
      <c r="K688" s="1445"/>
      <c r="L688" s="1445"/>
      <c r="M688" s="1445"/>
      <c r="N688" s="1445"/>
      <c r="O688" s="1445"/>
      <c r="P688" s="1445"/>
      <c r="Q688" s="1445"/>
      <c r="R688" s="1445"/>
      <c r="T688" s="22"/>
      <c r="U688" t="s">
        <v>18</v>
      </c>
      <c r="AA688" s="1445"/>
      <c r="AB688" s="1445"/>
      <c r="AC688" s="1445"/>
      <c r="AD688" s="1445"/>
      <c r="AE688" s="1445"/>
      <c r="AF688" s="1445"/>
      <c r="AG688" s="1445"/>
      <c r="AH688" s="1445"/>
      <c r="AI688" s="1445"/>
      <c r="AJ688" s="1445"/>
      <c r="AK688" s="1445"/>
      <c r="AZ688" s="3"/>
    </row>
    <row r="689" spans="1:52" ht="13" customHeight="1">
      <c r="A689" s="22"/>
      <c r="B689" t="s">
        <v>20</v>
      </c>
      <c r="N689" s="1341" t="s">
        <v>667</v>
      </c>
      <c r="O689" s="1341"/>
      <c r="T689" s="22"/>
      <c r="U689" t="s">
        <v>20</v>
      </c>
      <c r="AG689" s="1341" t="s">
        <v>667</v>
      </c>
      <c r="AH689" s="1341"/>
      <c r="AZ689" s="3"/>
    </row>
    <row r="690" spans="1:52" ht="13" customHeight="1">
      <c r="A690" s="22"/>
      <c r="T690" s="22"/>
      <c r="AZ690" s="3"/>
    </row>
    <row r="691" spans="1:52" ht="13" customHeight="1">
      <c r="A691" s="55" t="s">
        <v>361</v>
      </c>
      <c r="B691" t="s">
        <v>461</v>
      </c>
      <c r="G691" s="1454">
        <f>C645</f>
        <v>0</v>
      </c>
      <c r="H691" s="1454"/>
      <c r="I691" s="1454"/>
      <c r="J691" s="1454"/>
      <c r="K691" s="1454"/>
      <c r="L691" s="1454"/>
      <c r="M691" s="1454"/>
      <c r="N691" s="1454"/>
      <c r="O691" s="1454"/>
      <c r="P691" s="1454"/>
      <c r="Q691" s="1454"/>
      <c r="R691" s="1454"/>
      <c r="T691" s="55" t="s">
        <v>362</v>
      </c>
      <c r="U691" t="s">
        <v>461</v>
      </c>
      <c r="Z691" s="1454">
        <f>C646</f>
        <v>0</v>
      </c>
      <c r="AA691" s="1454"/>
      <c r="AB691" s="1454"/>
      <c r="AC691" s="1454"/>
      <c r="AD691" s="1454"/>
      <c r="AE691" s="1454"/>
      <c r="AF691" s="1454"/>
      <c r="AG691" s="1454"/>
      <c r="AH691" s="1454"/>
      <c r="AI691" s="1454"/>
      <c r="AJ691" s="1454"/>
      <c r="AK691" s="1454"/>
      <c r="AZ691" s="3"/>
    </row>
    <row r="692" spans="1:52" ht="13" customHeight="1">
      <c r="B692" t="s">
        <v>85</v>
      </c>
      <c r="G692" s="1445"/>
      <c r="H692" s="1445"/>
      <c r="I692" s="1445"/>
      <c r="J692" s="1445"/>
      <c r="K692" s="1445"/>
      <c r="L692" s="1445"/>
      <c r="M692" s="1445"/>
      <c r="N692" s="1445"/>
      <c r="O692" s="1445"/>
      <c r="P692" s="1445"/>
      <c r="Q692" s="1445"/>
      <c r="R692" s="1445"/>
      <c r="T692" s="22"/>
      <c r="U692" t="s">
        <v>85</v>
      </c>
      <c r="Z692" s="1445"/>
      <c r="AA692" s="1445"/>
      <c r="AB692" s="1445"/>
      <c r="AC692" s="1445"/>
      <c r="AD692" s="1445"/>
      <c r="AE692" s="1445"/>
      <c r="AF692" s="1445"/>
      <c r="AG692" s="1445"/>
      <c r="AH692" s="1445"/>
      <c r="AI692" s="1445"/>
      <c r="AJ692" s="1445"/>
      <c r="AK692" s="1445"/>
      <c r="AZ692" s="3"/>
    </row>
    <row r="693" spans="1:52" ht="13" customHeight="1">
      <c r="B693" t="s">
        <v>578</v>
      </c>
      <c r="G693" s="1445"/>
      <c r="H693" s="1445"/>
      <c r="I693" s="1445"/>
      <c r="J693" s="1445"/>
      <c r="K693" s="1445"/>
      <c r="L693" s="1445"/>
      <c r="M693" s="1445"/>
      <c r="N693" s="1445"/>
      <c r="O693" s="1445"/>
      <c r="P693" s="1445"/>
      <c r="Q693" s="1445"/>
      <c r="R693" s="1445"/>
      <c r="U693" t="s">
        <v>578</v>
      </c>
      <c r="Z693" s="1461"/>
      <c r="AA693" s="1461"/>
      <c r="AB693" s="1461"/>
      <c r="AC693" s="1461"/>
      <c r="AD693" s="1461"/>
      <c r="AE693" s="1461"/>
      <c r="AF693" s="1461"/>
      <c r="AG693" s="1461"/>
      <c r="AH693" s="1461"/>
      <c r="AI693" s="1461"/>
      <c r="AJ693" s="1461"/>
      <c r="AK693" s="1461"/>
      <c r="AZ693" s="3"/>
    </row>
    <row r="694" spans="1:52" ht="13" customHeight="1">
      <c r="B694" t="s">
        <v>17</v>
      </c>
      <c r="G694" s="1445"/>
      <c r="H694" s="1445"/>
      <c r="I694" s="1445"/>
      <c r="J694" s="1445"/>
      <c r="K694" s="1445"/>
      <c r="L694" s="1445"/>
      <c r="M694" s="1445"/>
      <c r="N694" s="1445"/>
      <c r="O694" s="1445"/>
      <c r="P694" s="1445"/>
      <c r="Q694" s="1445"/>
      <c r="R694" s="1445"/>
      <c r="U694" t="s">
        <v>17</v>
      </c>
      <c r="Z694" s="1461"/>
      <c r="AA694" s="1461"/>
      <c r="AB694" s="1461"/>
      <c r="AC694" s="1461"/>
      <c r="AD694" s="1461"/>
      <c r="AE694" s="1461"/>
      <c r="AF694" s="1461"/>
      <c r="AG694" s="1461"/>
      <c r="AH694" s="1461"/>
      <c r="AI694" s="1461"/>
      <c r="AJ694" s="1461"/>
      <c r="AK694" s="1461"/>
      <c r="AZ694" s="3"/>
    </row>
    <row r="695" spans="1:52" ht="13" customHeight="1">
      <c r="B695" t="s">
        <v>315</v>
      </c>
      <c r="G695" s="1443"/>
      <c r="H695" s="1443"/>
      <c r="I695" s="1443"/>
      <c r="J695" s="1443"/>
      <c r="K695" s="1443"/>
      <c r="L695" s="1443"/>
      <c r="O695" s="33" t="s">
        <v>205</v>
      </c>
      <c r="P695" s="1460"/>
      <c r="Q695" s="1460"/>
      <c r="R695" s="1460"/>
      <c r="U695" t="s">
        <v>315</v>
      </c>
      <c r="Z695" s="1443"/>
      <c r="AA695" s="1443"/>
      <c r="AB695" s="1443"/>
      <c r="AC695" s="1443"/>
      <c r="AD695" s="1443"/>
      <c r="AE695" s="1443"/>
      <c r="AH695" s="33" t="s">
        <v>205</v>
      </c>
      <c r="AI695" s="1460"/>
      <c r="AJ695" s="1460"/>
      <c r="AK695" s="1460"/>
      <c r="AZ695" s="3"/>
    </row>
    <row r="696" spans="1:52" ht="13" customHeight="1">
      <c r="B696" t="s">
        <v>18</v>
      </c>
      <c r="H696" s="1445"/>
      <c r="I696" s="1445"/>
      <c r="J696" s="1445"/>
      <c r="K696" s="1445"/>
      <c r="L696" s="1445"/>
      <c r="M696" s="1445"/>
      <c r="N696" s="1445"/>
      <c r="O696" s="1445"/>
      <c r="P696" s="1445"/>
      <c r="Q696" s="1445"/>
      <c r="R696" s="1445"/>
      <c r="U696" t="s">
        <v>18</v>
      </c>
      <c r="AA696" s="1445"/>
      <c r="AB696" s="1445"/>
      <c r="AC696" s="1445"/>
      <c r="AD696" s="1445"/>
      <c r="AE696" s="1445"/>
      <c r="AF696" s="1445"/>
      <c r="AG696" s="1445"/>
      <c r="AH696" s="1445"/>
      <c r="AI696" s="1445"/>
      <c r="AJ696" s="1445"/>
      <c r="AK696" s="1445"/>
      <c r="AZ696" s="3"/>
    </row>
    <row r="697" spans="1:52" ht="13" customHeight="1">
      <c r="B697" t="s">
        <v>20</v>
      </c>
      <c r="N697" s="1341" t="s">
        <v>667</v>
      </c>
      <c r="O697" s="1341"/>
      <c r="U697" t="s">
        <v>20</v>
      </c>
      <c r="AG697" s="1341" t="s">
        <v>667</v>
      </c>
      <c r="AH697" s="1341"/>
      <c r="AZ697" s="3"/>
    </row>
    <row r="698" spans="1:52" ht="13" customHeight="1">
      <c r="AZ698" s="3"/>
    </row>
    <row r="699" spans="1:52" ht="13" customHeight="1">
      <c r="A699" s="2" t="s">
        <v>574</v>
      </c>
      <c r="C699" s="2" t="s">
        <v>326</v>
      </c>
      <c r="E699" s="130"/>
      <c r="F699" s="130"/>
      <c r="G699" s="130"/>
      <c r="H699" s="130"/>
      <c r="AZ699" s="3"/>
    </row>
    <row r="700" spans="1:52" ht="13" customHeight="1">
      <c r="B700" s="135"/>
      <c r="C700" s="135"/>
      <c r="D700" s="1030" t="s">
        <v>2608</v>
      </c>
      <c r="E700" s="135"/>
      <c r="F700" s="135"/>
      <c r="G700" s="135"/>
      <c r="H700" s="135"/>
      <c r="AZ700" s="3"/>
    </row>
    <row r="701" spans="1:52" ht="13" customHeight="1">
      <c r="B701" s="135"/>
      <c r="C701" s="135"/>
      <c r="E701" s="136" t="s">
        <v>432</v>
      </c>
      <c r="F701" s="135"/>
      <c r="G701" s="135"/>
      <c r="H701" s="135"/>
      <c r="AE701" s="1341" t="s">
        <v>543</v>
      </c>
      <c r="AF701" s="1341"/>
      <c r="AZ701" s="3"/>
    </row>
    <row r="702" spans="1:52" ht="13" customHeight="1">
      <c r="B702" s="135"/>
      <c r="C702" s="135"/>
      <c r="D702" s="136" t="s">
        <v>435</v>
      </c>
      <c r="E702" s="135"/>
      <c r="F702" s="135"/>
      <c r="G702" s="135"/>
      <c r="H702" s="135"/>
      <c r="AE702" s="1341" t="s">
        <v>667</v>
      </c>
      <c r="AF702" s="1341"/>
      <c r="AZ702" s="3"/>
    </row>
    <row r="703" spans="1:52" ht="13" customHeight="1">
      <c r="B703" s="135"/>
      <c r="C703" s="135"/>
      <c r="D703" s="136" t="s">
        <v>918</v>
      </c>
      <c r="E703" s="135"/>
      <c r="F703" s="135"/>
      <c r="G703" s="135"/>
      <c r="H703" s="135"/>
      <c r="AE703" s="1718">
        <v>46056</v>
      </c>
      <c r="AF703" s="1718"/>
      <c r="AG703" s="1718"/>
      <c r="AH703" s="1718"/>
      <c r="AI703" s="1718"/>
    </row>
    <row r="704" spans="1:52" ht="13" customHeight="1">
      <c r="B704" s="135"/>
      <c r="C704" s="135"/>
      <c r="D704" s="317" t="s">
        <v>980</v>
      </c>
      <c r="E704" s="135"/>
      <c r="F704" s="135"/>
      <c r="G704" s="135"/>
      <c r="H704" s="135"/>
      <c r="AE704" s="1719">
        <v>46147</v>
      </c>
      <c r="AF704" s="1719"/>
      <c r="AG704" s="1719"/>
      <c r="AH704" s="1719"/>
      <c r="AI704" s="1719"/>
    </row>
    <row r="705" spans="1:110" ht="13" customHeight="1">
      <c r="B705" s="135"/>
      <c r="C705" s="135"/>
    </row>
    <row r="706" spans="1:110" ht="13" customHeight="1">
      <c r="B706" s="135"/>
      <c r="C706" s="135"/>
      <c r="D706" s="136" t="s">
        <v>814</v>
      </c>
      <c r="E706" s="135"/>
      <c r="F706" s="135"/>
      <c r="G706" s="135"/>
      <c r="H706" s="135"/>
      <c r="AE706" s="1718">
        <v>46357</v>
      </c>
      <c r="AF706" s="1718"/>
      <c r="AG706" s="1718"/>
      <c r="AH706" s="1718"/>
      <c r="AI706" s="1718"/>
    </row>
    <row r="707" spans="1:110" ht="13" customHeight="1">
      <c r="B707" s="135"/>
      <c r="C707" s="135"/>
      <c r="D707" s="136" t="s">
        <v>433</v>
      </c>
      <c r="E707" s="135"/>
      <c r="F707" s="135"/>
      <c r="G707" s="135"/>
      <c r="H707" s="135"/>
      <c r="AE707" s="1447">
        <v>0.27379999999999999</v>
      </c>
      <c r="AF707" s="1447"/>
      <c r="AG707" s="1447"/>
      <c r="AH707" s="1447"/>
      <c r="AI707" s="1447"/>
    </row>
    <row r="708" spans="1:110" ht="13" customHeight="1">
      <c r="B708" s="135"/>
      <c r="C708" s="135"/>
      <c r="D708" s="136" t="s">
        <v>434</v>
      </c>
      <c r="E708" s="135"/>
      <c r="F708" s="135"/>
      <c r="G708" s="135"/>
      <c r="H708" s="135"/>
      <c r="W708" s="1454" t="str">
        <f>H344</f>
        <v xml:space="preserve">California Municipal Finance Authority </v>
      </c>
      <c r="X708" s="1454"/>
      <c r="Y708" s="1454"/>
      <c r="Z708" s="1454"/>
      <c r="AA708" s="1454"/>
      <c r="AB708" s="1454"/>
      <c r="AC708" s="1454"/>
      <c r="AD708" s="1454"/>
      <c r="AE708" s="1454"/>
      <c r="AF708" s="1454"/>
      <c r="AG708" s="1454"/>
      <c r="AH708" s="1454"/>
      <c r="AI708" s="1454"/>
      <c r="AJ708" s="1454"/>
      <c r="AK708" s="1454"/>
    </row>
    <row r="709" spans="1:110" ht="13" customHeight="1">
      <c r="B709" s="135"/>
      <c r="C709" s="135"/>
      <c r="D709" s="136"/>
      <c r="E709" s="135"/>
      <c r="F709" s="135"/>
      <c r="G709" s="135"/>
      <c r="H709" s="135"/>
    </row>
    <row r="710" spans="1:110" ht="13" customHeight="1">
      <c r="B710" s="135"/>
      <c r="C710" s="135"/>
      <c r="D710" s="136" t="s">
        <v>436</v>
      </c>
      <c r="E710" s="135"/>
      <c r="F710" s="135"/>
      <c r="G710" s="135"/>
      <c r="H710" s="135"/>
      <c r="AE710" s="1341" t="s">
        <v>667</v>
      </c>
      <c r="AF710" s="1341"/>
    </row>
    <row r="711" spans="1:110" ht="13" customHeight="1">
      <c r="B711" s="135"/>
      <c r="C711" s="135"/>
      <c r="D711" s="136" t="s">
        <v>440</v>
      </c>
      <c r="E711" s="135"/>
      <c r="F711" s="135"/>
      <c r="G711" s="135"/>
      <c r="H711" s="135"/>
      <c r="W711" s="1445" t="s">
        <v>589</v>
      </c>
      <c r="X711" s="1445"/>
      <c r="Y711" s="1445"/>
      <c r="Z711" s="1445"/>
      <c r="AA711" s="1445"/>
      <c r="AB711" s="1445"/>
      <c r="AC711" s="1445"/>
      <c r="AD711" s="1445"/>
      <c r="AE711" s="1445"/>
      <c r="AF711" s="1445"/>
      <c r="AG711" s="1445"/>
      <c r="AH711" s="1445"/>
      <c r="AI711" s="1445"/>
      <c r="AJ711" s="1445"/>
      <c r="AK711" s="1445"/>
    </row>
    <row r="712" spans="1:110" ht="13" customHeight="1">
      <c r="B712" s="135"/>
      <c r="C712" s="135"/>
      <c r="D712" s="136" t="s">
        <v>87</v>
      </c>
      <c r="E712" s="135"/>
      <c r="F712" s="135"/>
      <c r="G712" s="135"/>
      <c r="H712" s="135"/>
      <c r="J712" s="1445"/>
      <c r="K712" s="1445"/>
      <c r="L712" s="1445"/>
      <c r="M712" s="1445"/>
      <c r="N712" s="1445"/>
      <c r="O712" s="1445"/>
      <c r="P712" s="1445"/>
      <c r="Q712" s="1445"/>
      <c r="R712" s="1445"/>
      <c r="S712" s="1445"/>
      <c r="T712" s="1445"/>
      <c r="U712" s="1445"/>
      <c r="V712" s="1445"/>
      <c r="W712" s="1445"/>
      <c r="X712" s="1445"/>
      <c r="BB712" s="34"/>
      <c r="BC712" s="34"/>
      <c r="BD712" s="34"/>
      <c r="BE712" s="3"/>
      <c r="BF712" s="3"/>
      <c r="BJ712" s="3"/>
      <c r="BK712" s="3"/>
      <c r="BL712" s="3"/>
      <c r="BM712" s="3"/>
      <c r="BN712" s="34"/>
      <c r="BO712" s="34"/>
    </row>
    <row r="713" spans="1:110" ht="13" customHeight="1">
      <c r="B713" s="135"/>
      <c r="C713" s="135"/>
      <c r="D713" s="136" t="s">
        <v>88</v>
      </c>
      <c r="J713" s="1443"/>
      <c r="K713" s="1443"/>
      <c r="L713" s="1443"/>
      <c r="M713" s="1443"/>
      <c r="N713" s="1443"/>
      <c r="O713" s="1443"/>
      <c r="P713" s="4" t="s">
        <v>205</v>
      </c>
      <c r="Q713" s="4"/>
      <c r="R713" s="1460"/>
      <c r="S713" s="1460"/>
      <c r="T713" s="146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441</v>
      </c>
      <c r="W714" s="1445" t="s">
        <v>306</v>
      </c>
      <c r="X714" s="1445"/>
      <c r="Y714" s="1445"/>
      <c r="Z714" s="1445"/>
      <c r="AA714" s="1445"/>
      <c r="AB714" s="1445"/>
      <c r="AC714" s="1445"/>
      <c r="AD714" s="1445"/>
      <c r="AE714" s="1445"/>
      <c r="AF714" s="1445"/>
      <c r="AG714" s="1445"/>
      <c r="AH714" s="1445"/>
      <c r="AI714" s="1445"/>
      <c r="AJ714" s="1445"/>
      <c r="AK714" s="144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45" t="s">
        <v>333</v>
      </c>
      <c r="F715" s="1445"/>
      <c r="G715" s="1445"/>
      <c r="H715" s="1445"/>
      <c r="I715" s="1445"/>
      <c r="J715" s="1445"/>
      <c r="K715" s="1445"/>
      <c r="L715" s="1445"/>
      <c r="M715" s="1445"/>
      <c r="N715" s="1445"/>
      <c r="O715" s="1445"/>
      <c r="P715" s="1445"/>
      <c r="Q715" s="1445"/>
      <c r="R715" s="1445"/>
      <c r="S715" s="1445"/>
      <c r="T715" s="1445"/>
      <c r="U715" s="1445"/>
      <c r="V715" s="1445"/>
      <c r="W715" s="1445"/>
      <c r="X715" s="1445"/>
      <c r="Y715" s="1445"/>
      <c r="Z715" s="1445"/>
      <c r="AA715" s="1445"/>
      <c r="AB715" s="1445"/>
      <c r="AC715" s="1445"/>
      <c r="AD715" s="1445"/>
      <c r="AE715" s="1445"/>
      <c r="AF715" s="1445"/>
      <c r="AG715" s="1445"/>
      <c r="AH715" s="1445"/>
      <c r="AI715" s="1445"/>
      <c r="AJ715" s="1445"/>
      <c r="AK715" s="144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68" t="s">
        <v>95</v>
      </c>
      <c r="B717" s="1268"/>
      <c r="C717" s="1268"/>
      <c r="D717" s="1268"/>
      <c r="E717" s="1268"/>
      <c r="F717" s="1268"/>
      <c r="G717" s="1268"/>
      <c r="H717" s="1268"/>
      <c r="I717" s="1268"/>
      <c r="J717" s="1268"/>
      <c r="K717" s="1268"/>
      <c r="L717" s="1268"/>
      <c r="M717" s="1268"/>
      <c r="N717" s="1268"/>
      <c r="O717" s="1268"/>
      <c r="P717" s="1268"/>
      <c r="Q717" s="1268"/>
      <c r="R717" s="1268"/>
      <c r="S717" s="1268"/>
      <c r="T717" s="1268"/>
      <c r="U717" s="1268"/>
      <c r="V717" s="1268"/>
      <c r="W717" s="1268"/>
      <c r="X717" s="1268"/>
      <c r="Y717" s="1268"/>
      <c r="Z717" s="1268"/>
      <c r="AA717" s="1268"/>
      <c r="AB717" s="1268"/>
      <c r="AC717" s="1268"/>
      <c r="AD717" s="1268"/>
      <c r="AE717" s="1268"/>
      <c r="AF717" s="1268"/>
      <c r="AG717" s="1268"/>
      <c r="AH717" s="1268"/>
      <c r="AI717" s="1268"/>
      <c r="AJ717" s="1268"/>
      <c r="AK717" s="1268"/>
      <c r="AL717" s="1268"/>
      <c r="AM717" s="1268"/>
      <c r="AN717" s="1268"/>
      <c r="AO717" s="1268"/>
      <c r="AP717" s="1268"/>
      <c r="AQ717" s="1268"/>
      <c r="AR717" s="1268"/>
      <c r="AS717" s="1268"/>
      <c r="AT717" s="1268"/>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68"/>
      <c r="B718" s="1268"/>
      <c r="C718" s="1268"/>
      <c r="D718" s="1268"/>
      <c r="E718" s="1268"/>
      <c r="F718" s="1268"/>
      <c r="G718" s="1268"/>
      <c r="H718" s="1268"/>
      <c r="I718" s="1268"/>
      <c r="J718" s="1268"/>
      <c r="K718" s="1268"/>
      <c r="L718" s="1268"/>
      <c r="M718" s="1268"/>
      <c r="N718" s="1268"/>
      <c r="O718" s="1268"/>
      <c r="P718" s="1268"/>
      <c r="Q718" s="1268"/>
      <c r="R718" s="1268"/>
      <c r="S718" s="1268"/>
      <c r="T718" s="1268"/>
      <c r="U718" s="1268"/>
      <c r="V718" s="1268"/>
      <c r="W718" s="1268"/>
      <c r="X718" s="1268"/>
      <c r="Y718" s="1268"/>
      <c r="Z718" s="1268"/>
      <c r="AA718" s="1268"/>
      <c r="AB718" s="1268"/>
      <c r="AC718" s="1268"/>
      <c r="AD718" s="1268"/>
      <c r="AE718" s="1268"/>
      <c r="AF718" s="1268"/>
      <c r="AG718" s="1268"/>
      <c r="AH718" s="1268"/>
      <c r="AI718" s="1268"/>
      <c r="AJ718" s="1268"/>
      <c r="AK718" s="1268"/>
      <c r="AL718" s="1268"/>
      <c r="AM718" s="1268"/>
      <c r="AN718" s="1268"/>
      <c r="AO718" s="1268"/>
      <c r="AP718" s="1268"/>
      <c r="AQ718" s="1268"/>
      <c r="AR718" s="1268"/>
      <c r="AS718" s="1268"/>
      <c r="AT718" s="1268"/>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68"/>
      <c r="B719" s="1268"/>
      <c r="C719" s="1268"/>
      <c r="D719" s="1268"/>
      <c r="E719" s="1268"/>
      <c r="F719" s="1268"/>
      <c r="G719" s="1268"/>
      <c r="H719" s="1268"/>
      <c r="I719" s="1268"/>
      <c r="J719" s="1268"/>
      <c r="K719" s="1268"/>
      <c r="L719" s="1268"/>
      <c r="M719" s="1268"/>
      <c r="N719" s="1268"/>
      <c r="O719" s="1268"/>
      <c r="P719" s="1268"/>
      <c r="Q719" s="1268"/>
      <c r="R719" s="1268"/>
      <c r="S719" s="1268"/>
      <c r="T719" s="1268"/>
      <c r="U719" s="1268"/>
      <c r="V719" s="1268"/>
      <c r="W719" s="1268"/>
      <c r="X719" s="1268"/>
      <c r="Y719" s="1268"/>
      <c r="Z719" s="1268"/>
      <c r="AA719" s="1268"/>
      <c r="AB719" s="1268"/>
      <c r="AC719" s="1268"/>
      <c r="AD719" s="1268"/>
      <c r="AE719" s="1268"/>
      <c r="AF719" s="1268"/>
      <c r="AG719" s="1268"/>
      <c r="AH719" s="1268"/>
      <c r="AI719" s="1268"/>
      <c r="AJ719" s="1268"/>
      <c r="AK719" s="1268"/>
      <c r="AL719" s="1268"/>
      <c r="AM719" s="1268"/>
      <c r="AN719" s="1268"/>
      <c r="AO719" s="1268"/>
      <c r="AP719" s="1268"/>
      <c r="AQ719" s="1268"/>
      <c r="AR719" s="1268"/>
      <c r="AS719" s="1268"/>
      <c r="AT719" s="126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425" t="s">
        <v>387</v>
      </c>
      <c r="C722" s="1426"/>
      <c r="D722" s="1426"/>
      <c r="E722" s="1426"/>
      <c r="F722" s="1427"/>
      <c r="G722" s="1425" t="s">
        <v>284</v>
      </c>
      <c r="H722" s="1426"/>
      <c r="I722" s="1426"/>
      <c r="J722" s="1427"/>
      <c r="K722" s="1712" t="s">
        <v>1665</v>
      </c>
      <c r="L722" s="1713"/>
      <c r="M722" s="1713"/>
      <c r="N722" s="1714"/>
      <c r="O722" s="1425" t="s">
        <v>445</v>
      </c>
      <c r="P722" s="1426"/>
      <c r="Q722" s="1426"/>
      <c r="R722" s="1426"/>
      <c r="S722" s="1427"/>
      <c r="T722" s="1465" t="s">
        <v>1920</v>
      </c>
      <c r="U722" s="1426"/>
      <c r="V722" s="1426"/>
      <c r="W722" s="1427"/>
      <c r="X722" s="1465" t="s">
        <v>1922</v>
      </c>
      <c r="Y722" s="1426"/>
      <c r="Z722" s="1426"/>
      <c r="AA722" s="1426"/>
      <c r="AB722" s="1427"/>
      <c r="AC722" s="1465" t="s">
        <v>1921</v>
      </c>
      <c r="AD722" s="1426"/>
      <c r="AE722" s="1426"/>
      <c r="AF722" s="1426"/>
      <c r="AG722" s="1427"/>
      <c r="AH722" s="1465" t="s">
        <v>1923</v>
      </c>
      <c r="AI722" s="1426"/>
      <c r="AJ722" s="1427"/>
      <c r="AK722" s="1465" t="s">
        <v>1950</v>
      </c>
      <c r="AL722" s="1426"/>
      <c r="AM722" s="1426"/>
      <c r="AN722" s="1426"/>
      <c r="AO722" s="142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428"/>
      <c r="C723" s="1429"/>
      <c r="D723" s="1429"/>
      <c r="E723" s="1429"/>
      <c r="F723" s="1430"/>
      <c r="G723" s="1428"/>
      <c r="H723" s="1429"/>
      <c r="I723" s="1429"/>
      <c r="J723" s="1430"/>
      <c r="K723" s="1715"/>
      <c r="L723" s="1716"/>
      <c r="M723" s="1716"/>
      <c r="N723" s="1717"/>
      <c r="O723" s="1428"/>
      <c r="P723" s="1429"/>
      <c r="Q723" s="1429"/>
      <c r="R723" s="1429"/>
      <c r="S723" s="1430"/>
      <c r="T723" s="1428"/>
      <c r="U723" s="1429"/>
      <c r="V723" s="1429"/>
      <c r="W723" s="1430"/>
      <c r="X723" s="1428"/>
      <c r="Y723" s="1429"/>
      <c r="Z723" s="1429"/>
      <c r="AA723" s="1429"/>
      <c r="AB723" s="1430"/>
      <c r="AC723" s="1428"/>
      <c r="AD723" s="1429"/>
      <c r="AE723" s="1429"/>
      <c r="AF723" s="1429"/>
      <c r="AG723" s="1430"/>
      <c r="AH723" s="1428"/>
      <c r="AI723" s="1429"/>
      <c r="AJ723" s="1430"/>
      <c r="AK723" s="1428"/>
      <c r="AL723" s="1429"/>
      <c r="AM723" s="1429"/>
      <c r="AN723" s="1429"/>
      <c r="AO723" s="143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428"/>
      <c r="C724" s="1429"/>
      <c r="D724" s="1429"/>
      <c r="E724" s="1429"/>
      <c r="F724" s="1430"/>
      <c r="G724" s="1428"/>
      <c r="H724" s="1429"/>
      <c r="I724" s="1429"/>
      <c r="J724" s="1430"/>
      <c r="K724" s="1715"/>
      <c r="L724" s="1716"/>
      <c r="M724" s="1716"/>
      <c r="N724" s="1717"/>
      <c r="O724" s="1428"/>
      <c r="P724" s="1429"/>
      <c r="Q724" s="1429"/>
      <c r="R724" s="1429"/>
      <c r="S724" s="1430"/>
      <c r="T724" s="1428"/>
      <c r="U724" s="1429"/>
      <c r="V724" s="1429"/>
      <c r="W724" s="1430"/>
      <c r="X724" s="1428"/>
      <c r="Y724" s="1429"/>
      <c r="Z724" s="1429"/>
      <c r="AA724" s="1429"/>
      <c r="AB724" s="1430"/>
      <c r="AC724" s="1428"/>
      <c r="AD724" s="1429"/>
      <c r="AE724" s="1429"/>
      <c r="AF724" s="1429"/>
      <c r="AG724" s="1430"/>
      <c r="AH724" s="1428"/>
      <c r="AI724" s="1429"/>
      <c r="AJ724" s="1430"/>
      <c r="AK724" s="1428"/>
      <c r="AL724" s="1429"/>
      <c r="AM724" s="1429"/>
      <c r="AN724" s="1429"/>
      <c r="AO724" s="1430"/>
      <c r="AP724" s="3"/>
      <c r="AQ724" s="3"/>
      <c r="AR724" s="3"/>
      <c r="AS724" s="3"/>
      <c r="BA724" s="3"/>
      <c r="BB724" s="3"/>
      <c r="BC724" s="3"/>
      <c r="BD724" s="3"/>
      <c r="BE724" s="204"/>
      <c r="BF724" s="205" t="s">
        <v>893</v>
      </c>
      <c r="BG724" s="204"/>
      <c r="BH724" s="204"/>
      <c r="BI724" s="3"/>
      <c r="BJ724" s="3"/>
      <c r="BK724" s="3"/>
      <c r="BL724" s="3"/>
      <c r="BM724" s="3"/>
      <c r="BN724" s="3"/>
      <c r="BS724" s="205" t="s">
        <v>1614</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431"/>
      <c r="C725" s="1432"/>
      <c r="D725" s="1432"/>
      <c r="E725" s="1432"/>
      <c r="F725" s="1433"/>
      <c r="G725" s="1431"/>
      <c r="H725" s="1432"/>
      <c r="I725" s="1432"/>
      <c r="J725" s="1433"/>
      <c r="K725" s="1715"/>
      <c r="L725" s="1716"/>
      <c r="M725" s="1716"/>
      <c r="N725" s="1717"/>
      <c r="O725" s="1431"/>
      <c r="P725" s="1432"/>
      <c r="Q725" s="1432"/>
      <c r="R725" s="1432"/>
      <c r="S725" s="1433"/>
      <c r="T725" s="1431"/>
      <c r="U725" s="1432"/>
      <c r="V725" s="1432"/>
      <c r="W725" s="1433"/>
      <c r="X725" s="1431"/>
      <c r="Y725" s="1432"/>
      <c r="Z725" s="1432"/>
      <c r="AA725" s="1432"/>
      <c r="AB725" s="1433"/>
      <c r="AC725" s="1431"/>
      <c r="AD725" s="1432"/>
      <c r="AE725" s="1432"/>
      <c r="AF725" s="1432"/>
      <c r="AG725" s="1433"/>
      <c r="AH725" s="1431"/>
      <c r="AI725" s="1432"/>
      <c r="AJ725" s="1433"/>
      <c r="AK725" s="1431"/>
      <c r="AL725" s="1432"/>
      <c r="AM725" s="1432"/>
      <c r="AN725" s="1432"/>
      <c r="AO725" s="1433"/>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472</v>
      </c>
      <c r="CH725" s="122"/>
      <c r="CI725" s="1552"/>
      <c r="CJ725" s="1554"/>
      <c r="CK725" s="121" t="s">
        <v>473</v>
      </c>
      <c r="CL725" s="122"/>
      <c r="CM725" s="1552"/>
      <c r="CN725" s="1554"/>
      <c r="CO725" s="3"/>
      <c r="CP725" s="1396" t="s">
        <v>631</v>
      </c>
      <c r="CQ725" s="1397"/>
      <c r="CR725" s="1397"/>
      <c r="CS725" s="1397"/>
      <c r="CT725" s="1398"/>
      <c r="CU725" s="1544" t="s">
        <v>324</v>
      </c>
      <c r="CV725" s="1544"/>
      <c r="CW725" s="1544"/>
      <c r="CX725" s="1544"/>
      <c r="CY725" s="1544"/>
      <c r="CZ725" s="1544" t="s">
        <v>163</v>
      </c>
      <c r="DA725" s="1544"/>
      <c r="DB725" s="1544"/>
      <c r="DC725" s="1544"/>
      <c r="DD725" s="1544"/>
      <c r="DE725" s="1544" t="s">
        <v>164</v>
      </c>
      <c r="DF725" s="1544"/>
      <c r="DG725" s="1544"/>
      <c r="DH725" s="1544"/>
      <c r="DI725" s="1544"/>
      <c r="DJ725" s="1544" t="s">
        <v>458</v>
      </c>
      <c r="DK725" s="1544"/>
      <c r="DL725" s="1544"/>
      <c r="DM725" s="1544"/>
      <c r="DN725" s="1544"/>
      <c r="DO725" s="1544" t="s">
        <v>30</v>
      </c>
      <c r="DP725" s="1544"/>
      <c r="DQ725" s="1544"/>
      <c r="DR725" s="1544"/>
      <c r="DS725" s="1544"/>
      <c r="DT725" s="89"/>
      <c r="DU725" s="1544" t="s">
        <v>631</v>
      </c>
      <c r="DV725" s="1544"/>
      <c r="DW725" s="1544"/>
      <c r="DX725" s="1544"/>
      <c r="DY725" s="1544"/>
      <c r="DZ725" s="1544" t="s">
        <v>324</v>
      </c>
      <c r="EA725" s="1544"/>
      <c r="EB725" s="1544"/>
      <c r="EC725" s="1544"/>
      <c r="ED725" s="1544"/>
      <c r="EE725" s="1544" t="s">
        <v>163</v>
      </c>
      <c r="EF725" s="1544"/>
      <c r="EG725" s="1544"/>
      <c r="EH725" s="1544"/>
      <c r="EI725" s="1544"/>
      <c r="EJ725" s="1544" t="s">
        <v>164</v>
      </c>
      <c r="EK725" s="1544"/>
      <c r="EL725" s="1544"/>
      <c r="EM725" s="1544"/>
      <c r="EN725" s="1544"/>
      <c r="EO725" s="1544" t="s">
        <v>458</v>
      </c>
      <c r="EP725" s="1544"/>
      <c r="EQ725" s="1544"/>
      <c r="ER725" s="1544"/>
      <c r="ES725" s="1544"/>
      <c r="ET725" s="1544" t="s">
        <v>30</v>
      </c>
      <c r="EU725" s="1544"/>
      <c r="EV725" s="1544"/>
      <c r="EW725" s="1544"/>
      <c r="EX725" s="1544"/>
      <c r="EY725" s="4"/>
      <c r="EZ725" s="1544" t="s">
        <v>631</v>
      </c>
      <c r="FA725" s="1544"/>
      <c r="FB725" s="1544"/>
      <c r="FC725" s="1544"/>
      <c r="FD725" s="1544"/>
      <c r="FE725" s="1544" t="s">
        <v>324</v>
      </c>
      <c r="FF725" s="1544"/>
      <c r="FG725" s="1544"/>
      <c r="FH725" s="1544"/>
      <c r="FI725" s="1544"/>
      <c r="FJ725" s="1544" t="s">
        <v>163</v>
      </c>
      <c r="FK725" s="1544"/>
      <c r="FL725" s="1544"/>
      <c r="FM725" s="1544"/>
      <c r="FN725" s="1544"/>
      <c r="FO725" s="1544" t="s">
        <v>164</v>
      </c>
      <c r="FP725" s="1544"/>
      <c r="FQ725" s="1544"/>
      <c r="FR725" s="1544"/>
      <c r="FS725" s="1544"/>
      <c r="FT725" s="1544" t="s">
        <v>458</v>
      </c>
      <c r="FU725" s="1544"/>
      <c r="FV725" s="1544"/>
      <c r="FW725" s="1544"/>
      <c r="FX725" s="1544"/>
      <c r="FY725" s="1544" t="s">
        <v>30</v>
      </c>
      <c r="FZ725" s="1544"/>
      <c r="GA725" s="1544"/>
      <c r="GB725" s="1544"/>
      <c r="GC725" s="1544"/>
    </row>
    <row r="726" spans="1:185" ht="13" customHeight="1">
      <c r="A726" s="4"/>
      <c r="B726" s="1365" t="s">
        <v>163</v>
      </c>
      <c r="C726" s="1366"/>
      <c r="D726" s="1366"/>
      <c r="E726" s="1366"/>
      <c r="F726" s="1367"/>
      <c r="G726" s="1359">
        <v>9</v>
      </c>
      <c r="H726" s="1360"/>
      <c r="I726" s="1360"/>
      <c r="J726" s="1361"/>
      <c r="K726" s="1362">
        <v>955</v>
      </c>
      <c r="L726" s="1363"/>
      <c r="M726" s="1363"/>
      <c r="N726" s="1364"/>
      <c r="O726" s="1411">
        <v>921</v>
      </c>
      <c r="P726" s="1412"/>
      <c r="Q726" s="1412"/>
      <c r="R726" s="1412"/>
      <c r="S726" s="1413"/>
      <c r="T726" s="1411">
        <v>121</v>
      </c>
      <c r="U726" s="1412"/>
      <c r="V726" s="1412"/>
      <c r="W726" s="1413"/>
      <c r="X726" s="1414">
        <f t="shared" ref="X726:X749" si="10">O726+T726</f>
        <v>1042</v>
      </c>
      <c r="Y726" s="1410"/>
      <c r="Z726" s="1410"/>
      <c r="AA726" s="1410"/>
      <c r="AB726" s="1415"/>
      <c r="AC726" s="1416">
        <v>0.3</v>
      </c>
      <c r="AD726" s="1417"/>
      <c r="AE726" s="1417"/>
      <c r="AF726" s="1417"/>
      <c r="AG726" s="1418"/>
      <c r="AH726" s="1434">
        <f>IF($AC726&gt;0,($X726/$AZ726), "")</f>
        <v>0.27377824487651076</v>
      </c>
      <c r="AI726" s="1435"/>
      <c r="AJ726" s="1436"/>
      <c r="AK726" s="1365" t="s">
        <v>589</v>
      </c>
      <c r="AL726" s="1366"/>
      <c r="AM726" s="1366"/>
      <c r="AN726" s="1366"/>
      <c r="AO726" s="1367"/>
      <c r="AP726" s="3"/>
      <c r="AQ726" s="3"/>
      <c r="AR726" s="3"/>
      <c r="AS726" s="3"/>
      <c r="AZ726" s="118">
        <f t="shared" ref="AZ726:AZ760" si="11">IF($G726=0,"N/A",VLOOKUP($T$189,TC_Rent,(MATCH($B726,bedrooms,FALSE)),FALSE))</f>
        <v>3806</v>
      </c>
      <c r="BA726" s="3"/>
      <c r="BB726" s="3"/>
      <c r="BC726" s="3"/>
      <c r="BD726" s="3"/>
      <c r="BE726" s="204"/>
      <c r="BF726" s="293">
        <f t="shared" ref="BF726:BF760" si="12">G726</f>
        <v>9</v>
      </c>
      <c r="BG726" s="297">
        <f t="shared" ref="BG726:BG760" si="13">IF($BF$761=0,0,BF726/$BF$761)</f>
        <v>5.6250000000000001E-2</v>
      </c>
      <c r="BH726" s="298">
        <f t="shared" ref="BH726:BH760" si="14">IF(BG726=0,"",BG726*AC726)</f>
        <v>1.6875000000000001E-2</v>
      </c>
      <c r="BI726" s="3"/>
      <c r="BJ726" s="3"/>
      <c r="BK726" s="3"/>
      <c r="BL726" s="3"/>
      <c r="BM726" s="3"/>
      <c r="BN726" s="3"/>
      <c r="BS726" s="293">
        <f t="shared" ref="BS726:BS760" si="15">G726</f>
        <v>9</v>
      </c>
      <c r="BT726" s="297">
        <f t="shared" ref="BT726:BT760" si="16">IF($BS$761=0,0,BS726/$BS$761)</f>
        <v>5.6250000000000001E-2</v>
      </c>
      <c r="BU726" s="298">
        <f t="shared" ref="BU726:BU760" si="17">IF(BT726=0,"",BT726*AH726)</f>
        <v>1.540002627430373E-2</v>
      </c>
      <c r="CC726" s="3"/>
      <c r="CD726" s="3"/>
      <c r="CE726" s="3"/>
      <c r="CF726" s="3"/>
      <c r="CG726" s="1549">
        <f>IF(AND(AC726&lt;=0.5,AC726&gt;=0.36),1,0)</f>
        <v>0</v>
      </c>
      <c r="CH726" s="1551"/>
      <c r="CI726" s="1552">
        <f>IF(CG726=1,G726,0)</f>
        <v>0</v>
      </c>
      <c r="CJ726" s="1554"/>
      <c r="CK726" s="1549">
        <f t="shared" ref="CK726:CK760" si="18">IF(AND(AC726&lt;=0.35,AC726&gt;0),1,0)</f>
        <v>1</v>
      </c>
      <c r="CL726" s="1551"/>
      <c r="CM726" s="1552">
        <f t="shared" ref="CM726:CM760" si="19">IF(CK726=1,G726,0)</f>
        <v>9</v>
      </c>
      <c r="CN726" s="1554"/>
      <c r="CO726" s="3"/>
      <c r="CP726" s="1545">
        <f t="shared" ref="CP726:CP760" si="20">IF(B726="SRO/Studio",G726,0)</f>
        <v>0</v>
      </c>
      <c r="CQ726" s="1546"/>
      <c r="CR726" s="1546"/>
      <c r="CS726" s="1546"/>
      <c r="CT726" s="1547"/>
      <c r="CU726" s="1542">
        <f t="shared" ref="CU726:CU760" si="21">IF(B726="1 Bedroom",G726,0)</f>
        <v>0</v>
      </c>
      <c r="CV726" s="1542"/>
      <c r="CW726" s="1542"/>
      <c r="CX726" s="1542"/>
      <c r="CY726" s="1542"/>
      <c r="CZ726" s="1542">
        <f t="shared" ref="CZ726:CZ760" si="22">IF(B726="2 Bedrooms",G726,0)</f>
        <v>9</v>
      </c>
      <c r="DA726" s="1542"/>
      <c r="DB726" s="1542"/>
      <c r="DC726" s="1542"/>
      <c r="DD726" s="1542"/>
      <c r="DE726" s="1542">
        <f t="shared" ref="DE726:DE760" si="23">IF(B726="3 Bedrooms",G726,0)</f>
        <v>0</v>
      </c>
      <c r="DF726" s="1542"/>
      <c r="DG726" s="1542"/>
      <c r="DH726" s="1542"/>
      <c r="DI726" s="1542"/>
      <c r="DJ726" s="1542">
        <f t="shared" ref="DJ726:DJ760" si="24">IF(B726="4 Bedrooms",G726,0)</f>
        <v>0</v>
      </c>
      <c r="DK726" s="1542"/>
      <c r="DL726" s="1542"/>
      <c r="DM726" s="1542"/>
      <c r="DN726" s="1542"/>
      <c r="DO726" s="1542">
        <f t="shared" ref="DO726:DO760" si="25">IF(B726="5 Bedrooms",G726,0)</f>
        <v>0</v>
      </c>
      <c r="DP726" s="1542"/>
      <c r="DQ726" s="1542"/>
      <c r="DR726" s="1542"/>
      <c r="DS726" s="1542"/>
      <c r="DT726" s="6"/>
      <c r="DU726" s="1543">
        <f t="shared" ref="DU726:DU760" si="26">IF(AND(B726="SRO/Studio",AC726&lt;=0.3),G726,0)</f>
        <v>0</v>
      </c>
      <c r="DV726" s="1543"/>
      <c r="DW726" s="1543"/>
      <c r="DX726" s="1543"/>
      <c r="DY726" s="1543"/>
      <c r="DZ726" s="1543">
        <f t="shared" ref="DZ726:DZ760" si="27">IF(AND(B726="1 Bedroom",AC726&lt;=0.3),G726,0)</f>
        <v>0</v>
      </c>
      <c r="EA726" s="1543"/>
      <c r="EB726" s="1543"/>
      <c r="EC726" s="1543"/>
      <c r="ED726" s="1543"/>
      <c r="EE726" s="1543">
        <f t="shared" ref="EE726:EE760" si="28">IF(AND(B726="2 Bedrooms",AC726&lt;=0.3),G726,0)</f>
        <v>9</v>
      </c>
      <c r="EF726" s="1543"/>
      <c r="EG726" s="1543"/>
      <c r="EH726" s="1543"/>
      <c r="EI726" s="1543"/>
      <c r="EJ726" s="1543">
        <f t="shared" ref="EJ726:EJ760" si="29">IF(AND(B726="3 Bedrooms",AC726&lt;=0.3),G726,0)</f>
        <v>0</v>
      </c>
      <c r="EK726" s="1543"/>
      <c r="EL726" s="1543"/>
      <c r="EM726" s="1543"/>
      <c r="EN726" s="1543"/>
      <c r="EO726" s="1543">
        <f t="shared" ref="EO726:EO760" si="30">IF(AND(B726="4 Bedrooms",AC726&lt;=0.3),G726,0)</f>
        <v>0</v>
      </c>
      <c r="EP726" s="1543"/>
      <c r="EQ726" s="1543"/>
      <c r="ER726" s="1543"/>
      <c r="ES726" s="1543"/>
      <c r="ET726" s="1543">
        <f t="shared" ref="ET726:ET760" si="31">IF(AND(B726="5 Bedrooms",AC726&lt;=0.3),G726,0)</f>
        <v>0</v>
      </c>
      <c r="EU726" s="1543"/>
      <c r="EV726" s="1543"/>
      <c r="EW726" s="1543"/>
      <c r="EX726" s="1543"/>
      <c r="EY726" s="4"/>
      <c r="EZ726" s="1549" t="str">
        <f t="shared" ref="EZ726:EZ760" si="32">IF(CP726&gt;0,O726,"")</f>
        <v/>
      </c>
      <c r="FA726" s="1550"/>
      <c r="FB726" s="1550"/>
      <c r="FC726" s="1550"/>
      <c r="FD726" s="1551"/>
      <c r="FE726" s="1549" t="str">
        <f t="shared" ref="FE726:FE760" si="33">IF(CU726&gt;0,O726,"")</f>
        <v/>
      </c>
      <c r="FF726" s="1550"/>
      <c r="FG726" s="1550"/>
      <c r="FH726" s="1550"/>
      <c r="FI726" s="1551"/>
      <c r="FJ726" s="1549">
        <f t="shared" ref="FJ726:FJ760" si="34">IF(CZ726&gt;0,O726,"")</f>
        <v>921</v>
      </c>
      <c r="FK726" s="1550"/>
      <c r="FL726" s="1550"/>
      <c r="FM726" s="1550"/>
      <c r="FN726" s="1551"/>
      <c r="FO726" s="1549" t="str">
        <f t="shared" ref="FO726:FO760" si="35">IF(DE726&gt;0,O726,"")</f>
        <v/>
      </c>
      <c r="FP726" s="1550"/>
      <c r="FQ726" s="1550"/>
      <c r="FR726" s="1550"/>
      <c r="FS726" s="1551"/>
      <c r="FT726" s="1549" t="str">
        <f t="shared" ref="FT726:FT760" si="36">IF(DJ726&gt;0,O726,"")</f>
        <v/>
      </c>
      <c r="FU726" s="1550"/>
      <c r="FV726" s="1550"/>
      <c r="FW726" s="1550"/>
      <c r="FX726" s="1551"/>
      <c r="FY726" s="1549" t="str">
        <f t="shared" ref="FY726:FY760" si="37">IF(DO726&gt;0,O726,"")</f>
        <v/>
      </c>
      <c r="FZ726" s="1550"/>
      <c r="GA726" s="1550"/>
      <c r="GB726" s="1550"/>
      <c r="GC726" s="1551"/>
    </row>
    <row r="727" spans="1:185" ht="13" customHeight="1">
      <c r="A727" s="4"/>
      <c r="B727" s="1365" t="s">
        <v>163</v>
      </c>
      <c r="C727" s="1366"/>
      <c r="D727" s="1366"/>
      <c r="E727" s="1366"/>
      <c r="F727" s="1367"/>
      <c r="G727" s="1359">
        <v>14</v>
      </c>
      <c r="H727" s="1360"/>
      <c r="I727" s="1360"/>
      <c r="J727" s="1361"/>
      <c r="K727" s="1362">
        <v>955</v>
      </c>
      <c r="L727" s="1363"/>
      <c r="M727" s="1363"/>
      <c r="N727" s="1364"/>
      <c r="O727" s="1411">
        <v>1462</v>
      </c>
      <c r="P727" s="1412"/>
      <c r="Q727" s="1412"/>
      <c r="R727" s="1412"/>
      <c r="S727" s="1413"/>
      <c r="T727" s="1411">
        <v>121</v>
      </c>
      <c r="U727" s="1412"/>
      <c r="V727" s="1412"/>
      <c r="W727" s="1413"/>
      <c r="X727" s="1414">
        <f t="shared" si="10"/>
        <v>1583</v>
      </c>
      <c r="Y727" s="1410"/>
      <c r="Z727" s="1410"/>
      <c r="AA727" s="1410"/>
      <c r="AB727" s="1415"/>
      <c r="AC727" s="1416">
        <v>0.45</v>
      </c>
      <c r="AD727" s="1417"/>
      <c r="AE727" s="1417"/>
      <c r="AF727" s="1417"/>
      <c r="AG727" s="1418"/>
      <c r="AH727" s="1434">
        <f t="shared" ref="AH727:AH760" si="38">IF($AC727&gt;0,($X727/$AZ727), "")</f>
        <v>0.41592222806095641</v>
      </c>
      <c r="AI727" s="1435"/>
      <c r="AJ727" s="1436"/>
      <c r="AK727" s="1365" t="s">
        <v>589</v>
      </c>
      <c r="AL727" s="1366"/>
      <c r="AM727" s="1366"/>
      <c r="AN727" s="1366"/>
      <c r="AO727" s="1367"/>
      <c r="AP727" s="3"/>
      <c r="AQ727" s="3"/>
      <c r="AR727" s="3"/>
      <c r="AS727" s="3"/>
      <c r="AZ727" s="118">
        <f t="shared" si="11"/>
        <v>3806</v>
      </c>
      <c r="BA727" s="3"/>
      <c r="BB727" s="3"/>
      <c r="BC727" s="3"/>
      <c r="BD727" s="3"/>
      <c r="BE727" s="204"/>
      <c r="BF727" s="294">
        <f t="shared" si="12"/>
        <v>14</v>
      </c>
      <c r="BG727" s="297">
        <f t="shared" si="13"/>
        <v>8.7499999999999994E-2</v>
      </c>
      <c r="BH727" s="298">
        <f t="shared" si="14"/>
        <v>3.9375E-2</v>
      </c>
      <c r="BI727" s="3"/>
      <c r="BJ727" s="3"/>
      <c r="BK727" s="3"/>
      <c r="BL727" s="3"/>
      <c r="BM727" s="3"/>
      <c r="BN727" s="3"/>
      <c r="BS727" s="294">
        <f t="shared" si="15"/>
        <v>14</v>
      </c>
      <c r="BT727" s="297">
        <f t="shared" si="16"/>
        <v>8.7499999999999994E-2</v>
      </c>
      <c r="BU727" s="298">
        <f t="shared" si="17"/>
        <v>3.6393194955333684E-2</v>
      </c>
      <c r="CC727" s="3"/>
      <c r="CD727" s="3"/>
      <c r="CE727" s="3"/>
      <c r="CF727" s="3"/>
      <c r="CG727" s="1549">
        <f t="shared" ref="CG727:CG760" si="39">IF(AND(AC727&lt;=0.5,AC727&gt;=0.36),1,0)</f>
        <v>1</v>
      </c>
      <c r="CH727" s="1551"/>
      <c r="CI727" s="1552">
        <f t="shared" ref="CI727:CI760" si="40">IF(CG727=1,G727,0)</f>
        <v>14</v>
      </c>
      <c r="CJ727" s="1554"/>
      <c r="CK727" s="1549">
        <f t="shared" si="18"/>
        <v>0</v>
      </c>
      <c r="CL727" s="1551"/>
      <c r="CM727" s="1552">
        <f t="shared" si="19"/>
        <v>0</v>
      </c>
      <c r="CN727" s="1554"/>
      <c r="CO727" s="3"/>
      <c r="CP727" s="1545">
        <f t="shared" si="20"/>
        <v>0</v>
      </c>
      <c r="CQ727" s="1546"/>
      <c r="CR727" s="1546"/>
      <c r="CS727" s="1546"/>
      <c r="CT727" s="1547"/>
      <c r="CU727" s="1542">
        <f t="shared" si="21"/>
        <v>0</v>
      </c>
      <c r="CV727" s="1542"/>
      <c r="CW727" s="1542"/>
      <c r="CX727" s="1542"/>
      <c r="CY727" s="1542"/>
      <c r="CZ727" s="1542">
        <f t="shared" si="22"/>
        <v>14</v>
      </c>
      <c r="DA727" s="1542"/>
      <c r="DB727" s="1542"/>
      <c r="DC727" s="1542"/>
      <c r="DD727" s="1542"/>
      <c r="DE727" s="1542">
        <f t="shared" si="23"/>
        <v>0</v>
      </c>
      <c r="DF727" s="1542"/>
      <c r="DG727" s="1542"/>
      <c r="DH727" s="1542"/>
      <c r="DI727" s="1542"/>
      <c r="DJ727" s="1542">
        <f t="shared" si="24"/>
        <v>0</v>
      </c>
      <c r="DK727" s="1542"/>
      <c r="DL727" s="1542"/>
      <c r="DM727" s="1542"/>
      <c r="DN727" s="1542"/>
      <c r="DO727" s="1542">
        <f t="shared" si="25"/>
        <v>0</v>
      </c>
      <c r="DP727" s="1542"/>
      <c r="DQ727" s="1542"/>
      <c r="DR727" s="1542"/>
      <c r="DS727" s="1542"/>
      <c r="DT727" s="6"/>
      <c r="DU727" s="1543">
        <f t="shared" si="26"/>
        <v>0</v>
      </c>
      <c r="DV727" s="1543"/>
      <c r="DW727" s="1543"/>
      <c r="DX727" s="1543"/>
      <c r="DY727" s="1543"/>
      <c r="DZ727" s="1543">
        <f t="shared" si="27"/>
        <v>0</v>
      </c>
      <c r="EA727" s="1543"/>
      <c r="EB727" s="1543"/>
      <c r="EC727" s="1543"/>
      <c r="ED727" s="1543"/>
      <c r="EE727" s="1543">
        <f t="shared" si="28"/>
        <v>0</v>
      </c>
      <c r="EF727" s="1543"/>
      <c r="EG727" s="1543"/>
      <c r="EH727" s="1543"/>
      <c r="EI727" s="1543"/>
      <c r="EJ727" s="1543">
        <f t="shared" si="29"/>
        <v>0</v>
      </c>
      <c r="EK727" s="1543"/>
      <c r="EL727" s="1543"/>
      <c r="EM727" s="1543"/>
      <c r="EN727" s="1543"/>
      <c r="EO727" s="1543">
        <f t="shared" si="30"/>
        <v>0</v>
      </c>
      <c r="EP727" s="1543"/>
      <c r="EQ727" s="1543"/>
      <c r="ER727" s="1543"/>
      <c r="ES727" s="1543"/>
      <c r="ET727" s="1543">
        <f t="shared" si="31"/>
        <v>0</v>
      </c>
      <c r="EU727" s="1543"/>
      <c r="EV727" s="1543"/>
      <c r="EW727" s="1543"/>
      <c r="EX727" s="1543"/>
      <c r="EY727" s="4"/>
      <c r="EZ727" s="1549" t="str">
        <f t="shared" si="32"/>
        <v/>
      </c>
      <c r="FA727" s="1550"/>
      <c r="FB727" s="1550"/>
      <c r="FC727" s="1550"/>
      <c r="FD727" s="1551"/>
      <c r="FE727" s="1549" t="str">
        <f t="shared" si="33"/>
        <v/>
      </c>
      <c r="FF727" s="1550"/>
      <c r="FG727" s="1550"/>
      <c r="FH727" s="1550"/>
      <c r="FI727" s="1551"/>
      <c r="FJ727" s="1549">
        <f t="shared" si="34"/>
        <v>1462</v>
      </c>
      <c r="FK727" s="1550"/>
      <c r="FL727" s="1550"/>
      <c r="FM727" s="1550"/>
      <c r="FN727" s="1551"/>
      <c r="FO727" s="1549" t="str">
        <f t="shared" si="35"/>
        <v/>
      </c>
      <c r="FP727" s="1550"/>
      <c r="FQ727" s="1550"/>
      <c r="FR727" s="1550"/>
      <c r="FS727" s="1551"/>
      <c r="FT727" s="1549" t="str">
        <f t="shared" si="36"/>
        <v/>
      </c>
      <c r="FU727" s="1550"/>
      <c r="FV727" s="1550"/>
      <c r="FW727" s="1550"/>
      <c r="FX727" s="1551"/>
      <c r="FY727" s="1549" t="str">
        <f t="shared" si="37"/>
        <v/>
      </c>
      <c r="FZ727" s="1550"/>
      <c r="GA727" s="1550"/>
      <c r="GB727" s="1550"/>
      <c r="GC727" s="1551"/>
    </row>
    <row r="728" spans="1:185" ht="13" customHeight="1">
      <c r="A728" s="4"/>
      <c r="B728" s="1365" t="s">
        <v>163</v>
      </c>
      <c r="C728" s="1366"/>
      <c r="D728" s="1366"/>
      <c r="E728" s="1366"/>
      <c r="F728" s="1367"/>
      <c r="G728" s="1359">
        <v>43</v>
      </c>
      <c r="H728" s="1360"/>
      <c r="I728" s="1360"/>
      <c r="J728" s="1361"/>
      <c r="K728" s="1362">
        <v>955</v>
      </c>
      <c r="L728" s="1363"/>
      <c r="M728" s="1363"/>
      <c r="N728" s="1364"/>
      <c r="O728" s="1411">
        <v>1694</v>
      </c>
      <c r="P728" s="1412"/>
      <c r="Q728" s="1412"/>
      <c r="R728" s="1412"/>
      <c r="S728" s="1413"/>
      <c r="T728" s="1411">
        <v>121</v>
      </c>
      <c r="U728" s="1412"/>
      <c r="V728" s="1412"/>
      <c r="W728" s="1413"/>
      <c r="X728" s="1414">
        <f t="shared" si="10"/>
        <v>1815</v>
      </c>
      <c r="Y728" s="1410"/>
      <c r="Z728" s="1410"/>
      <c r="AA728" s="1410"/>
      <c r="AB728" s="1415"/>
      <c r="AC728" s="1416">
        <v>0.5</v>
      </c>
      <c r="AD728" s="1417"/>
      <c r="AE728" s="1417"/>
      <c r="AF728" s="1417"/>
      <c r="AG728" s="1418"/>
      <c r="AH728" s="1434">
        <f t="shared" si="38"/>
        <v>0.47687861271676302</v>
      </c>
      <c r="AI728" s="1435"/>
      <c r="AJ728" s="1436"/>
      <c r="AK728" s="1365" t="s">
        <v>589</v>
      </c>
      <c r="AL728" s="1366"/>
      <c r="AM728" s="1366"/>
      <c r="AN728" s="1366"/>
      <c r="AO728" s="1367"/>
      <c r="AP728" s="3"/>
      <c r="AQ728" s="3"/>
      <c r="AR728" s="3"/>
      <c r="AS728" s="3"/>
      <c r="AZ728" s="118">
        <f t="shared" si="11"/>
        <v>3806</v>
      </c>
      <c r="BA728" s="3"/>
      <c r="BB728" s="3"/>
      <c r="BC728" s="3"/>
      <c r="BD728" s="3"/>
      <c r="BE728" s="204"/>
      <c r="BF728" s="294">
        <f t="shared" si="12"/>
        <v>43</v>
      </c>
      <c r="BG728" s="297">
        <f t="shared" si="13"/>
        <v>0.26874999999999999</v>
      </c>
      <c r="BH728" s="298">
        <f t="shared" si="14"/>
        <v>0.13437499999999999</v>
      </c>
      <c r="BI728" s="3"/>
      <c r="BJ728" s="3"/>
      <c r="BK728" s="3"/>
      <c r="BL728" s="3"/>
      <c r="BM728" s="3"/>
      <c r="BN728" s="3"/>
      <c r="BS728" s="294">
        <f t="shared" si="15"/>
        <v>43</v>
      </c>
      <c r="BT728" s="297">
        <f t="shared" si="16"/>
        <v>0.26874999999999999</v>
      </c>
      <c r="BU728" s="298">
        <f t="shared" si="17"/>
        <v>0.12816112716763006</v>
      </c>
      <c r="CC728" s="3"/>
      <c r="CD728" s="3"/>
      <c r="CE728" s="3"/>
      <c r="CF728" s="3"/>
      <c r="CG728" s="1549">
        <f t="shared" si="39"/>
        <v>1</v>
      </c>
      <c r="CH728" s="1551"/>
      <c r="CI728" s="1552">
        <f t="shared" si="40"/>
        <v>43</v>
      </c>
      <c r="CJ728" s="1554"/>
      <c r="CK728" s="1549">
        <f t="shared" si="18"/>
        <v>0</v>
      </c>
      <c r="CL728" s="1551"/>
      <c r="CM728" s="1552">
        <f t="shared" si="19"/>
        <v>0</v>
      </c>
      <c r="CN728" s="1554"/>
      <c r="CO728" s="3"/>
      <c r="CP728" s="1545">
        <f t="shared" si="20"/>
        <v>0</v>
      </c>
      <c r="CQ728" s="1546"/>
      <c r="CR728" s="1546"/>
      <c r="CS728" s="1546"/>
      <c r="CT728" s="1547"/>
      <c r="CU728" s="1542">
        <f t="shared" si="21"/>
        <v>0</v>
      </c>
      <c r="CV728" s="1542"/>
      <c r="CW728" s="1542"/>
      <c r="CX728" s="1542"/>
      <c r="CY728" s="1542"/>
      <c r="CZ728" s="1542">
        <f t="shared" si="22"/>
        <v>43</v>
      </c>
      <c r="DA728" s="1542"/>
      <c r="DB728" s="1542"/>
      <c r="DC728" s="1542"/>
      <c r="DD728" s="1542"/>
      <c r="DE728" s="1542">
        <f t="shared" si="23"/>
        <v>0</v>
      </c>
      <c r="DF728" s="1542"/>
      <c r="DG728" s="1542"/>
      <c r="DH728" s="1542"/>
      <c r="DI728" s="1542"/>
      <c r="DJ728" s="1542">
        <f t="shared" si="24"/>
        <v>0</v>
      </c>
      <c r="DK728" s="1542"/>
      <c r="DL728" s="1542"/>
      <c r="DM728" s="1542"/>
      <c r="DN728" s="1542"/>
      <c r="DO728" s="1542">
        <f t="shared" si="25"/>
        <v>0</v>
      </c>
      <c r="DP728" s="1542"/>
      <c r="DQ728" s="1542"/>
      <c r="DR728" s="1542"/>
      <c r="DS728" s="1542"/>
      <c r="DT728" s="6"/>
      <c r="DU728" s="1543">
        <f t="shared" si="26"/>
        <v>0</v>
      </c>
      <c r="DV728" s="1543"/>
      <c r="DW728" s="1543"/>
      <c r="DX728" s="1543"/>
      <c r="DY728" s="1543"/>
      <c r="DZ728" s="1543">
        <f t="shared" si="27"/>
        <v>0</v>
      </c>
      <c r="EA728" s="1543"/>
      <c r="EB728" s="1543"/>
      <c r="EC728" s="1543"/>
      <c r="ED728" s="1543"/>
      <c r="EE728" s="1543">
        <f t="shared" si="28"/>
        <v>0</v>
      </c>
      <c r="EF728" s="1543"/>
      <c r="EG728" s="1543"/>
      <c r="EH728" s="1543"/>
      <c r="EI728" s="1543"/>
      <c r="EJ728" s="1543">
        <f t="shared" si="29"/>
        <v>0</v>
      </c>
      <c r="EK728" s="1543"/>
      <c r="EL728" s="1543"/>
      <c r="EM728" s="1543"/>
      <c r="EN728" s="1543"/>
      <c r="EO728" s="1543">
        <f t="shared" si="30"/>
        <v>0</v>
      </c>
      <c r="EP728" s="1543"/>
      <c r="EQ728" s="1543"/>
      <c r="ER728" s="1543"/>
      <c r="ES728" s="1543"/>
      <c r="ET728" s="1543">
        <f t="shared" si="31"/>
        <v>0</v>
      </c>
      <c r="EU728" s="1543"/>
      <c r="EV728" s="1543"/>
      <c r="EW728" s="1543"/>
      <c r="EX728" s="1543"/>
      <c r="EZ728" s="1549" t="str">
        <f t="shared" si="32"/>
        <v/>
      </c>
      <c r="FA728" s="1550"/>
      <c r="FB728" s="1550"/>
      <c r="FC728" s="1550"/>
      <c r="FD728" s="1551"/>
      <c r="FE728" s="1549" t="str">
        <f t="shared" si="33"/>
        <v/>
      </c>
      <c r="FF728" s="1550"/>
      <c r="FG728" s="1550"/>
      <c r="FH728" s="1550"/>
      <c r="FI728" s="1551"/>
      <c r="FJ728" s="1549">
        <f t="shared" si="34"/>
        <v>1694</v>
      </c>
      <c r="FK728" s="1550"/>
      <c r="FL728" s="1550"/>
      <c r="FM728" s="1550"/>
      <c r="FN728" s="1551"/>
      <c r="FO728" s="1549" t="str">
        <f t="shared" si="35"/>
        <v/>
      </c>
      <c r="FP728" s="1550"/>
      <c r="FQ728" s="1550"/>
      <c r="FR728" s="1550"/>
      <c r="FS728" s="1551"/>
      <c r="FT728" s="1549" t="str">
        <f t="shared" si="36"/>
        <v/>
      </c>
      <c r="FU728" s="1550"/>
      <c r="FV728" s="1550"/>
      <c r="FW728" s="1550"/>
      <c r="FX728" s="1551"/>
      <c r="FY728" s="1549" t="str">
        <f t="shared" si="37"/>
        <v/>
      </c>
      <c r="FZ728" s="1550"/>
      <c r="GA728" s="1550"/>
      <c r="GB728" s="1550"/>
      <c r="GC728" s="1551"/>
    </row>
    <row r="729" spans="1:185" ht="13" customHeight="1">
      <c r="B729" s="1365" t="s">
        <v>163</v>
      </c>
      <c r="C729" s="1366"/>
      <c r="D729" s="1366"/>
      <c r="E729" s="1366"/>
      <c r="F729" s="1367"/>
      <c r="G729" s="1359">
        <v>17</v>
      </c>
      <c r="H729" s="1360"/>
      <c r="I729" s="1360"/>
      <c r="J729" s="1361"/>
      <c r="K729" s="1362">
        <v>955</v>
      </c>
      <c r="L729" s="1363"/>
      <c r="M729" s="1363"/>
      <c r="N729" s="1364"/>
      <c r="O729" s="1411">
        <v>1716</v>
      </c>
      <c r="P729" s="1412"/>
      <c r="Q729" s="1412"/>
      <c r="R729" s="1412"/>
      <c r="S729" s="1413"/>
      <c r="T729" s="1411">
        <v>121</v>
      </c>
      <c r="U729" s="1412"/>
      <c r="V729" s="1412"/>
      <c r="W729" s="1413"/>
      <c r="X729" s="1414">
        <f t="shared" si="10"/>
        <v>1837</v>
      </c>
      <c r="Y729" s="1410"/>
      <c r="Z729" s="1410"/>
      <c r="AA729" s="1410"/>
      <c r="AB729" s="1415"/>
      <c r="AC729" s="1416">
        <v>0.6</v>
      </c>
      <c r="AD729" s="1417"/>
      <c r="AE729" s="1417"/>
      <c r="AF729" s="1417"/>
      <c r="AG729" s="1418"/>
      <c r="AH729" s="1434">
        <f t="shared" si="38"/>
        <v>0.48265895953757226</v>
      </c>
      <c r="AI729" s="1435"/>
      <c r="AJ729" s="1436"/>
      <c r="AK729" s="1365" t="s">
        <v>589</v>
      </c>
      <c r="AL729" s="1366"/>
      <c r="AM729" s="1366"/>
      <c r="AN729" s="1366"/>
      <c r="AO729" s="1367"/>
      <c r="AP729" s="3"/>
      <c r="AQ729" s="3"/>
      <c r="AR729" s="3"/>
      <c r="AS729" s="3"/>
      <c r="AY729" s="116"/>
      <c r="AZ729" s="118">
        <f t="shared" si="11"/>
        <v>3806</v>
      </c>
      <c r="BA729" s="3"/>
      <c r="BB729" s="3"/>
      <c r="BC729" s="3"/>
      <c r="BD729" s="3"/>
      <c r="BE729" s="204"/>
      <c r="BF729" s="294">
        <f t="shared" si="12"/>
        <v>17</v>
      </c>
      <c r="BG729" s="297">
        <f t="shared" si="13"/>
        <v>0.10625</v>
      </c>
      <c r="BH729" s="298">
        <f t="shared" si="14"/>
        <v>6.3750000000000001E-2</v>
      </c>
      <c r="BI729" s="3"/>
      <c r="BJ729" s="3"/>
      <c r="BK729" s="3"/>
      <c r="BL729" s="3"/>
      <c r="BM729" s="3"/>
      <c r="BN729" s="3"/>
      <c r="BS729" s="294">
        <f t="shared" si="15"/>
        <v>17</v>
      </c>
      <c r="BT729" s="297">
        <f t="shared" si="16"/>
        <v>0.10625</v>
      </c>
      <c r="BU729" s="298">
        <f t="shared" si="17"/>
        <v>5.1282514450867053E-2</v>
      </c>
      <c r="CC729" s="3"/>
      <c r="CD729" s="3"/>
      <c r="CE729" s="3"/>
      <c r="CF729" s="3"/>
      <c r="CG729" s="1549">
        <f t="shared" si="39"/>
        <v>0</v>
      </c>
      <c r="CH729" s="1551"/>
      <c r="CI729" s="1552">
        <f t="shared" si="40"/>
        <v>0</v>
      </c>
      <c r="CJ729" s="1554"/>
      <c r="CK729" s="1549">
        <f t="shared" si="18"/>
        <v>0</v>
      </c>
      <c r="CL729" s="1551"/>
      <c r="CM729" s="1552">
        <f t="shared" si="19"/>
        <v>0</v>
      </c>
      <c r="CN729" s="1554"/>
      <c r="CO729" s="3"/>
      <c r="CP729" s="1545">
        <f t="shared" si="20"/>
        <v>0</v>
      </c>
      <c r="CQ729" s="1546"/>
      <c r="CR729" s="1546"/>
      <c r="CS729" s="1546"/>
      <c r="CT729" s="1547"/>
      <c r="CU729" s="1542">
        <f t="shared" si="21"/>
        <v>0</v>
      </c>
      <c r="CV729" s="1542"/>
      <c r="CW729" s="1542"/>
      <c r="CX729" s="1542"/>
      <c r="CY729" s="1542"/>
      <c r="CZ729" s="1542">
        <f t="shared" si="22"/>
        <v>17</v>
      </c>
      <c r="DA729" s="1542"/>
      <c r="DB729" s="1542"/>
      <c r="DC729" s="1542"/>
      <c r="DD729" s="1542"/>
      <c r="DE729" s="1542">
        <f t="shared" si="23"/>
        <v>0</v>
      </c>
      <c r="DF729" s="1542"/>
      <c r="DG729" s="1542"/>
      <c r="DH729" s="1542"/>
      <c r="DI729" s="1542"/>
      <c r="DJ729" s="1542">
        <f t="shared" si="24"/>
        <v>0</v>
      </c>
      <c r="DK729" s="1542"/>
      <c r="DL729" s="1542"/>
      <c r="DM729" s="1542"/>
      <c r="DN729" s="1542"/>
      <c r="DO729" s="1542">
        <f t="shared" si="25"/>
        <v>0</v>
      </c>
      <c r="DP729" s="1542"/>
      <c r="DQ729" s="1542"/>
      <c r="DR729" s="1542"/>
      <c r="DS729" s="1542"/>
      <c r="DT729" s="6"/>
      <c r="DU729" s="1543">
        <f t="shared" si="26"/>
        <v>0</v>
      </c>
      <c r="DV729" s="1543"/>
      <c r="DW729" s="1543"/>
      <c r="DX729" s="1543"/>
      <c r="DY729" s="1543"/>
      <c r="DZ729" s="1543">
        <f t="shared" si="27"/>
        <v>0</v>
      </c>
      <c r="EA729" s="1543"/>
      <c r="EB729" s="1543"/>
      <c r="EC729" s="1543"/>
      <c r="ED729" s="1543"/>
      <c r="EE729" s="1543">
        <f t="shared" si="28"/>
        <v>0</v>
      </c>
      <c r="EF729" s="1543"/>
      <c r="EG729" s="1543"/>
      <c r="EH729" s="1543"/>
      <c r="EI729" s="1543"/>
      <c r="EJ729" s="1543">
        <f t="shared" si="29"/>
        <v>0</v>
      </c>
      <c r="EK729" s="1543"/>
      <c r="EL729" s="1543"/>
      <c r="EM729" s="1543"/>
      <c r="EN729" s="1543"/>
      <c r="EO729" s="1543">
        <f t="shared" si="30"/>
        <v>0</v>
      </c>
      <c r="EP729" s="1543"/>
      <c r="EQ729" s="1543"/>
      <c r="ER729" s="1543"/>
      <c r="ES729" s="1543"/>
      <c r="ET729" s="1543">
        <f t="shared" si="31"/>
        <v>0</v>
      </c>
      <c r="EU729" s="1543"/>
      <c r="EV729" s="1543"/>
      <c r="EW729" s="1543"/>
      <c r="EX729" s="1543"/>
      <c r="EZ729" s="1549" t="str">
        <f t="shared" si="32"/>
        <v/>
      </c>
      <c r="FA729" s="1550"/>
      <c r="FB729" s="1550"/>
      <c r="FC729" s="1550"/>
      <c r="FD729" s="1551"/>
      <c r="FE729" s="1549" t="str">
        <f t="shared" si="33"/>
        <v/>
      </c>
      <c r="FF729" s="1550"/>
      <c r="FG729" s="1550"/>
      <c r="FH729" s="1550"/>
      <c r="FI729" s="1551"/>
      <c r="FJ729" s="1549">
        <f t="shared" si="34"/>
        <v>1716</v>
      </c>
      <c r="FK729" s="1550"/>
      <c r="FL729" s="1550"/>
      <c r="FM729" s="1550"/>
      <c r="FN729" s="1551"/>
      <c r="FO729" s="1549" t="str">
        <f t="shared" si="35"/>
        <v/>
      </c>
      <c r="FP729" s="1550"/>
      <c r="FQ729" s="1550"/>
      <c r="FR729" s="1550"/>
      <c r="FS729" s="1551"/>
      <c r="FT729" s="1549" t="str">
        <f t="shared" si="36"/>
        <v/>
      </c>
      <c r="FU729" s="1550"/>
      <c r="FV729" s="1550"/>
      <c r="FW729" s="1550"/>
      <c r="FX729" s="1551"/>
      <c r="FY729" s="1549" t="str">
        <f t="shared" si="37"/>
        <v/>
      </c>
      <c r="FZ729" s="1550"/>
      <c r="GA729" s="1550"/>
      <c r="GB729" s="1550"/>
      <c r="GC729" s="1551"/>
    </row>
    <row r="730" spans="1:185" ht="13" customHeight="1">
      <c r="B730" s="1365" t="s">
        <v>164</v>
      </c>
      <c r="C730" s="1366"/>
      <c r="D730" s="1366"/>
      <c r="E730" s="1366"/>
      <c r="F730" s="1367"/>
      <c r="G730" s="1359">
        <v>8</v>
      </c>
      <c r="H730" s="1360"/>
      <c r="I730" s="1360"/>
      <c r="J730" s="1361"/>
      <c r="K730" s="1362">
        <v>1080</v>
      </c>
      <c r="L730" s="1363"/>
      <c r="M730" s="1363"/>
      <c r="N730" s="1364"/>
      <c r="O730" s="1411">
        <v>1034</v>
      </c>
      <c r="P730" s="1412"/>
      <c r="Q730" s="1412"/>
      <c r="R730" s="1412"/>
      <c r="S730" s="1413"/>
      <c r="T730" s="1411">
        <v>155</v>
      </c>
      <c r="U730" s="1412"/>
      <c r="V730" s="1412"/>
      <c r="W730" s="1413"/>
      <c r="X730" s="1414">
        <f t="shared" si="10"/>
        <v>1189</v>
      </c>
      <c r="Y730" s="1410"/>
      <c r="Z730" s="1410"/>
      <c r="AA730" s="1410"/>
      <c r="AB730" s="1415"/>
      <c r="AC730" s="1416">
        <v>0.3</v>
      </c>
      <c r="AD730" s="1417"/>
      <c r="AE730" s="1417"/>
      <c r="AF730" s="1417"/>
      <c r="AG730" s="1418"/>
      <c r="AH730" s="1434">
        <f t="shared" si="38"/>
        <v>0.2702272727272727</v>
      </c>
      <c r="AI730" s="1435"/>
      <c r="AJ730" s="1436"/>
      <c r="AK730" s="1365" t="s">
        <v>589</v>
      </c>
      <c r="AL730" s="1366"/>
      <c r="AM730" s="1366"/>
      <c r="AN730" s="1366"/>
      <c r="AO730" s="1367"/>
      <c r="AP730" s="3"/>
      <c r="AQ730" s="3"/>
      <c r="AR730" s="3"/>
      <c r="AS730" s="3"/>
      <c r="AY730" s="116"/>
      <c r="AZ730" s="118">
        <f t="shared" si="11"/>
        <v>4400</v>
      </c>
      <c r="BA730" s="3"/>
      <c r="BB730" s="3"/>
      <c r="BC730" s="3"/>
      <c r="BD730" s="3"/>
      <c r="BE730" s="204"/>
      <c r="BF730" s="294">
        <f t="shared" si="12"/>
        <v>8</v>
      </c>
      <c r="BG730" s="297">
        <f t="shared" si="13"/>
        <v>0.05</v>
      </c>
      <c r="BH730" s="298">
        <f t="shared" si="14"/>
        <v>1.4999999999999999E-2</v>
      </c>
      <c r="BI730" s="3"/>
      <c r="BJ730" s="3"/>
      <c r="BK730" s="3"/>
      <c r="BL730" s="3"/>
      <c r="BM730" s="3"/>
      <c r="BN730" s="3"/>
      <c r="BS730" s="294">
        <f t="shared" si="15"/>
        <v>8</v>
      </c>
      <c r="BT730" s="297">
        <f t="shared" si="16"/>
        <v>0.05</v>
      </c>
      <c r="BU730" s="298">
        <f t="shared" si="17"/>
        <v>1.3511363636363636E-2</v>
      </c>
      <c r="CC730" s="3"/>
      <c r="CD730" s="3"/>
      <c r="CE730" s="3"/>
      <c r="CF730" s="3"/>
      <c r="CG730" s="1549">
        <f t="shared" si="39"/>
        <v>0</v>
      </c>
      <c r="CH730" s="1551"/>
      <c r="CI730" s="1552">
        <f t="shared" si="40"/>
        <v>0</v>
      </c>
      <c r="CJ730" s="1554"/>
      <c r="CK730" s="1549">
        <f t="shared" si="18"/>
        <v>1</v>
      </c>
      <c r="CL730" s="1551"/>
      <c r="CM730" s="1552">
        <f t="shared" si="19"/>
        <v>8</v>
      </c>
      <c r="CN730" s="1554"/>
      <c r="CO730" s="3"/>
      <c r="CP730" s="1545">
        <f t="shared" si="20"/>
        <v>0</v>
      </c>
      <c r="CQ730" s="1546"/>
      <c r="CR730" s="1546"/>
      <c r="CS730" s="1546"/>
      <c r="CT730" s="1547"/>
      <c r="CU730" s="1542">
        <f t="shared" si="21"/>
        <v>0</v>
      </c>
      <c r="CV730" s="1542"/>
      <c r="CW730" s="1542"/>
      <c r="CX730" s="1542"/>
      <c r="CY730" s="1542"/>
      <c r="CZ730" s="1542">
        <f t="shared" si="22"/>
        <v>0</v>
      </c>
      <c r="DA730" s="1542"/>
      <c r="DB730" s="1542"/>
      <c r="DC730" s="1542"/>
      <c r="DD730" s="1542"/>
      <c r="DE730" s="1542">
        <f t="shared" si="23"/>
        <v>8</v>
      </c>
      <c r="DF730" s="1542"/>
      <c r="DG730" s="1542"/>
      <c r="DH730" s="1542"/>
      <c r="DI730" s="1542"/>
      <c r="DJ730" s="1542">
        <f t="shared" si="24"/>
        <v>0</v>
      </c>
      <c r="DK730" s="1542"/>
      <c r="DL730" s="1542"/>
      <c r="DM730" s="1542"/>
      <c r="DN730" s="1542"/>
      <c r="DO730" s="1542">
        <f t="shared" si="25"/>
        <v>0</v>
      </c>
      <c r="DP730" s="1542"/>
      <c r="DQ730" s="1542"/>
      <c r="DR730" s="1542"/>
      <c r="DS730" s="1542"/>
      <c r="DT730" s="6"/>
      <c r="DU730" s="1543">
        <f t="shared" si="26"/>
        <v>0</v>
      </c>
      <c r="DV730" s="1543"/>
      <c r="DW730" s="1543"/>
      <c r="DX730" s="1543"/>
      <c r="DY730" s="1543"/>
      <c r="DZ730" s="1543">
        <f t="shared" si="27"/>
        <v>0</v>
      </c>
      <c r="EA730" s="1543"/>
      <c r="EB730" s="1543"/>
      <c r="EC730" s="1543"/>
      <c r="ED730" s="1543"/>
      <c r="EE730" s="1543">
        <f t="shared" si="28"/>
        <v>0</v>
      </c>
      <c r="EF730" s="1543"/>
      <c r="EG730" s="1543"/>
      <c r="EH730" s="1543"/>
      <c r="EI730" s="1543"/>
      <c r="EJ730" s="1543">
        <f t="shared" si="29"/>
        <v>8</v>
      </c>
      <c r="EK730" s="1543"/>
      <c r="EL730" s="1543"/>
      <c r="EM730" s="1543"/>
      <c r="EN730" s="1543"/>
      <c r="EO730" s="1543">
        <f t="shared" si="30"/>
        <v>0</v>
      </c>
      <c r="EP730" s="1543"/>
      <c r="EQ730" s="1543"/>
      <c r="ER730" s="1543"/>
      <c r="ES730" s="1543"/>
      <c r="ET730" s="1543">
        <f t="shared" si="31"/>
        <v>0</v>
      </c>
      <c r="EU730" s="1543"/>
      <c r="EV730" s="1543"/>
      <c r="EW730" s="1543"/>
      <c r="EX730" s="1543"/>
      <c r="EZ730" s="1549" t="str">
        <f t="shared" si="32"/>
        <v/>
      </c>
      <c r="FA730" s="1550"/>
      <c r="FB730" s="1550"/>
      <c r="FC730" s="1550"/>
      <c r="FD730" s="1551"/>
      <c r="FE730" s="1549" t="str">
        <f t="shared" si="33"/>
        <v/>
      </c>
      <c r="FF730" s="1550"/>
      <c r="FG730" s="1550"/>
      <c r="FH730" s="1550"/>
      <c r="FI730" s="1551"/>
      <c r="FJ730" s="1549" t="str">
        <f t="shared" si="34"/>
        <v/>
      </c>
      <c r="FK730" s="1550"/>
      <c r="FL730" s="1550"/>
      <c r="FM730" s="1550"/>
      <c r="FN730" s="1551"/>
      <c r="FO730" s="1549">
        <f t="shared" si="35"/>
        <v>1034</v>
      </c>
      <c r="FP730" s="1550"/>
      <c r="FQ730" s="1550"/>
      <c r="FR730" s="1550"/>
      <c r="FS730" s="1551"/>
      <c r="FT730" s="1549" t="str">
        <f t="shared" si="36"/>
        <v/>
      </c>
      <c r="FU730" s="1550"/>
      <c r="FV730" s="1550"/>
      <c r="FW730" s="1550"/>
      <c r="FX730" s="1551"/>
      <c r="FY730" s="1549" t="str">
        <f t="shared" si="37"/>
        <v/>
      </c>
      <c r="FZ730" s="1550"/>
      <c r="GA730" s="1550"/>
      <c r="GB730" s="1550"/>
      <c r="GC730" s="1551"/>
    </row>
    <row r="731" spans="1:185" ht="13" customHeight="1">
      <c r="B731" s="1365" t="s">
        <v>164</v>
      </c>
      <c r="C731" s="1366"/>
      <c r="D731" s="1366"/>
      <c r="E731" s="1366"/>
      <c r="F731" s="1367"/>
      <c r="G731" s="1359">
        <v>11</v>
      </c>
      <c r="H731" s="1360"/>
      <c r="I731" s="1360"/>
      <c r="J731" s="1361"/>
      <c r="K731" s="1362">
        <v>1080</v>
      </c>
      <c r="L731" s="1363"/>
      <c r="M731" s="1363"/>
      <c r="N731" s="1364"/>
      <c r="O731" s="1411">
        <v>1698</v>
      </c>
      <c r="P731" s="1412"/>
      <c r="Q731" s="1412"/>
      <c r="R731" s="1412"/>
      <c r="S731" s="1413"/>
      <c r="T731" s="1411">
        <v>155</v>
      </c>
      <c r="U731" s="1412"/>
      <c r="V731" s="1412"/>
      <c r="W731" s="1413"/>
      <c r="X731" s="1414">
        <f t="shared" si="10"/>
        <v>1853</v>
      </c>
      <c r="Y731" s="1410"/>
      <c r="Z731" s="1410"/>
      <c r="AA731" s="1410"/>
      <c r="AB731" s="1415"/>
      <c r="AC731" s="1416">
        <v>0.45</v>
      </c>
      <c r="AD731" s="1417"/>
      <c r="AE731" s="1417"/>
      <c r="AF731" s="1417"/>
      <c r="AG731" s="1418"/>
      <c r="AH731" s="1434">
        <f t="shared" si="38"/>
        <v>0.42113636363636364</v>
      </c>
      <c r="AI731" s="1435"/>
      <c r="AJ731" s="1436"/>
      <c r="AK731" s="1365" t="s">
        <v>589</v>
      </c>
      <c r="AL731" s="1366"/>
      <c r="AM731" s="1366"/>
      <c r="AN731" s="1366"/>
      <c r="AO731" s="1367"/>
      <c r="AP731" s="3"/>
      <c r="AQ731" s="3"/>
      <c r="AR731" s="3"/>
      <c r="AS731" s="3"/>
      <c r="AY731" s="116"/>
      <c r="AZ731" s="118">
        <f t="shared" si="11"/>
        <v>4400</v>
      </c>
      <c r="BA731" s="3"/>
      <c r="BB731" s="3"/>
      <c r="BC731" s="3"/>
      <c r="BD731" s="3"/>
      <c r="BE731" s="204"/>
      <c r="BF731" s="294">
        <f t="shared" si="12"/>
        <v>11</v>
      </c>
      <c r="BG731" s="297">
        <f t="shared" si="13"/>
        <v>6.8750000000000006E-2</v>
      </c>
      <c r="BH731" s="298">
        <f t="shared" si="14"/>
        <v>3.0937500000000003E-2</v>
      </c>
      <c r="BI731" s="3"/>
      <c r="BJ731" s="3"/>
      <c r="BK731" s="3"/>
      <c r="BL731" s="3"/>
      <c r="BM731" s="3"/>
      <c r="BN731" s="3"/>
      <c r="BS731" s="294">
        <f t="shared" si="15"/>
        <v>11</v>
      </c>
      <c r="BT731" s="297">
        <f t="shared" si="16"/>
        <v>6.8750000000000006E-2</v>
      </c>
      <c r="BU731" s="298">
        <f t="shared" si="17"/>
        <v>2.8953125000000003E-2</v>
      </c>
      <c r="CC731" s="3"/>
      <c r="CD731" s="3"/>
      <c r="CE731" s="3"/>
      <c r="CF731" s="3"/>
      <c r="CG731" s="1549">
        <f t="shared" si="39"/>
        <v>1</v>
      </c>
      <c r="CH731" s="1551"/>
      <c r="CI731" s="1552">
        <f t="shared" si="40"/>
        <v>11</v>
      </c>
      <c r="CJ731" s="1554"/>
      <c r="CK731" s="1549">
        <f t="shared" si="18"/>
        <v>0</v>
      </c>
      <c r="CL731" s="1551"/>
      <c r="CM731" s="1552">
        <f t="shared" si="19"/>
        <v>0</v>
      </c>
      <c r="CN731" s="1554"/>
      <c r="CO731" s="3"/>
      <c r="CP731" s="1545">
        <f t="shared" si="20"/>
        <v>0</v>
      </c>
      <c r="CQ731" s="1546"/>
      <c r="CR731" s="1546"/>
      <c r="CS731" s="1546"/>
      <c r="CT731" s="1547"/>
      <c r="CU731" s="1542">
        <f t="shared" si="21"/>
        <v>0</v>
      </c>
      <c r="CV731" s="1542"/>
      <c r="CW731" s="1542"/>
      <c r="CX731" s="1542"/>
      <c r="CY731" s="1542"/>
      <c r="CZ731" s="1542">
        <f t="shared" si="22"/>
        <v>0</v>
      </c>
      <c r="DA731" s="1542"/>
      <c r="DB731" s="1542"/>
      <c r="DC731" s="1542"/>
      <c r="DD731" s="1542"/>
      <c r="DE731" s="1542">
        <f t="shared" si="23"/>
        <v>11</v>
      </c>
      <c r="DF731" s="1542"/>
      <c r="DG731" s="1542"/>
      <c r="DH731" s="1542"/>
      <c r="DI731" s="1542"/>
      <c r="DJ731" s="1542">
        <f t="shared" si="24"/>
        <v>0</v>
      </c>
      <c r="DK731" s="1542"/>
      <c r="DL731" s="1542"/>
      <c r="DM731" s="1542"/>
      <c r="DN731" s="1542"/>
      <c r="DO731" s="1542">
        <f t="shared" si="25"/>
        <v>0</v>
      </c>
      <c r="DP731" s="1542"/>
      <c r="DQ731" s="1542"/>
      <c r="DR731" s="1542"/>
      <c r="DS731" s="1542"/>
      <c r="DT731" s="6"/>
      <c r="DU731" s="1543">
        <f t="shared" si="26"/>
        <v>0</v>
      </c>
      <c r="DV731" s="1543"/>
      <c r="DW731" s="1543"/>
      <c r="DX731" s="1543"/>
      <c r="DY731" s="1543"/>
      <c r="DZ731" s="1543">
        <f t="shared" si="27"/>
        <v>0</v>
      </c>
      <c r="EA731" s="1543"/>
      <c r="EB731" s="1543"/>
      <c r="EC731" s="1543"/>
      <c r="ED731" s="1543"/>
      <c r="EE731" s="1543">
        <f t="shared" si="28"/>
        <v>0</v>
      </c>
      <c r="EF731" s="1543"/>
      <c r="EG731" s="1543"/>
      <c r="EH731" s="1543"/>
      <c r="EI731" s="1543"/>
      <c r="EJ731" s="1543">
        <f t="shared" si="29"/>
        <v>0</v>
      </c>
      <c r="EK731" s="1543"/>
      <c r="EL731" s="1543"/>
      <c r="EM731" s="1543"/>
      <c r="EN731" s="1543"/>
      <c r="EO731" s="1543">
        <f t="shared" si="30"/>
        <v>0</v>
      </c>
      <c r="EP731" s="1543"/>
      <c r="EQ731" s="1543"/>
      <c r="ER731" s="1543"/>
      <c r="ES731" s="1543"/>
      <c r="ET731" s="1543">
        <f t="shared" si="31"/>
        <v>0</v>
      </c>
      <c r="EU731" s="1543"/>
      <c r="EV731" s="1543"/>
      <c r="EW731" s="1543"/>
      <c r="EX731" s="1543"/>
      <c r="EZ731" s="1549" t="str">
        <f t="shared" si="32"/>
        <v/>
      </c>
      <c r="FA731" s="1550"/>
      <c r="FB731" s="1550"/>
      <c r="FC731" s="1550"/>
      <c r="FD731" s="1551"/>
      <c r="FE731" s="1549" t="str">
        <f t="shared" si="33"/>
        <v/>
      </c>
      <c r="FF731" s="1550"/>
      <c r="FG731" s="1550"/>
      <c r="FH731" s="1550"/>
      <c r="FI731" s="1551"/>
      <c r="FJ731" s="1549" t="str">
        <f t="shared" si="34"/>
        <v/>
      </c>
      <c r="FK731" s="1550"/>
      <c r="FL731" s="1550"/>
      <c r="FM731" s="1550"/>
      <c r="FN731" s="1551"/>
      <c r="FO731" s="1549">
        <f t="shared" si="35"/>
        <v>1698</v>
      </c>
      <c r="FP731" s="1550"/>
      <c r="FQ731" s="1550"/>
      <c r="FR731" s="1550"/>
      <c r="FS731" s="1551"/>
      <c r="FT731" s="1549" t="str">
        <f t="shared" si="36"/>
        <v/>
      </c>
      <c r="FU731" s="1550"/>
      <c r="FV731" s="1550"/>
      <c r="FW731" s="1550"/>
      <c r="FX731" s="1551"/>
      <c r="FY731" s="1549" t="str">
        <f t="shared" si="37"/>
        <v/>
      </c>
      <c r="FZ731" s="1550"/>
      <c r="GA731" s="1550"/>
      <c r="GB731" s="1550"/>
      <c r="GC731" s="1551"/>
    </row>
    <row r="732" spans="1:185" ht="13" customHeight="1">
      <c r="B732" s="1365" t="s">
        <v>164</v>
      </c>
      <c r="C732" s="1366"/>
      <c r="D732" s="1366"/>
      <c r="E732" s="1366"/>
      <c r="F732" s="1367"/>
      <c r="G732" s="1359">
        <v>38</v>
      </c>
      <c r="H732" s="1360"/>
      <c r="I732" s="1360"/>
      <c r="J732" s="1361"/>
      <c r="K732" s="1362">
        <v>1080</v>
      </c>
      <c r="L732" s="1363"/>
      <c r="M732" s="1363"/>
      <c r="N732" s="1364"/>
      <c r="O732" s="1411">
        <v>1909</v>
      </c>
      <c r="P732" s="1412"/>
      <c r="Q732" s="1412"/>
      <c r="R732" s="1412"/>
      <c r="S732" s="1413"/>
      <c r="T732" s="1411">
        <v>155</v>
      </c>
      <c r="U732" s="1412"/>
      <c r="V732" s="1412"/>
      <c r="W732" s="1413"/>
      <c r="X732" s="1414">
        <f t="shared" si="10"/>
        <v>2064</v>
      </c>
      <c r="Y732" s="1410"/>
      <c r="Z732" s="1410"/>
      <c r="AA732" s="1410"/>
      <c r="AB732" s="1415"/>
      <c r="AC732" s="1416">
        <v>0.5</v>
      </c>
      <c r="AD732" s="1417"/>
      <c r="AE732" s="1417"/>
      <c r="AF732" s="1417"/>
      <c r="AG732" s="1418"/>
      <c r="AH732" s="1434">
        <f t="shared" si="38"/>
        <v>0.46909090909090911</v>
      </c>
      <c r="AI732" s="1435"/>
      <c r="AJ732" s="1436"/>
      <c r="AK732" s="1365" t="s">
        <v>589</v>
      </c>
      <c r="AL732" s="1366"/>
      <c r="AM732" s="1366"/>
      <c r="AN732" s="1366"/>
      <c r="AO732" s="1367"/>
      <c r="AP732" s="3"/>
      <c r="AQ732" s="3"/>
      <c r="AR732" s="3"/>
      <c r="AS732" s="3"/>
      <c r="AY732" s="116"/>
      <c r="AZ732" s="118">
        <f t="shared" si="11"/>
        <v>4400</v>
      </c>
      <c r="BA732" s="3"/>
      <c r="BB732" s="3"/>
      <c r="BC732" s="3"/>
      <c r="BD732" s="3"/>
      <c r="BE732" s="204"/>
      <c r="BF732" s="294">
        <f t="shared" si="12"/>
        <v>38</v>
      </c>
      <c r="BG732" s="297">
        <f t="shared" si="13"/>
        <v>0.23749999999999999</v>
      </c>
      <c r="BH732" s="298">
        <f t="shared" si="14"/>
        <v>0.11874999999999999</v>
      </c>
      <c r="BI732" s="3"/>
      <c r="BJ732" s="3"/>
      <c r="BK732" s="3"/>
      <c r="BL732" s="3"/>
      <c r="BM732" s="3"/>
      <c r="BN732" s="3"/>
      <c r="BS732" s="294">
        <f t="shared" si="15"/>
        <v>38</v>
      </c>
      <c r="BT732" s="297">
        <f t="shared" si="16"/>
        <v>0.23749999999999999</v>
      </c>
      <c r="BU732" s="298">
        <f t="shared" si="17"/>
        <v>0.11140909090909092</v>
      </c>
      <c r="CC732" s="3"/>
      <c r="CE732" s="3"/>
      <c r="CF732" s="3"/>
      <c r="CG732" s="1549">
        <f t="shared" si="39"/>
        <v>1</v>
      </c>
      <c r="CH732" s="1551"/>
      <c r="CI732" s="1552">
        <f t="shared" si="40"/>
        <v>38</v>
      </c>
      <c r="CJ732" s="1554"/>
      <c r="CK732" s="1549">
        <f t="shared" si="18"/>
        <v>0</v>
      </c>
      <c r="CL732" s="1551"/>
      <c r="CM732" s="1552">
        <f t="shared" si="19"/>
        <v>0</v>
      </c>
      <c r="CN732" s="1554"/>
      <c r="CO732" s="3"/>
      <c r="CP732" s="1545">
        <f t="shared" si="20"/>
        <v>0</v>
      </c>
      <c r="CQ732" s="1546"/>
      <c r="CR732" s="1546"/>
      <c r="CS732" s="1546"/>
      <c r="CT732" s="1547"/>
      <c r="CU732" s="1542">
        <f t="shared" si="21"/>
        <v>0</v>
      </c>
      <c r="CV732" s="1542"/>
      <c r="CW732" s="1542"/>
      <c r="CX732" s="1542"/>
      <c r="CY732" s="1542"/>
      <c r="CZ732" s="1542">
        <f t="shared" si="22"/>
        <v>0</v>
      </c>
      <c r="DA732" s="1542"/>
      <c r="DB732" s="1542"/>
      <c r="DC732" s="1542"/>
      <c r="DD732" s="1542"/>
      <c r="DE732" s="1542">
        <f t="shared" si="23"/>
        <v>38</v>
      </c>
      <c r="DF732" s="1542"/>
      <c r="DG732" s="1542"/>
      <c r="DH732" s="1542"/>
      <c r="DI732" s="1542"/>
      <c r="DJ732" s="1542">
        <f t="shared" si="24"/>
        <v>0</v>
      </c>
      <c r="DK732" s="1542"/>
      <c r="DL732" s="1542"/>
      <c r="DM732" s="1542"/>
      <c r="DN732" s="1542"/>
      <c r="DO732" s="1542">
        <f t="shared" si="25"/>
        <v>0</v>
      </c>
      <c r="DP732" s="1542"/>
      <c r="DQ732" s="1542"/>
      <c r="DR732" s="1542"/>
      <c r="DS732" s="1542"/>
      <c r="DT732" s="6"/>
      <c r="DU732" s="1543">
        <f t="shared" si="26"/>
        <v>0</v>
      </c>
      <c r="DV732" s="1543"/>
      <c r="DW732" s="1543"/>
      <c r="DX732" s="1543"/>
      <c r="DY732" s="1543"/>
      <c r="DZ732" s="1543">
        <f t="shared" si="27"/>
        <v>0</v>
      </c>
      <c r="EA732" s="1543"/>
      <c r="EB732" s="1543"/>
      <c r="EC732" s="1543"/>
      <c r="ED732" s="1543"/>
      <c r="EE732" s="1543">
        <f t="shared" si="28"/>
        <v>0</v>
      </c>
      <c r="EF732" s="1543"/>
      <c r="EG732" s="1543"/>
      <c r="EH732" s="1543"/>
      <c r="EI732" s="1543"/>
      <c r="EJ732" s="1543">
        <f t="shared" si="29"/>
        <v>0</v>
      </c>
      <c r="EK732" s="1543"/>
      <c r="EL732" s="1543"/>
      <c r="EM732" s="1543"/>
      <c r="EN732" s="1543"/>
      <c r="EO732" s="1543">
        <f t="shared" si="30"/>
        <v>0</v>
      </c>
      <c r="EP732" s="1543"/>
      <c r="EQ732" s="1543"/>
      <c r="ER732" s="1543"/>
      <c r="ES732" s="1543"/>
      <c r="ET732" s="1543">
        <f t="shared" si="31"/>
        <v>0</v>
      </c>
      <c r="EU732" s="1543"/>
      <c r="EV732" s="1543"/>
      <c r="EW732" s="1543"/>
      <c r="EX732" s="1543"/>
      <c r="EZ732" s="1549" t="str">
        <f t="shared" si="32"/>
        <v/>
      </c>
      <c r="FA732" s="1550"/>
      <c r="FB732" s="1550"/>
      <c r="FC732" s="1550"/>
      <c r="FD732" s="1551"/>
      <c r="FE732" s="1549" t="str">
        <f t="shared" si="33"/>
        <v/>
      </c>
      <c r="FF732" s="1550"/>
      <c r="FG732" s="1550"/>
      <c r="FH732" s="1550"/>
      <c r="FI732" s="1551"/>
      <c r="FJ732" s="1549" t="str">
        <f t="shared" si="34"/>
        <v/>
      </c>
      <c r="FK732" s="1550"/>
      <c r="FL732" s="1550"/>
      <c r="FM732" s="1550"/>
      <c r="FN732" s="1551"/>
      <c r="FO732" s="1549">
        <f t="shared" si="35"/>
        <v>1909</v>
      </c>
      <c r="FP732" s="1550"/>
      <c r="FQ732" s="1550"/>
      <c r="FR732" s="1550"/>
      <c r="FS732" s="1551"/>
      <c r="FT732" s="1549" t="str">
        <f t="shared" si="36"/>
        <v/>
      </c>
      <c r="FU732" s="1550"/>
      <c r="FV732" s="1550"/>
      <c r="FW732" s="1550"/>
      <c r="FX732" s="1551"/>
      <c r="FY732" s="1549" t="str">
        <f t="shared" si="37"/>
        <v/>
      </c>
      <c r="FZ732" s="1550"/>
      <c r="GA732" s="1550"/>
      <c r="GB732" s="1550"/>
      <c r="GC732" s="1551"/>
    </row>
    <row r="733" spans="1:185" ht="13" customHeight="1">
      <c r="B733" s="1365" t="s">
        <v>164</v>
      </c>
      <c r="C733" s="1366"/>
      <c r="D733" s="1366"/>
      <c r="E733" s="1366"/>
      <c r="F733" s="1367"/>
      <c r="G733" s="1359">
        <v>20</v>
      </c>
      <c r="H733" s="1360"/>
      <c r="I733" s="1360"/>
      <c r="J733" s="1361"/>
      <c r="K733" s="1362">
        <v>1080</v>
      </c>
      <c r="L733" s="1363"/>
      <c r="M733" s="1363"/>
      <c r="N733" s="1364"/>
      <c r="O733" s="1411">
        <v>2060</v>
      </c>
      <c r="P733" s="1412"/>
      <c r="Q733" s="1412"/>
      <c r="R733" s="1412"/>
      <c r="S733" s="1413"/>
      <c r="T733" s="1411">
        <v>155</v>
      </c>
      <c r="U733" s="1412"/>
      <c r="V733" s="1412"/>
      <c r="W733" s="1413"/>
      <c r="X733" s="1414">
        <f t="shared" si="10"/>
        <v>2215</v>
      </c>
      <c r="Y733" s="1410"/>
      <c r="Z733" s="1410"/>
      <c r="AA733" s="1410"/>
      <c r="AB733" s="1415"/>
      <c r="AC733" s="1416">
        <v>0.6</v>
      </c>
      <c r="AD733" s="1417"/>
      <c r="AE733" s="1417"/>
      <c r="AF733" s="1417"/>
      <c r="AG733" s="1418"/>
      <c r="AH733" s="1434">
        <f t="shared" si="38"/>
        <v>0.50340909090909092</v>
      </c>
      <c r="AI733" s="1435"/>
      <c r="AJ733" s="1436"/>
      <c r="AK733" s="1365" t="s">
        <v>589</v>
      </c>
      <c r="AL733" s="1366"/>
      <c r="AM733" s="1366"/>
      <c r="AN733" s="1366"/>
      <c r="AO733" s="1367"/>
      <c r="AP733" s="3"/>
      <c r="AQ733" s="3"/>
      <c r="AR733" s="3"/>
      <c r="AS733" s="3"/>
      <c r="AY733" s="1080"/>
      <c r="AZ733" s="118">
        <f t="shared" si="11"/>
        <v>4400</v>
      </c>
      <c r="BA733" s="3"/>
      <c r="BB733" s="3"/>
      <c r="BC733" s="3"/>
      <c r="BD733" s="3"/>
      <c r="BE733" s="204"/>
      <c r="BF733" s="294">
        <f t="shared" si="12"/>
        <v>20</v>
      </c>
      <c r="BG733" s="297">
        <f t="shared" si="13"/>
        <v>0.125</v>
      </c>
      <c r="BH733" s="298">
        <f t="shared" si="14"/>
        <v>7.4999999999999997E-2</v>
      </c>
      <c r="BI733" s="3"/>
      <c r="BJ733" s="3"/>
      <c r="BK733" s="3"/>
      <c r="BL733" s="3"/>
      <c r="BM733" s="3"/>
      <c r="BN733" s="3"/>
      <c r="BS733" s="294">
        <f t="shared" si="15"/>
        <v>20</v>
      </c>
      <c r="BT733" s="297">
        <f t="shared" si="16"/>
        <v>0.125</v>
      </c>
      <c r="BU733" s="298">
        <f t="shared" si="17"/>
        <v>6.2926136363636365E-2</v>
      </c>
      <c r="BV733" s="292"/>
      <c r="BW733" s="3"/>
      <c r="BX733" s="3"/>
      <c r="BY733" s="3"/>
      <c r="BZ733" s="3"/>
      <c r="CA733" s="3"/>
      <c r="CB733" s="3"/>
      <c r="CC733" s="3"/>
      <c r="CE733" s="3"/>
      <c r="CF733" s="3"/>
      <c r="CG733" s="1549">
        <f t="shared" si="39"/>
        <v>0</v>
      </c>
      <c r="CH733" s="1551"/>
      <c r="CI733" s="1552">
        <f t="shared" si="40"/>
        <v>0</v>
      </c>
      <c r="CJ733" s="1554"/>
      <c r="CK733" s="1549">
        <f t="shared" si="18"/>
        <v>0</v>
      </c>
      <c r="CL733" s="1551"/>
      <c r="CM733" s="1552">
        <f t="shared" si="19"/>
        <v>0</v>
      </c>
      <c r="CN733" s="1554"/>
      <c r="CO733" s="3"/>
      <c r="CP733" s="1545">
        <f t="shared" si="20"/>
        <v>0</v>
      </c>
      <c r="CQ733" s="1546"/>
      <c r="CR733" s="1546"/>
      <c r="CS733" s="1546"/>
      <c r="CT733" s="1547"/>
      <c r="CU733" s="1542">
        <f t="shared" si="21"/>
        <v>0</v>
      </c>
      <c r="CV733" s="1542"/>
      <c r="CW733" s="1542"/>
      <c r="CX733" s="1542"/>
      <c r="CY733" s="1542"/>
      <c r="CZ733" s="1542">
        <f t="shared" si="22"/>
        <v>0</v>
      </c>
      <c r="DA733" s="1542"/>
      <c r="DB733" s="1542"/>
      <c r="DC733" s="1542"/>
      <c r="DD733" s="1542"/>
      <c r="DE733" s="1542">
        <f t="shared" si="23"/>
        <v>20</v>
      </c>
      <c r="DF733" s="1542"/>
      <c r="DG733" s="1542"/>
      <c r="DH733" s="1542"/>
      <c r="DI733" s="1542"/>
      <c r="DJ733" s="1542">
        <f t="shared" si="24"/>
        <v>0</v>
      </c>
      <c r="DK733" s="1542"/>
      <c r="DL733" s="1542"/>
      <c r="DM733" s="1542"/>
      <c r="DN733" s="1542"/>
      <c r="DO733" s="1542">
        <f t="shared" si="25"/>
        <v>0</v>
      </c>
      <c r="DP733" s="1542"/>
      <c r="DQ733" s="1542"/>
      <c r="DR733" s="1542"/>
      <c r="DS733" s="1542"/>
      <c r="DT733" s="6"/>
      <c r="DU733" s="1543">
        <f t="shared" si="26"/>
        <v>0</v>
      </c>
      <c r="DV733" s="1543"/>
      <c r="DW733" s="1543"/>
      <c r="DX733" s="1543"/>
      <c r="DY733" s="1543"/>
      <c r="DZ733" s="1543">
        <f t="shared" si="27"/>
        <v>0</v>
      </c>
      <c r="EA733" s="1543"/>
      <c r="EB733" s="1543"/>
      <c r="EC733" s="1543"/>
      <c r="ED733" s="1543"/>
      <c r="EE733" s="1543">
        <f t="shared" si="28"/>
        <v>0</v>
      </c>
      <c r="EF733" s="1543"/>
      <c r="EG733" s="1543"/>
      <c r="EH733" s="1543"/>
      <c r="EI733" s="1543"/>
      <c r="EJ733" s="1543">
        <f t="shared" si="29"/>
        <v>0</v>
      </c>
      <c r="EK733" s="1543"/>
      <c r="EL733" s="1543"/>
      <c r="EM733" s="1543"/>
      <c r="EN733" s="1543"/>
      <c r="EO733" s="1543">
        <f t="shared" si="30"/>
        <v>0</v>
      </c>
      <c r="EP733" s="1543"/>
      <c r="EQ733" s="1543"/>
      <c r="ER733" s="1543"/>
      <c r="ES733" s="1543"/>
      <c r="ET733" s="1543">
        <f t="shared" si="31"/>
        <v>0</v>
      </c>
      <c r="EU733" s="1543"/>
      <c r="EV733" s="1543"/>
      <c r="EW733" s="1543"/>
      <c r="EX733" s="1543"/>
      <c r="EZ733" s="1549" t="str">
        <f t="shared" si="32"/>
        <v/>
      </c>
      <c r="FA733" s="1550"/>
      <c r="FB733" s="1550"/>
      <c r="FC733" s="1550"/>
      <c r="FD733" s="1551"/>
      <c r="FE733" s="1549" t="str">
        <f t="shared" si="33"/>
        <v/>
      </c>
      <c r="FF733" s="1550"/>
      <c r="FG733" s="1550"/>
      <c r="FH733" s="1550"/>
      <c r="FI733" s="1551"/>
      <c r="FJ733" s="1549" t="str">
        <f t="shared" si="34"/>
        <v/>
      </c>
      <c r="FK733" s="1550"/>
      <c r="FL733" s="1550"/>
      <c r="FM733" s="1550"/>
      <c r="FN733" s="1551"/>
      <c r="FO733" s="1549">
        <f t="shared" si="35"/>
        <v>2060</v>
      </c>
      <c r="FP733" s="1550"/>
      <c r="FQ733" s="1550"/>
      <c r="FR733" s="1550"/>
      <c r="FS733" s="1551"/>
      <c r="FT733" s="1549" t="str">
        <f t="shared" si="36"/>
        <v/>
      </c>
      <c r="FU733" s="1550"/>
      <c r="FV733" s="1550"/>
      <c r="FW733" s="1550"/>
      <c r="FX733" s="1551"/>
      <c r="FY733" s="1549" t="str">
        <f t="shared" si="37"/>
        <v/>
      </c>
      <c r="FZ733" s="1550"/>
      <c r="GA733" s="1550"/>
      <c r="GB733" s="1550"/>
      <c r="GC733" s="1551"/>
    </row>
    <row r="734" spans="1:185" ht="13" customHeight="1">
      <c r="B734" s="1365"/>
      <c r="C734" s="1366"/>
      <c r="D734" s="1366"/>
      <c r="E734" s="1366"/>
      <c r="F734" s="1367"/>
      <c r="G734" s="1359"/>
      <c r="H734" s="1360"/>
      <c r="I734" s="1360"/>
      <c r="J734" s="1361"/>
      <c r="K734" s="1362"/>
      <c r="L734" s="1363"/>
      <c r="M734" s="1363"/>
      <c r="N734" s="1364"/>
      <c r="O734" s="1411"/>
      <c r="P734" s="1412"/>
      <c r="Q734" s="1412"/>
      <c r="R734" s="1412"/>
      <c r="S734" s="1413"/>
      <c r="T734" s="1411"/>
      <c r="U734" s="1412"/>
      <c r="V734" s="1412"/>
      <c r="W734" s="1413"/>
      <c r="X734" s="1414">
        <f t="shared" si="10"/>
        <v>0</v>
      </c>
      <c r="Y734" s="1410"/>
      <c r="Z734" s="1410"/>
      <c r="AA734" s="1410"/>
      <c r="AB734" s="1415"/>
      <c r="AC734" s="1416"/>
      <c r="AD734" s="1417"/>
      <c r="AE734" s="1417"/>
      <c r="AF734" s="1417"/>
      <c r="AG734" s="1418"/>
      <c r="AH734" s="1434" t="str">
        <f t="shared" si="38"/>
        <v/>
      </c>
      <c r="AI734" s="1435"/>
      <c r="AJ734" s="1436"/>
      <c r="AK734" s="1365" t="s">
        <v>589</v>
      </c>
      <c r="AL734" s="1366"/>
      <c r="AM734" s="1366"/>
      <c r="AN734" s="1366"/>
      <c r="AO734" s="1367"/>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549">
        <f t="shared" si="39"/>
        <v>0</v>
      </c>
      <c r="CH734" s="1551"/>
      <c r="CI734" s="1552">
        <f t="shared" si="40"/>
        <v>0</v>
      </c>
      <c r="CJ734" s="1554"/>
      <c r="CK734" s="1549">
        <f t="shared" si="18"/>
        <v>0</v>
      </c>
      <c r="CL734" s="1551"/>
      <c r="CM734" s="1552">
        <f t="shared" si="19"/>
        <v>0</v>
      </c>
      <c r="CN734" s="1554"/>
      <c r="CO734" s="3"/>
      <c r="CP734" s="1545">
        <f t="shared" si="20"/>
        <v>0</v>
      </c>
      <c r="CQ734" s="1546"/>
      <c r="CR734" s="1546"/>
      <c r="CS734" s="1546"/>
      <c r="CT734" s="1547"/>
      <c r="CU734" s="1542">
        <f t="shared" si="21"/>
        <v>0</v>
      </c>
      <c r="CV734" s="1542"/>
      <c r="CW734" s="1542"/>
      <c r="CX734" s="1542"/>
      <c r="CY734" s="1542"/>
      <c r="CZ734" s="1542">
        <f t="shared" si="22"/>
        <v>0</v>
      </c>
      <c r="DA734" s="1542"/>
      <c r="DB734" s="1542"/>
      <c r="DC734" s="1542"/>
      <c r="DD734" s="1542"/>
      <c r="DE734" s="1542">
        <f t="shared" si="23"/>
        <v>0</v>
      </c>
      <c r="DF734" s="1542"/>
      <c r="DG734" s="1542"/>
      <c r="DH734" s="1542"/>
      <c r="DI734" s="1542"/>
      <c r="DJ734" s="1542">
        <f t="shared" si="24"/>
        <v>0</v>
      </c>
      <c r="DK734" s="1542"/>
      <c r="DL734" s="1542"/>
      <c r="DM734" s="1542"/>
      <c r="DN734" s="1542"/>
      <c r="DO734" s="1542">
        <f t="shared" si="25"/>
        <v>0</v>
      </c>
      <c r="DP734" s="1542"/>
      <c r="DQ734" s="1542"/>
      <c r="DR734" s="1542"/>
      <c r="DS734" s="1542"/>
      <c r="DT734" s="6"/>
      <c r="DU734" s="1543">
        <f t="shared" si="26"/>
        <v>0</v>
      </c>
      <c r="DV734" s="1543"/>
      <c r="DW734" s="1543"/>
      <c r="DX734" s="1543"/>
      <c r="DY734" s="1543"/>
      <c r="DZ734" s="1543">
        <f t="shared" si="27"/>
        <v>0</v>
      </c>
      <c r="EA734" s="1543"/>
      <c r="EB734" s="1543"/>
      <c r="EC734" s="1543"/>
      <c r="ED734" s="1543"/>
      <c r="EE734" s="1543">
        <f t="shared" si="28"/>
        <v>0</v>
      </c>
      <c r="EF734" s="1543"/>
      <c r="EG734" s="1543"/>
      <c r="EH734" s="1543"/>
      <c r="EI734" s="1543"/>
      <c r="EJ734" s="1543">
        <f t="shared" si="29"/>
        <v>0</v>
      </c>
      <c r="EK734" s="1543"/>
      <c r="EL734" s="1543"/>
      <c r="EM734" s="1543"/>
      <c r="EN734" s="1543"/>
      <c r="EO734" s="1543">
        <f t="shared" si="30"/>
        <v>0</v>
      </c>
      <c r="EP734" s="1543"/>
      <c r="EQ734" s="1543"/>
      <c r="ER734" s="1543"/>
      <c r="ES734" s="1543"/>
      <c r="ET734" s="1543">
        <f t="shared" si="31"/>
        <v>0</v>
      </c>
      <c r="EU734" s="1543"/>
      <c r="EV734" s="1543"/>
      <c r="EW734" s="1543"/>
      <c r="EX734" s="1543"/>
      <c r="EY734" s="4"/>
      <c r="EZ734" s="1549" t="str">
        <f t="shared" si="32"/>
        <v/>
      </c>
      <c r="FA734" s="1550"/>
      <c r="FB734" s="1550"/>
      <c r="FC734" s="1550"/>
      <c r="FD734" s="1551"/>
      <c r="FE734" s="1549" t="str">
        <f t="shared" si="33"/>
        <v/>
      </c>
      <c r="FF734" s="1550"/>
      <c r="FG734" s="1550"/>
      <c r="FH734" s="1550"/>
      <c r="FI734" s="1551"/>
      <c r="FJ734" s="1549" t="str">
        <f t="shared" si="34"/>
        <v/>
      </c>
      <c r="FK734" s="1550"/>
      <c r="FL734" s="1550"/>
      <c r="FM734" s="1550"/>
      <c r="FN734" s="1551"/>
      <c r="FO734" s="1549" t="str">
        <f t="shared" si="35"/>
        <v/>
      </c>
      <c r="FP734" s="1550"/>
      <c r="FQ734" s="1550"/>
      <c r="FR734" s="1550"/>
      <c r="FS734" s="1551"/>
      <c r="FT734" s="1549" t="str">
        <f t="shared" si="36"/>
        <v/>
      </c>
      <c r="FU734" s="1550"/>
      <c r="FV734" s="1550"/>
      <c r="FW734" s="1550"/>
      <c r="FX734" s="1551"/>
      <c r="FY734" s="1549" t="str">
        <f t="shared" si="37"/>
        <v/>
      </c>
      <c r="FZ734" s="1550"/>
      <c r="GA734" s="1550"/>
      <c r="GB734" s="1550"/>
      <c r="GC734" s="1551"/>
    </row>
    <row r="735" spans="1:185" ht="13" customHeight="1">
      <c r="A735" s="4"/>
      <c r="B735" s="1365"/>
      <c r="C735" s="1366"/>
      <c r="D735" s="1366"/>
      <c r="E735" s="1366"/>
      <c r="F735" s="1367"/>
      <c r="G735" s="1359"/>
      <c r="H735" s="1360"/>
      <c r="I735" s="1360"/>
      <c r="J735" s="1361"/>
      <c r="K735" s="1362"/>
      <c r="L735" s="1363"/>
      <c r="M735" s="1363"/>
      <c r="N735" s="1364"/>
      <c r="O735" s="1411"/>
      <c r="P735" s="1412"/>
      <c r="Q735" s="1412"/>
      <c r="R735" s="1412"/>
      <c r="S735" s="1413"/>
      <c r="T735" s="1411"/>
      <c r="U735" s="1412"/>
      <c r="V735" s="1412"/>
      <c r="W735" s="1413"/>
      <c r="X735" s="1414">
        <f t="shared" si="10"/>
        <v>0</v>
      </c>
      <c r="Y735" s="1410"/>
      <c r="Z735" s="1410"/>
      <c r="AA735" s="1410"/>
      <c r="AB735" s="1415"/>
      <c r="AC735" s="1416"/>
      <c r="AD735" s="1417"/>
      <c r="AE735" s="1417"/>
      <c r="AF735" s="1417"/>
      <c r="AG735" s="1418"/>
      <c r="AH735" s="1434" t="str">
        <f t="shared" si="38"/>
        <v/>
      </c>
      <c r="AI735" s="1435"/>
      <c r="AJ735" s="1436"/>
      <c r="AK735" s="1365" t="s">
        <v>589</v>
      </c>
      <c r="AL735" s="1366"/>
      <c r="AM735" s="1366"/>
      <c r="AN735" s="1366"/>
      <c r="AO735" s="1367"/>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49">
        <f t="shared" si="39"/>
        <v>0</v>
      </c>
      <c r="CH735" s="1551"/>
      <c r="CI735" s="1552">
        <f t="shared" si="40"/>
        <v>0</v>
      </c>
      <c r="CJ735" s="1554"/>
      <c r="CK735" s="1549">
        <f t="shared" si="18"/>
        <v>0</v>
      </c>
      <c r="CL735" s="1551"/>
      <c r="CM735" s="1552">
        <f t="shared" si="19"/>
        <v>0</v>
      </c>
      <c r="CN735" s="1554"/>
      <c r="CO735" s="3"/>
      <c r="CP735" s="1545">
        <f t="shared" si="20"/>
        <v>0</v>
      </c>
      <c r="CQ735" s="1546"/>
      <c r="CR735" s="1546"/>
      <c r="CS735" s="1546"/>
      <c r="CT735" s="1547"/>
      <c r="CU735" s="1542">
        <f t="shared" si="21"/>
        <v>0</v>
      </c>
      <c r="CV735" s="1542"/>
      <c r="CW735" s="1542"/>
      <c r="CX735" s="1542"/>
      <c r="CY735" s="1542"/>
      <c r="CZ735" s="1542">
        <f t="shared" si="22"/>
        <v>0</v>
      </c>
      <c r="DA735" s="1542"/>
      <c r="DB735" s="1542"/>
      <c r="DC735" s="1542"/>
      <c r="DD735" s="1542"/>
      <c r="DE735" s="1542">
        <f t="shared" si="23"/>
        <v>0</v>
      </c>
      <c r="DF735" s="1542"/>
      <c r="DG735" s="1542"/>
      <c r="DH735" s="1542"/>
      <c r="DI735" s="1542"/>
      <c r="DJ735" s="1542">
        <f t="shared" si="24"/>
        <v>0</v>
      </c>
      <c r="DK735" s="1542"/>
      <c r="DL735" s="1542"/>
      <c r="DM735" s="1542"/>
      <c r="DN735" s="1542"/>
      <c r="DO735" s="1542">
        <f t="shared" si="25"/>
        <v>0</v>
      </c>
      <c r="DP735" s="1542"/>
      <c r="DQ735" s="1542"/>
      <c r="DR735" s="1542"/>
      <c r="DS735" s="1542"/>
      <c r="DT735" s="6"/>
      <c r="DU735" s="1543">
        <f t="shared" si="26"/>
        <v>0</v>
      </c>
      <c r="DV735" s="1543"/>
      <c r="DW735" s="1543"/>
      <c r="DX735" s="1543"/>
      <c r="DY735" s="1543"/>
      <c r="DZ735" s="1543">
        <f t="shared" si="27"/>
        <v>0</v>
      </c>
      <c r="EA735" s="1543"/>
      <c r="EB735" s="1543"/>
      <c r="EC735" s="1543"/>
      <c r="ED735" s="1543"/>
      <c r="EE735" s="1543">
        <f t="shared" si="28"/>
        <v>0</v>
      </c>
      <c r="EF735" s="1543"/>
      <c r="EG735" s="1543"/>
      <c r="EH735" s="1543"/>
      <c r="EI735" s="1543"/>
      <c r="EJ735" s="1543">
        <f t="shared" si="29"/>
        <v>0</v>
      </c>
      <c r="EK735" s="1543"/>
      <c r="EL735" s="1543"/>
      <c r="EM735" s="1543"/>
      <c r="EN735" s="1543"/>
      <c r="EO735" s="1543">
        <f t="shared" si="30"/>
        <v>0</v>
      </c>
      <c r="EP735" s="1543"/>
      <c r="EQ735" s="1543"/>
      <c r="ER735" s="1543"/>
      <c r="ES735" s="1543"/>
      <c r="ET735" s="1543">
        <f t="shared" si="31"/>
        <v>0</v>
      </c>
      <c r="EU735" s="1543"/>
      <c r="EV735" s="1543"/>
      <c r="EW735" s="1543"/>
      <c r="EX735" s="1543"/>
      <c r="EY735" s="4"/>
      <c r="EZ735" s="1549" t="str">
        <f t="shared" si="32"/>
        <v/>
      </c>
      <c r="FA735" s="1550"/>
      <c r="FB735" s="1550"/>
      <c r="FC735" s="1550"/>
      <c r="FD735" s="1551"/>
      <c r="FE735" s="1549" t="str">
        <f t="shared" si="33"/>
        <v/>
      </c>
      <c r="FF735" s="1550"/>
      <c r="FG735" s="1550"/>
      <c r="FH735" s="1550"/>
      <c r="FI735" s="1551"/>
      <c r="FJ735" s="1549" t="str">
        <f t="shared" si="34"/>
        <v/>
      </c>
      <c r="FK735" s="1550"/>
      <c r="FL735" s="1550"/>
      <c r="FM735" s="1550"/>
      <c r="FN735" s="1551"/>
      <c r="FO735" s="1549" t="str">
        <f t="shared" si="35"/>
        <v/>
      </c>
      <c r="FP735" s="1550"/>
      <c r="FQ735" s="1550"/>
      <c r="FR735" s="1550"/>
      <c r="FS735" s="1551"/>
      <c r="FT735" s="1549" t="str">
        <f t="shared" si="36"/>
        <v/>
      </c>
      <c r="FU735" s="1550"/>
      <c r="FV735" s="1550"/>
      <c r="FW735" s="1550"/>
      <c r="FX735" s="1551"/>
      <c r="FY735" s="1549" t="str">
        <f t="shared" si="37"/>
        <v/>
      </c>
      <c r="FZ735" s="1550"/>
      <c r="GA735" s="1550"/>
      <c r="GB735" s="1550"/>
      <c r="GC735" s="1551"/>
    </row>
    <row r="736" spans="1:185" ht="13" customHeight="1">
      <c r="A736" s="4"/>
      <c r="B736" s="1365"/>
      <c r="C736" s="1366"/>
      <c r="D736" s="1366"/>
      <c r="E736" s="1366"/>
      <c r="F736" s="1367"/>
      <c r="G736" s="1359"/>
      <c r="H736" s="1360"/>
      <c r="I736" s="1360"/>
      <c r="J736" s="1361"/>
      <c r="K736" s="1362"/>
      <c r="L736" s="1363"/>
      <c r="M736" s="1363"/>
      <c r="N736" s="1364"/>
      <c r="O736" s="1411"/>
      <c r="P736" s="1412"/>
      <c r="Q736" s="1412"/>
      <c r="R736" s="1412"/>
      <c r="S736" s="1413"/>
      <c r="T736" s="1411"/>
      <c r="U736" s="1412"/>
      <c r="V736" s="1412"/>
      <c r="W736" s="1413"/>
      <c r="X736" s="1414">
        <f t="shared" si="10"/>
        <v>0</v>
      </c>
      <c r="Y736" s="1410"/>
      <c r="Z736" s="1410"/>
      <c r="AA736" s="1410"/>
      <c r="AB736" s="1415"/>
      <c r="AC736" s="1416"/>
      <c r="AD736" s="1417"/>
      <c r="AE736" s="1417"/>
      <c r="AF736" s="1417"/>
      <c r="AG736" s="1418"/>
      <c r="AH736" s="1434" t="str">
        <f t="shared" si="38"/>
        <v/>
      </c>
      <c r="AI736" s="1435"/>
      <c r="AJ736" s="1436"/>
      <c r="AK736" s="1365" t="s">
        <v>589</v>
      </c>
      <c r="AL736" s="1366"/>
      <c r="AM736" s="1366"/>
      <c r="AN736" s="1366"/>
      <c r="AO736" s="1367"/>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49">
        <f t="shared" si="39"/>
        <v>0</v>
      </c>
      <c r="CH736" s="1551"/>
      <c r="CI736" s="1552">
        <f t="shared" si="40"/>
        <v>0</v>
      </c>
      <c r="CJ736" s="1554"/>
      <c r="CK736" s="1549">
        <f t="shared" si="18"/>
        <v>0</v>
      </c>
      <c r="CL736" s="1551"/>
      <c r="CM736" s="1552">
        <f t="shared" si="19"/>
        <v>0</v>
      </c>
      <c r="CN736" s="1554"/>
      <c r="CO736" s="3"/>
      <c r="CP736" s="1545">
        <f t="shared" si="20"/>
        <v>0</v>
      </c>
      <c r="CQ736" s="1546"/>
      <c r="CR736" s="1546"/>
      <c r="CS736" s="1546"/>
      <c r="CT736" s="1547"/>
      <c r="CU736" s="1542">
        <f t="shared" si="21"/>
        <v>0</v>
      </c>
      <c r="CV736" s="1542"/>
      <c r="CW736" s="1542"/>
      <c r="CX736" s="1542"/>
      <c r="CY736" s="1542"/>
      <c r="CZ736" s="1542">
        <f t="shared" si="22"/>
        <v>0</v>
      </c>
      <c r="DA736" s="1542"/>
      <c r="DB736" s="1542"/>
      <c r="DC736" s="1542"/>
      <c r="DD736" s="1542"/>
      <c r="DE736" s="1542">
        <f t="shared" si="23"/>
        <v>0</v>
      </c>
      <c r="DF736" s="1542"/>
      <c r="DG736" s="1542"/>
      <c r="DH736" s="1542"/>
      <c r="DI736" s="1542"/>
      <c r="DJ736" s="1542">
        <f t="shared" si="24"/>
        <v>0</v>
      </c>
      <c r="DK736" s="1542"/>
      <c r="DL736" s="1542"/>
      <c r="DM736" s="1542"/>
      <c r="DN736" s="1542"/>
      <c r="DO736" s="1542">
        <f t="shared" si="25"/>
        <v>0</v>
      </c>
      <c r="DP736" s="1542"/>
      <c r="DQ736" s="1542"/>
      <c r="DR736" s="1542"/>
      <c r="DS736" s="1542"/>
      <c r="DT736" s="6"/>
      <c r="DU736" s="1543">
        <f t="shared" si="26"/>
        <v>0</v>
      </c>
      <c r="DV736" s="1543"/>
      <c r="DW736" s="1543"/>
      <c r="DX736" s="1543"/>
      <c r="DY736" s="1543"/>
      <c r="DZ736" s="1543">
        <f t="shared" si="27"/>
        <v>0</v>
      </c>
      <c r="EA736" s="1543"/>
      <c r="EB736" s="1543"/>
      <c r="EC736" s="1543"/>
      <c r="ED736" s="1543"/>
      <c r="EE736" s="1543">
        <f t="shared" si="28"/>
        <v>0</v>
      </c>
      <c r="EF736" s="1543"/>
      <c r="EG736" s="1543"/>
      <c r="EH736" s="1543"/>
      <c r="EI736" s="1543"/>
      <c r="EJ736" s="1543">
        <f t="shared" si="29"/>
        <v>0</v>
      </c>
      <c r="EK736" s="1543"/>
      <c r="EL736" s="1543"/>
      <c r="EM736" s="1543"/>
      <c r="EN736" s="1543"/>
      <c r="EO736" s="1543">
        <f t="shared" si="30"/>
        <v>0</v>
      </c>
      <c r="EP736" s="1543"/>
      <c r="EQ736" s="1543"/>
      <c r="ER736" s="1543"/>
      <c r="ES736" s="1543"/>
      <c r="ET736" s="1543">
        <f t="shared" si="31"/>
        <v>0</v>
      </c>
      <c r="EU736" s="1543"/>
      <c r="EV736" s="1543"/>
      <c r="EW736" s="1543"/>
      <c r="EX736" s="1543"/>
      <c r="EY736" s="4"/>
      <c r="EZ736" s="1549" t="str">
        <f t="shared" si="32"/>
        <v/>
      </c>
      <c r="FA736" s="1550"/>
      <c r="FB736" s="1550"/>
      <c r="FC736" s="1550"/>
      <c r="FD736" s="1551"/>
      <c r="FE736" s="1549" t="str">
        <f t="shared" si="33"/>
        <v/>
      </c>
      <c r="FF736" s="1550"/>
      <c r="FG736" s="1550"/>
      <c r="FH736" s="1550"/>
      <c r="FI736" s="1551"/>
      <c r="FJ736" s="1549" t="str">
        <f t="shared" si="34"/>
        <v/>
      </c>
      <c r="FK736" s="1550"/>
      <c r="FL736" s="1550"/>
      <c r="FM736" s="1550"/>
      <c r="FN736" s="1551"/>
      <c r="FO736" s="1549" t="str">
        <f t="shared" si="35"/>
        <v/>
      </c>
      <c r="FP736" s="1550"/>
      <c r="FQ736" s="1550"/>
      <c r="FR736" s="1550"/>
      <c r="FS736" s="1551"/>
      <c r="FT736" s="1549" t="str">
        <f t="shared" si="36"/>
        <v/>
      </c>
      <c r="FU736" s="1550"/>
      <c r="FV736" s="1550"/>
      <c r="FW736" s="1550"/>
      <c r="FX736" s="1551"/>
      <c r="FY736" s="1549" t="str">
        <f t="shared" si="37"/>
        <v/>
      </c>
      <c r="FZ736" s="1550"/>
      <c r="GA736" s="1550"/>
      <c r="GB736" s="1550"/>
      <c r="GC736" s="1551"/>
    </row>
    <row r="737" spans="1:185" ht="13" customHeight="1">
      <c r="A737" s="4"/>
      <c r="B737" s="1365"/>
      <c r="C737" s="1366"/>
      <c r="D737" s="1366"/>
      <c r="E737" s="1366"/>
      <c r="F737" s="1367"/>
      <c r="G737" s="1359"/>
      <c r="H737" s="1360"/>
      <c r="I737" s="1360"/>
      <c r="J737" s="1361"/>
      <c r="K737" s="1362"/>
      <c r="L737" s="1363"/>
      <c r="M737" s="1363"/>
      <c r="N737" s="1364"/>
      <c r="O737" s="1411"/>
      <c r="P737" s="1412"/>
      <c r="Q737" s="1412"/>
      <c r="R737" s="1412"/>
      <c r="S737" s="1413"/>
      <c r="T737" s="1411"/>
      <c r="U737" s="1412"/>
      <c r="V737" s="1412"/>
      <c r="W737" s="1413"/>
      <c r="X737" s="1414">
        <f t="shared" si="10"/>
        <v>0</v>
      </c>
      <c r="Y737" s="1410"/>
      <c r="Z737" s="1410"/>
      <c r="AA737" s="1410"/>
      <c r="AB737" s="1415"/>
      <c r="AC737" s="1416"/>
      <c r="AD737" s="1417"/>
      <c r="AE737" s="1417"/>
      <c r="AF737" s="1417"/>
      <c r="AG737" s="1418"/>
      <c r="AH737" s="1434" t="str">
        <f t="shared" si="38"/>
        <v/>
      </c>
      <c r="AI737" s="1435"/>
      <c r="AJ737" s="1436"/>
      <c r="AK737" s="1365" t="s">
        <v>589</v>
      </c>
      <c r="AL737" s="1366"/>
      <c r="AM737" s="1366"/>
      <c r="AN737" s="1366"/>
      <c r="AO737" s="1367"/>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49">
        <f t="shared" si="39"/>
        <v>0</v>
      </c>
      <c r="CH737" s="1551"/>
      <c r="CI737" s="1552">
        <f t="shared" si="40"/>
        <v>0</v>
      </c>
      <c r="CJ737" s="1554"/>
      <c r="CK737" s="1549">
        <f t="shared" si="18"/>
        <v>0</v>
      </c>
      <c r="CL737" s="1551"/>
      <c r="CM737" s="1552">
        <f t="shared" si="19"/>
        <v>0</v>
      </c>
      <c r="CN737" s="1554"/>
      <c r="CO737" s="3"/>
      <c r="CP737" s="1545">
        <f t="shared" si="20"/>
        <v>0</v>
      </c>
      <c r="CQ737" s="1546"/>
      <c r="CR737" s="1546"/>
      <c r="CS737" s="1546"/>
      <c r="CT737" s="1547"/>
      <c r="CU737" s="1542">
        <f t="shared" si="21"/>
        <v>0</v>
      </c>
      <c r="CV737" s="1542"/>
      <c r="CW737" s="1542"/>
      <c r="CX737" s="1542"/>
      <c r="CY737" s="1542"/>
      <c r="CZ737" s="1542">
        <f t="shared" si="22"/>
        <v>0</v>
      </c>
      <c r="DA737" s="1542"/>
      <c r="DB737" s="1542"/>
      <c r="DC737" s="1542"/>
      <c r="DD737" s="1542"/>
      <c r="DE737" s="1542">
        <f t="shared" si="23"/>
        <v>0</v>
      </c>
      <c r="DF737" s="1542"/>
      <c r="DG737" s="1542"/>
      <c r="DH737" s="1542"/>
      <c r="DI737" s="1542"/>
      <c r="DJ737" s="1542">
        <f t="shared" si="24"/>
        <v>0</v>
      </c>
      <c r="DK737" s="1542"/>
      <c r="DL737" s="1542"/>
      <c r="DM737" s="1542"/>
      <c r="DN737" s="1542"/>
      <c r="DO737" s="1542">
        <f t="shared" si="25"/>
        <v>0</v>
      </c>
      <c r="DP737" s="1542"/>
      <c r="DQ737" s="1542"/>
      <c r="DR737" s="1542"/>
      <c r="DS737" s="1542"/>
      <c r="DT737" s="6"/>
      <c r="DU737" s="1543">
        <f t="shared" si="26"/>
        <v>0</v>
      </c>
      <c r="DV737" s="1543"/>
      <c r="DW737" s="1543"/>
      <c r="DX737" s="1543"/>
      <c r="DY737" s="1543"/>
      <c r="DZ737" s="1543">
        <f t="shared" si="27"/>
        <v>0</v>
      </c>
      <c r="EA737" s="1543"/>
      <c r="EB737" s="1543"/>
      <c r="EC737" s="1543"/>
      <c r="ED737" s="1543"/>
      <c r="EE737" s="1543">
        <f t="shared" si="28"/>
        <v>0</v>
      </c>
      <c r="EF737" s="1543"/>
      <c r="EG737" s="1543"/>
      <c r="EH737" s="1543"/>
      <c r="EI737" s="1543"/>
      <c r="EJ737" s="1543">
        <f t="shared" si="29"/>
        <v>0</v>
      </c>
      <c r="EK737" s="1543"/>
      <c r="EL737" s="1543"/>
      <c r="EM737" s="1543"/>
      <c r="EN737" s="1543"/>
      <c r="EO737" s="1543">
        <f t="shared" si="30"/>
        <v>0</v>
      </c>
      <c r="EP737" s="1543"/>
      <c r="EQ737" s="1543"/>
      <c r="ER737" s="1543"/>
      <c r="ES737" s="1543"/>
      <c r="ET737" s="1543">
        <f t="shared" si="31"/>
        <v>0</v>
      </c>
      <c r="EU737" s="1543"/>
      <c r="EV737" s="1543"/>
      <c r="EW737" s="1543"/>
      <c r="EX737" s="1543"/>
      <c r="EZ737" s="1549" t="str">
        <f t="shared" si="32"/>
        <v/>
      </c>
      <c r="FA737" s="1550"/>
      <c r="FB737" s="1550"/>
      <c r="FC737" s="1550"/>
      <c r="FD737" s="1551"/>
      <c r="FE737" s="1549" t="str">
        <f t="shared" si="33"/>
        <v/>
      </c>
      <c r="FF737" s="1550"/>
      <c r="FG737" s="1550"/>
      <c r="FH737" s="1550"/>
      <c r="FI737" s="1551"/>
      <c r="FJ737" s="1549" t="str">
        <f t="shared" si="34"/>
        <v/>
      </c>
      <c r="FK737" s="1550"/>
      <c r="FL737" s="1550"/>
      <c r="FM737" s="1550"/>
      <c r="FN737" s="1551"/>
      <c r="FO737" s="1549" t="str">
        <f t="shared" si="35"/>
        <v/>
      </c>
      <c r="FP737" s="1550"/>
      <c r="FQ737" s="1550"/>
      <c r="FR737" s="1550"/>
      <c r="FS737" s="1551"/>
      <c r="FT737" s="1549" t="str">
        <f t="shared" si="36"/>
        <v/>
      </c>
      <c r="FU737" s="1550"/>
      <c r="FV737" s="1550"/>
      <c r="FW737" s="1550"/>
      <c r="FX737" s="1551"/>
      <c r="FY737" s="1549" t="str">
        <f t="shared" si="37"/>
        <v/>
      </c>
      <c r="FZ737" s="1550"/>
      <c r="GA737" s="1550"/>
      <c r="GB737" s="1550"/>
      <c r="GC737" s="1551"/>
    </row>
    <row r="738" spans="1:185" ht="13" customHeight="1">
      <c r="B738" s="1365"/>
      <c r="C738" s="1366"/>
      <c r="D738" s="1366"/>
      <c r="E738" s="1366"/>
      <c r="F738" s="1367"/>
      <c r="G738" s="1359"/>
      <c r="H738" s="1360"/>
      <c r="I738" s="1360"/>
      <c r="J738" s="1361"/>
      <c r="K738" s="1362"/>
      <c r="L738" s="1363"/>
      <c r="M738" s="1363"/>
      <c r="N738" s="1364"/>
      <c r="O738" s="1411"/>
      <c r="P738" s="1412"/>
      <c r="Q738" s="1412"/>
      <c r="R738" s="1412"/>
      <c r="S738" s="1413"/>
      <c r="T738" s="1411"/>
      <c r="U738" s="1412"/>
      <c r="V738" s="1412"/>
      <c r="W738" s="1413"/>
      <c r="X738" s="1414">
        <f t="shared" si="10"/>
        <v>0</v>
      </c>
      <c r="Y738" s="1410"/>
      <c r="Z738" s="1410"/>
      <c r="AA738" s="1410"/>
      <c r="AB738" s="1415"/>
      <c r="AC738" s="1416"/>
      <c r="AD738" s="1417"/>
      <c r="AE738" s="1417"/>
      <c r="AF738" s="1417"/>
      <c r="AG738" s="1418"/>
      <c r="AH738" s="1434" t="str">
        <f t="shared" si="38"/>
        <v/>
      </c>
      <c r="AI738" s="1435"/>
      <c r="AJ738" s="1436"/>
      <c r="AK738" s="1365" t="s">
        <v>589</v>
      </c>
      <c r="AL738" s="1366"/>
      <c r="AM738" s="1366"/>
      <c r="AN738" s="1366"/>
      <c r="AO738" s="1367"/>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49">
        <f t="shared" si="39"/>
        <v>0</v>
      </c>
      <c r="CH738" s="1551"/>
      <c r="CI738" s="1552">
        <f t="shared" si="40"/>
        <v>0</v>
      </c>
      <c r="CJ738" s="1554"/>
      <c r="CK738" s="1549">
        <f t="shared" si="18"/>
        <v>0</v>
      </c>
      <c r="CL738" s="1551"/>
      <c r="CM738" s="1552">
        <f t="shared" si="19"/>
        <v>0</v>
      </c>
      <c r="CN738" s="1554"/>
      <c r="CO738" s="3"/>
      <c r="CP738" s="1545">
        <f t="shared" si="20"/>
        <v>0</v>
      </c>
      <c r="CQ738" s="1546"/>
      <c r="CR738" s="1546"/>
      <c r="CS738" s="1546"/>
      <c r="CT738" s="1547"/>
      <c r="CU738" s="1542">
        <f t="shared" si="21"/>
        <v>0</v>
      </c>
      <c r="CV738" s="1542"/>
      <c r="CW738" s="1542"/>
      <c r="CX738" s="1542"/>
      <c r="CY738" s="1542"/>
      <c r="CZ738" s="1542">
        <f t="shared" si="22"/>
        <v>0</v>
      </c>
      <c r="DA738" s="1542"/>
      <c r="DB738" s="1542"/>
      <c r="DC738" s="1542"/>
      <c r="DD738" s="1542"/>
      <c r="DE738" s="1542">
        <f t="shared" si="23"/>
        <v>0</v>
      </c>
      <c r="DF738" s="1542"/>
      <c r="DG738" s="1542"/>
      <c r="DH738" s="1542"/>
      <c r="DI738" s="1542"/>
      <c r="DJ738" s="1542">
        <f t="shared" si="24"/>
        <v>0</v>
      </c>
      <c r="DK738" s="1542"/>
      <c r="DL738" s="1542"/>
      <c r="DM738" s="1542"/>
      <c r="DN738" s="1542"/>
      <c r="DO738" s="1542">
        <f t="shared" si="25"/>
        <v>0</v>
      </c>
      <c r="DP738" s="1542"/>
      <c r="DQ738" s="1542"/>
      <c r="DR738" s="1542"/>
      <c r="DS738" s="1542"/>
      <c r="DT738" s="6"/>
      <c r="DU738" s="1543">
        <f t="shared" si="26"/>
        <v>0</v>
      </c>
      <c r="DV738" s="1543"/>
      <c r="DW738" s="1543"/>
      <c r="DX738" s="1543"/>
      <c r="DY738" s="1543"/>
      <c r="DZ738" s="1543">
        <f t="shared" si="27"/>
        <v>0</v>
      </c>
      <c r="EA738" s="1543"/>
      <c r="EB738" s="1543"/>
      <c r="EC738" s="1543"/>
      <c r="ED738" s="1543"/>
      <c r="EE738" s="1543">
        <f t="shared" si="28"/>
        <v>0</v>
      </c>
      <c r="EF738" s="1543"/>
      <c r="EG738" s="1543"/>
      <c r="EH738" s="1543"/>
      <c r="EI738" s="1543"/>
      <c r="EJ738" s="1543">
        <f t="shared" si="29"/>
        <v>0</v>
      </c>
      <c r="EK738" s="1543"/>
      <c r="EL738" s="1543"/>
      <c r="EM738" s="1543"/>
      <c r="EN738" s="1543"/>
      <c r="EO738" s="1543">
        <f t="shared" si="30"/>
        <v>0</v>
      </c>
      <c r="EP738" s="1543"/>
      <c r="EQ738" s="1543"/>
      <c r="ER738" s="1543"/>
      <c r="ES738" s="1543"/>
      <c r="ET738" s="1543">
        <f t="shared" si="31"/>
        <v>0</v>
      </c>
      <c r="EU738" s="1543"/>
      <c r="EV738" s="1543"/>
      <c r="EW738" s="1543"/>
      <c r="EX738" s="1543"/>
      <c r="EZ738" s="1549" t="str">
        <f t="shared" si="32"/>
        <v/>
      </c>
      <c r="FA738" s="1550"/>
      <c r="FB738" s="1550"/>
      <c r="FC738" s="1550"/>
      <c r="FD738" s="1551"/>
      <c r="FE738" s="1549" t="str">
        <f t="shared" si="33"/>
        <v/>
      </c>
      <c r="FF738" s="1550"/>
      <c r="FG738" s="1550"/>
      <c r="FH738" s="1550"/>
      <c r="FI738" s="1551"/>
      <c r="FJ738" s="1549" t="str">
        <f t="shared" si="34"/>
        <v/>
      </c>
      <c r="FK738" s="1550"/>
      <c r="FL738" s="1550"/>
      <c r="FM738" s="1550"/>
      <c r="FN738" s="1551"/>
      <c r="FO738" s="1549" t="str">
        <f t="shared" si="35"/>
        <v/>
      </c>
      <c r="FP738" s="1550"/>
      <c r="FQ738" s="1550"/>
      <c r="FR738" s="1550"/>
      <c r="FS738" s="1551"/>
      <c r="FT738" s="1549" t="str">
        <f t="shared" si="36"/>
        <v/>
      </c>
      <c r="FU738" s="1550"/>
      <c r="FV738" s="1550"/>
      <c r="FW738" s="1550"/>
      <c r="FX738" s="1551"/>
      <c r="FY738" s="1549" t="str">
        <f t="shared" si="37"/>
        <v/>
      </c>
      <c r="FZ738" s="1550"/>
      <c r="GA738" s="1550"/>
      <c r="GB738" s="1550"/>
      <c r="GC738" s="1551"/>
    </row>
    <row r="739" spans="1:185" ht="13" customHeight="1">
      <c r="B739" s="1365"/>
      <c r="C739" s="1366"/>
      <c r="D739" s="1366"/>
      <c r="E739" s="1366"/>
      <c r="F739" s="1367"/>
      <c r="G739" s="1359"/>
      <c r="H739" s="1360"/>
      <c r="I739" s="1360"/>
      <c r="J739" s="1361"/>
      <c r="K739" s="1362"/>
      <c r="L739" s="1363"/>
      <c r="M739" s="1363"/>
      <c r="N739" s="1364"/>
      <c r="O739" s="1411"/>
      <c r="P739" s="1412"/>
      <c r="Q739" s="1412"/>
      <c r="R739" s="1412"/>
      <c r="S739" s="1413"/>
      <c r="T739" s="1411"/>
      <c r="U739" s="1412"/>
      <c r="V739" s="1412"/>
      <c r="W739" s="1413"/>
      <c r="X739" s="1414">
        <f t="shared" si="10"/>
        <v>0</v>
      </c>
      <c r="Y739" s="1410"/>
      <c r="Z739" s="1410"/>
      <c r="AA739" s="1410"/>
      <c r="AB739" s="1415"/>
      <c r="AC739" s="1416"/>
      <c r="AD739" s="1417"/>
      <c r="AE739" s="1417"/>
      <c r="AF739" s="1417"/>
      <c r="AG739" s="1418"/>
      <c r="AH739" s="1434" t="str">
        <f t="shared" si="38"/>
        <v/>
      </c>
      <c r="AI739" s="1435"/>
      <c r="AJ739" s="1436"/>
      <c r="AK739" s="1365" t="s">
        <v>589</v>
      </c>
      <c r="AL739" s="1366"/>
      <c r="AM739" s="1366"/>
      <c r="AN739" s="1366"/>
      <c r="AO739" s="1367"/>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9">
        <f t="shared" si="39"/>
        <v>0</v>
      </c>
      <c r="CH739" s="1551"/>
      <c r="CI739" s="1552">
        <f t="shared" si="40"/>
        <v>0</v>
      </c>
      <c r="CJ739" s="1554"/>
      <c r="CK739" s="1549">
        <f t="shared" si="18"/>
        <v>0</v>
      </c>
      <c r="CL739" s="1551"/>
      <c r="CM739" s="1552">
        <f t="shared" si="19"/>
        <v>0</v>
      </c>
      <c r="CN739" s="1554"/>
      <c r="CO739" s="3"/>
      <c r="CP739" s="1545">
        <f t="shared" si="20"/>
        <v>0</v>
      </c>
      <c r="CQ739" s="1546"/>
      <c r="CR739" s="1546"/>
      <c r="CS739" s="1546"/>
      <c r="CT739" s="1547"/>
      <c r="CU739" s="1542">
        <f t="shared" si="21"/>
        <v>0</v>
      </c>
      <c r="CV739" s="1542"/>
      <c r="CW739" s="1542"/>
      <c r="CX739" s="1542"/>
      <c r="CY739" s="1542"/>
      <c r="CZ739" s="1542">
        <f t="shared" si="22"/>
        <v>0</v>
      </c>
      <c r="DA739" s="1542"/>
      <c r="DB739" s="1542"/>
      <c r="DC739" s="1542"/>
      <c r="DD739" s="1542"/>
      <c r="DE739" s="1542">
        <f t="shared" si="23"/>
        <v>0</v>
      </c>
      <c r="DF739" s="1542"/>
      <c r="DG739" s="1542"/>
      <c r="DH739" s="1542"/>
      <c r="DI739" s="1542"/>
      <c r="DJ739" s="1542">
        <f t="shared" si="24"/>
        <v>0</v>
      </c>
      <c r="DK739" s="1542"/>
      <c r="DL739" s="1542"/>
      <c r="DM739" s="1542"/>
      <c r="DN739" s="1542"/>
      <c r="DO739" s="1542">
        <f t="shared" si="25"/>
        <v>0</v>
      </c>
      <c r="DP739" s="1542"/>
      <c r="DQ739" s="1542"/>
      <c r="DR739" s="1542"/>
      <c r="DS739" s="1542"/>
      <c r="DT739" s="6"/>
      <c r="DU739" s="1543">
        <f t="shared" si="26"/>
        <v>0</v>
      </c>
      <c r="DV739" s="1543"/>
      <c r="DW739" s="1543"/>
      <c r="DX739" s="1543"/>
      <c r="DY739" s="1543"/>
      <c r="DZ739" s="1543">
        <f t="shared" si="27"/>
        <v>0</v>
      </c>
      <c r="EA739" s="1543"/>
      <c r="EB739" s="1543"/>
      <c r="EC739" s="1543"/>
      <c r="ED739" s="1543"/>
      <c r="EE739" s="1543">
        <f t="shared" si="28"/>
        <v>0</v>
      </c>
      <c r="EF739" s="1543"/>
      <c r="EG739" s="1543"/>
      <c r="EH739" s="1543"/>
      <c r="EI739" s="1543"/>
      <c r="EJ739" s="1543">
        <f t="shared" si="29"/>
        <v>0</v>
      </c>
      <c r="EK739" s="1543"/>
      <c r="EL739" s="1543"/>
      <c r="EM739" s="1543"/>
      <c r="EN739" s="1543"/>
      <c r="EO739" s="1543">
        <f t="shared" si="30"/>
        <v>0</v>
      </c>
      <c r="EP739" s="1543"/>
      <c r="EQ739" s="1543"/>
      <c r="ER739" s="1543"/>
      <c r="ES739" s="1543"/>
      <c r="ET739" s="1543">
        <f t="shared" si="31"/>
        <v>0</v>
      </c>
      <c r="EU739" s="1543"/>
      <c r="EV739" s="1543"/>
      <c r="EW739" s="1543"/>
      <c r="EX739" s="1543"/>
      <c r="EZ739" s="1549" t="str">
        <f t="shared" si="32"/>
        <v/>
      </c>
      <c r="FA739" s="1550"/>
      <c r="FB739" s="1550"/>
      <c r="FC739" s="1550"/>
      <c r="FD739" s="1551"/>
      <c r="FE739" s="1549" t="str">
        <f t="shared" si="33"/>
        <v/>
      </c>
      <c r="FF739" s="1550"/>
      <c r="FG739" s="1550"/>
      <c r="FH739" s="1550"/>
      <c r="FI739" s="1551"/>
      <c r="FJ739" s="1549" t="str">
        <f t="shared" si="34"/>
        <v/>
      </c>
      <c r="FK739" s="1550"/>
      <c r="FL739" s="1550"/>
      <c r="FM739" s="1550"/>
      <c r="FN739" s="1551"/>
      <c r="FO739" s="1549" t="str">
        <f t="shared" si="35"/>
        <v/>
      </c>
      <c r="FP739" s="1550"/>
      <c r="FQ739" s="1550"/>
      <c r="FR739" s="1550"/>
      <c r="FS739" s="1551"/>
      <c r="FT739" s="1549" t="str">
        <f t="shared" si="36"/>
        <v/>
      </c>
      <c r="FU739" s="1550"/>
      <c r="FV739" s="1550"/>
      <c r="FW739" s="1550"/>
      <c r="FX739" s="1551"/>
      <c r="FY739" s="1549" t="str">
        <f t="shared" si="37"/>
        <v/>
      </c>
      <c r="FZ739" s="1550"/>
      <c r="GA739" s="1550"/>
      <c r="GB739" s="1550"/>
      <c r="GC739" s="1551"/>
    </row>
    <row r="740" spans="1:185" ht="13" customHeight="1">
      <c r="B740" s="1365"/>
      <c r="C740" s="1366"/>
      <c r="D740" s="1366"/>
      <c r="E740" s="1366"/>
      <c r="F740" s="1367"/>
      <c r="G740" s="1359"/>
      <c r="H740" s="1360"/>
      <c r="I740" s="1360"/>
      <c r="J740" s="1361"/>
      <c r="K740" s="1362"/>
      <c r="L740" s="1363"/>
      <c r="M740" s="1363"/>
      <c r="N740" s="1364"/>
      <c r="O740" s="1411"/>
      <c r="P740" s="1412"/>
      <c r="Q740" s="1412"/>
      <c r="R740" s="1412"/>
      <c r="S740" s="1413"/>
      <c r="T740" s="1411"/>
      <c r="U740" s="1412"/>
      <c r="V740" s="1412"/>
      <c r="W740" s="1413"/>
      <c r="X740" s="1414">
        <f t="shared" si="10"/>
        <v>0</v>
      </c>
      <c r="Y740" s="1410"/>
      <c r="Z740" s="1410"/>
      <c r="AA740" s="1410"/>
      <c r="AB740" s="1415"/>
      <c r="AC740" s="1416"/>
      <c r="AD740" s="1417"/>
      <c r="AE740" s="1417"/>
      <c r="AF740" s="1417"/>
      <c r="AG740" s="1418"/>
      <c r="AH740" s="1434" t="str">
        <f t="shared" si="38"/>
        <v/>
      </c>
      <c r="AI740" s="1435"/>
      <c r="AJ740" s="1436"/>
      <c r="AK740" s="1365" t="s">
        <v>589</v>
      </c>
      <c r="AL740" s="1366"/>
      <c r="AM740" s="1366"/>
      <c r="AN740" s="1366"/>
      <c r="AO740" s="1367"/>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9">
        <f t="shared" si="39"/>
        <v>0</v>
      </c>
      <c r="CH740" s="1551"/>
      <c r="CI740" s="1552">
        <f t="shared" si="40"/>
        <v>0</v>
      </c>
      <c r="CJ740" s="1554"/>
      <c r="CK740" s="1549">
        <f t="shared" si="18"/>
        <v>0</v>
      </c>
      <c r="CL740" s="1551"/>
      <c r="CM740" s="1552">
        <f t="shared" si="19"/>
        <v>0</v>
      </c>
      <c r="CN740" s="1554"/>
      <c r="CO740" s="3"/>
      <c r="CP740" s="1545">
        <f t="shared" si="20"/>
        <v>0</v>
      </c>
      <c r="CQ740" s="1546"/>
      <c r="CR740" s="1546"/>
      <c r="CS740" s="1546"/>
      <c r="CT740" s="1547"/>
      <c r="CU740" s="1542">
        <f t="shared" si="21"/>
        <v>0</v>
      </c>
      <c r="CV740" s="1542"/>
      <c r="CW740" s="1542"/>
      <c r="CX740" s="1542"/>
      <c r="CY740" s="1542"/>
      <c r="CZ740" s="1542">
        <f t="shared" si="22"/>
        <v>0</v>
      </c>
      <c r="DA740" s="1542"/>
      <c r="DB740" s="1542"/>
      <c r="DC740" s="1542"/>
      <c r="DD740" s="1542"/>
      <c r="DE740" s="1542">
        <f t="shared" si="23"/>
        <v>0</v>
      </c>
      <c r="DF740" s="1542"/>
      <c r="DG740" s="1542"/>
      <c r="DH740" s="1542"/>
      <c r="DI740" s="1542"/>
      <c r="DJ740" s="1542">
        <f t="shared" si="24"/>
        <v>0</v>
      </c>
      <c r="DK740" s="1542"/>
      <c r="DL740" s="1542"/>
      <c r="DM740" s="1542"/>
      <c r="DN740" s="1542"/>
      <c r="DO740" s="1542">
        <f t="shared" si="25"/>
        <v>0</v>
      </c>
      <c r="DP740" s="1542"/>
      <c r="DQ740" s="1542"/>
      <c r="DR740" s="1542"/>
      <c r="DS740" s="1542"/>
      <c r="DT740" s="6"/>
      <c r="DU740" s="1543">
        <f t="shared" si="26"/>
        <v>0</v>
      </c>
      <c r="DV740" s="1543"/>
      <c r="DW740" s="1543"/>
      <c r="DX740" s="1543"/>
      <c r="DY740" s="1543"/>
      <c r="DZ740" s="1543">
        <f t="shared" si="27"/>
        <v>0</v>
      </c>
      <c r="EA740" s="1543"/>
      <c r="EB740" s="1543"/>
      <c r="EC740" s="1543"/>
      <c r="ED740" s="1543"/>
      <c r="EE740" s="1543">
        <f t="shared" si="28"/>
        <v>0</v>
      </c>
      <c r="EF740" s="1543"/>
      <c r="EG740" s="1543"/>
      <c r="EH740" s="1543"/>
      <c r="EI740" s="1543"/>
      <c r="EJ740" s="1543">
        <f t="shared" si="29"/>
        <v>0</v>
      </c>
      <c r="EK740" s="1543"/>
      <c r="EL740" s="1543"/>
      <c r="EM740" s="1543"/>
      <c r="EN740" s="1543"/>
      <c r="EO740" s="1543">
        <f t="shared" si="30"/>
        <v>0</v>
      </c>
      <c r="EP740" s="1543"/>
      <c r="EQ740" s="1543"/>
      <c r="ER740" s="1543"/>
      <c r="ES740" s="1543"/>
      <c r="ET740" s="1543">
        <f t="shared" si="31"/>
        <v>0</v>
      </c>
      <c r="EU740" s="1543"/>
      <c r="EV740" s="1543"/>
      <c r="EW740" s="1543"/>
      <c r="EX740" s="1543"/>
      <c r="EZ740" s="1549" t="str">
        <f t="shared" si="32"/>
        <v/>
      </c>
      <c r="FA740" s="1550"/>
      <c r="FB740" s="1550"/>
      <c r="FC740" s="1550"/>
      <c r="FD740" s="1551"/>
      <c r="FE740" s="1549" t="str">
        <f t="shared" si="33"/>
        <v/>
      </c>
      <c r="FF740" s="1550"/>
      <c r="FG740" s="1550"/>
      <c r="FH740" s="1550"/>
      <c r="FI740" s="1551"/>
      <c r="FJ740" s="1549" t="str">
        <f t="shared" si="34"/>
        <v/>
      </c>
      <c r="FK740" s="1550"/>
      <c r="FL740" s="1550"/>
      <c r="FM740" s="1550"/>
      <c r="FN740" s="1551"/>
      <c r="FO740" s="1549" t="str">
        <f t="shared" si="35"/>
        <v/>
      </c>
      <c r="FP740" s="1550"/>
      <c r="FQ740" s="1550"/>
      <c r="FR740" s="1550"/>
      <c r="FS740" s="1551"/>
      <c r="FT740" s="1549" t="str">
        <f t="shared" si="36"/>
        <v/>
      </c>
      <c r="FU740" s="1550"/>
      <c r="FV740" s="1550"/>
      <c r="FW740" s="1550"/>
      <c r="FX740" s="1551"/>
      <c r="FY740" s="1549" t="str">
        <f t="shared" si="37"/>
        <v/>
      </c>
      <c r="FZ740" s="1550"/>
      <c r="GA740" s="1550"/>
      <c r="GB740" s="1550"/>
      <c r="GC740" s="1551"/>
    </row>
    <row r="741" spans="1:185" ht="13" customHeight="1">
      <c r="B741" s="1365"/>
      <c r="C741" s="1366"/>
      <c r="D741" s="1366"/>
      <c r="E741" s="1366"/>
      <c r="F741" s="1367"/>
      <c r="G741" s="1359"/>
      <c r="H741" s="1360"/>
      <c r="I741" s="1360"/>
      <c r="J741" s="1361"/>
      <c r="K741" s="1362"/>
      <c r="L741" s="1363"/>
      <c r="M741" s="1363"/>
      <c r="N741" s="1364"/>
      <c r="O741" s="1411"/>
      <c r="P741" s="1412"/>
      <c r="Q741" s="1412"/>
      <c r="R741" s="1412"/>
      <c r="S741" s="1413"/>
      <c r="T741" s="1411"/>
      <c r="U741" s="1412"/>
      <c r="V741" s="1412"/>
      <c r="W741" s="1413"/>
      <c r="X741" s="1414">
        <f t="shared" si="10"/>
        <v>0</v>
      </c>
      <c r="Y741" s="1410"/>
      <c r="Z741" s="1410"/>
      <c r="AA741" s="1410"/>
      <c r="AB741" s="1415"/>
      <c r="AC741" s="1416"/>
      <c r="AD741" s="1417"/>
      <c r="AE741" s="1417"/>
      <c r="AF741" s="1417"/>
      <c r="AG741" s="1418"/>
      <c r="AH741" s="1434" t="str">
        <f t="shared" si="38"/>
        <v/>
      </c>
      <c r="AI741" s="1435"/>
      <c r="AJ741" s="1436"/>
      <c r="AK741" s="1365" t="s">
        <v>589</v>
      </c>
      <c r="AL741" s="1366"/>
      <c r="AM741" s="1366"/>
      <c r="AN741" s="1366"/>
      <c r="AO741" s="1367"/>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9">
        <f t="shared" si="39"/>
        <v>0</v>
      </c>
      <c r="CH741" s="1551"/>
      <c r="CI741" s="1552">
        <f t="shared" si="40"/>
        <v>0</v>
      </c>
      <c r="CJ741" s="1554"/>
      <c r="CK741" s="1549">
        <f t="shared" si="18"/>
        <v>0</v>
      </c>
      <c r="CL741" s="1551"/>
      <c r="CM741" s="1552">
        <f t="shared" si="19"/>
        <v>0</v>
      </c>
      <c r="CN741" s="1554"/>
      <c r="CO741" s="3"/>
      <c r="CP741" s="1545">
        <f t="shared" si="20"/>
        <v>0</v>
      </c>
      <c r="CQ741" s="1546"/>
      <c r="CR741" s="1546"/>
      <c r="CS741" s="1546"/>
      <c r="CT741" s="1547"/>
      <c r="CU741" s="1542">
        <f t="shared" si="21"/>
        <v>0</v>
      </c>
      <c r="CV741" s="1542"/>
      <c r="CW741" s="1542"/>
      <c r="CX741" s="1542"/>
      <c r="CY741" s="1542"/>
      <c r="CZ741" s="1542">
        <f t="shared" si="22"/>
        <v>0</v>
      </c>
      <c r="DA741" s="1542"/>
      <c r="DB741" s="1542"/>
      <c r="DC741" s="1542"/>
      <c r="DD741" s="1542"/>
      <c r="DE741" s="1542">
        <f t="shared" si="23"/>
        <v>0</v>
      </c>
      <c r="DF741" s="1542"/>
      <c r="DG741" s="1542"/>
      <c r="DH741" s="1542"/>
      <c r="DI741" s="1542"/>
      <c r="DJ741" s="1542">
        <f t="shared" si="24"/>
        <v>0</v>
      </c>
      <c r="DK741" s="1542"/>
      <c r="DL741" s="1542"/>
      <c r="DM741" s="1542"/>
      <c r="DN741" s="1542"/>
      <c r="DO741" s="1542">
        <f t="shared" si="25"/>
        <v>0</v>
      </c>
      <c r="DP741" s="1542"/>
      <c r="DQ741" s="1542"/>
      <c r="DR741" s="1542"/>
      <c r="DS741" s="1542"/>
      <c r="DT741" s="6"/>
      <c r="DU741" s="1543">
        <f t="shared" si="26"/>
        <v>0</v>
      </c>
      <c r="DV741" s="1543"/>
      <c r="DW741" s="1543"/>
      <c r="DX741" s="1543"/>
      <c r="DY741" s="1543"/>
      <c r="DZ741" s="1543">
        <f t="shared" si="27"/>
        <v>0</v>
      </c>
      <c r="EA741" s="1543"/>
      <c r="EB741" s="1543"/>
      <c r="EC741" s="1543"/>
      <c r="ED741" s="1543"/>
      <c r="EE741" s="1543">
        <f t="shared" si="28"/>
        <v>0</v>
      </c>
      <c r="EF741" s="1543"/>
      <c r="EG741" s="1543"/>
      <c r="EH741" s="1543"/>
      <c r="EI741" s="1543"/>
      <c r="EJ741" s="1543">
        <f t="shared" si="29"/>
        <v>0</v>
      </c>
      <c r="EK741" s="1543"/>
      <c r="EL741" s="1543"/>
      <c r="EM741" s="1543"/>
      <c r="EN741" s="1543"/>
      <c r="EO741" s="1543">
        <f t="shared" si="30"/>
        <v>0</v>
      </c>
      <c r="EP741" s="1543"/>
      <c r="EQ741" s="1543"/>
      <c r="ER741" s="1543"/>
      <c r="ES741" s="1543"/>
      <c r="ET741" s="1543">
        <f t="shared" si="31"/>
        <v>0</v>
      </c>
      <c r="EU741" s="1543"/>
      <c r="EV741" s="1543"/>
      <c r="EW741" s="1543"/>
      <c r="EX741" s="1543"/>
      <c r="EZ741" s="1549" t="str">
        <f t="shared" si="32"/>
        <v/>
      </c>
      <c r="FA741" s="1550"/>
      <c r="FB741" s="1550"/>
      <c r="FC741" s="1550"/>
      <c r="FD741" s="1551"/>
      <c r="FE741" s="1549" t="str">
        <f t="shared" si="33"/>
        <v/>
      </c>
      <c r="FF741" s="1550"/>
      <c r="FG741" s="1550"/>
      <c r="FH741" s="1550"/>
      <c r="FI741" s="1551"/>
      <c r="FJ741" s="1549" t="str">
        <f t="shared" si="34"/>
        <v/>
      </c>
      <c r="FK741" s="1550"/>
      <c r="FL741" s="1550"/>
      <c r="FM741" s="1550"/>
      <c r="FN741" s="1551"/>
      <c r="FO741" s="1549" t="str">
        <f t="shared" si="35"/>
        <v/>
      </c>
      <c r="FP741" s="1550"/>
      <c r="FQ741" s="1550"/>
      <c r="FR741" s="1550"/>
      <c r="FS741" s="1551"/>
      <c r="FT741" s="1549" t="str">
        <f t="shared" si="36"/>
        <v/>
      </c>
      <c r="FU741" s="1550"/>
      <c r="FV741" s="1550"/>
      <c r="FW741" s="1550"/>
      <c r="FX741" s="1551"/>
      <c r="FY741" s="1549" t="str">
        <f t="shared" si="37"/>
        <v/>
      </c>
      <c r="FZ741" s="1550"/>
      <c r="GA741" s="1550"/>
      <c r="GB741" s="1550"/>
      <c r="GC741" s="1551"/>
    </row>
    <row r="742" spans="1:185" ht="13" customHeight="1">
      <c r="B742" s="1365"/>
      <c r="C742" s="1366"/>
      <c r="D742" s="1366"/>
      <c r="E742" s="1366"/>
      <c r="F742" s="1367"/>
      <c r="G742" s="1359"/>
      <c r="H742" s="1360"/>
      <c r="I742" s="1360"/>
      <c r="J742" s="1361"/>
      <c r="K742" s="1362"/>
      <c r="L742" s="1363"/>
      <c r="M742" s="1363"/>
      <c r="N742" s="1364"/>
      <c r="O742" s="1411"/>
      <c r="P742" s="1412"/>
      <c r="Q742" s="1412"/>
      <c r="R742" s="1412"/>
      <c r="S742" s="1413"/>
      <c r="T742" s="1411"/>
      <c r="U742" s="1412"/>
      <c r="V742" s="1412"/>
      <c r="W742" s="1413"/>
      <c r="X742" s="1414">
        <f t="shared" si="10"/>
        <v>0</v>
      </c>
      <c r="Y742" s="1410"/>
      <c r="Z742" s="1410"/>
      <c r="AA742" s="1410"/>
      <c r="AB742" s="1415"/>
      <c r="AC742" s="1416"/>
      <c r="AD742" s="1417"/>
      <c r="AE742" s="1417"/>
      <c r="AF742" s="1417"/>
      <c r="AG742" s="1418"/>
      <c r="AH742" s="1434" t="str">
        <f t="shared" si="38"/>
        <v/>
      </c>
      <c r="AI742" s="1435"/>
      <c r="AJ742" s="1436"/>
      <c r="AK742" s="1365" t="s">
        <v>589</v>
      </c>
      <c r="AL742" s="1366"/>
      <c r="AM742" s="1366"/>
      <c r="AN742" s="1366"/>
      <c r="AO742" s="1367"/>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9">
        <f t="shared" si="39"/>
        <v>0</v>
      </c>
      <c r="CH742" s="1551"/>
      <c r="CI742" s="1552">
        <f t="shared" si="40"/>
        <v>0</v>
      </c>
      <c r="CJ742" s="1554"/>
      <c r="CK742" s="1549">
        <f t="shared" si="18"/>
        <v>0</v>
      </c>
      <c r="CL742" s="1551"/>
      <c r="CM742" s="1552">
        <f t="shared" si="19"/>
        <v>0</v>
      </c>
      <c r="CN742" s="1554"/>
      <c r="CO742" s="3"/>
      <c r="CP742" s="1545">
        <f t="shared" si="20"/>
        <v>0</v>
      </c>
      <c r="CQ742" s="1546"/>
      <c r="CR742" s="1546"/>
      <c r="CS742" s="1546"/>
      <c r="CT742" s="1547"/>
      <c r="CU742" s="1542">
        <f t="shared" si="21"/>
        <v>0</v>
      </c>
      <c r="CV742" s="1542"/>
      <c r="CW742" s="1542"/>
      <c r="CX742" s="1542"/>
      <c r="CY742" s="1542"/>
      <c r="CZ742" s="1542">
        <f t="shared" si="22"/>
        <v>0</v>
      </c>
      <c r="DA742" s="1542"/>
      <c r="DB742" s="1542"/>
      <c r="DC742" s="1542"/>
      <c r="DD742" s="1542"/>
      <c r="DE742" s="1542">
        <f t="shared" si="23"/>
        <v>0</v>
      </c>
      <c r="DF742" s="1542"/>
      <c r="DG742" s="1542"/>
      <c r="DH742" s="1542"/>
      <c r="DI742" s="1542"/>
      <c r="DJ742" s="1542">
        <f t="shared" si="24"/>
        <v>0</v>
      </c>
      <c r="DK742" s="1542"/>
      <c r="DL742" s="1542"/>
      <c r="DM742" s="1542"/>
      <c r="DN742" s="1542"/>
      <c r="DO742" s="1542">
        <f t="shared" si="25"/>
        <v>0</v>
      </c>
      <c r="DP742" s="1542"/>
      <c r="DQ742" s="1542"/>
      <c r="DR742" s="1542"/>
      <c r="DS742" s="1542"/>
      <c r="DT742" s="6"/>
      <c r="DU742" s="1543">
        <f t="shared" si="26"/>
        <v>0</v>
      </c>
      <c r="DV742" s="1543"/>
      <c r="DW742" s="1543"/>
      <c r="DX742" s="1543"/>
      <c r="DY742" s="1543"/>
      <c r="DZ742" s="1543">
        <f t="shared" si="27"/>
        <v>0</v>
      </c>
      <c r="EA742" s="1543"/>
      <c r="EB742" s="1543"/>
      <c r="EC742" s="1543"/>
      <c r="ED742" s="1543"/>
      <c r="EE742" s="1543">
        <f t="shared" si="28"/>
        <v>0</v>
      </c>
      <c r="EF742" s="1543"/>
      <c r="EG742" s="1543"/>
      <c r="EH742" s="1543"/>
      <c r="EI742" s="1543"/>
      <c r="EJ742" s="1543">
        <f t="shared" si="29"/>
        <v>0</v>
      </c>
      <c r="EK742" s="1543"/>
      <c r="EL742" s="1543"/>
      <c r="EM742" s="1543"/>
      <c r="EN742" s="1543"/>
      <c r="EO742" s="1543">
        <f t="shared" si="30"/>
        <v>0</v>
      </c>
      <c r="EP742" s="1543"/>
      <c r="EQ742" s="1543"/>
      <c r="ER742" s="1543"/>
      <c r="ES742" s="1543"/>
      <c r="ET742" s="1543">
        <f t="shared" si="31"/>
        <v>0</v>
      </c>
      <c r="EU742" s="1543"/>
      <c r="EV742" s="1543"/>
      <c r="EW742" s="1543"/>
      <c r="EX742" s="1543"/>
      <c r="EZ742" s="1549" t="str">
        <f t="shared" si="32"/>
        <v/>
      </c>
      <c r="FA742" s="1550"/>
      <c r="FB742" s="1550"/>
      <c r="FC742" s="1550"/>
      <c r="FD742" s="1551"/>
      <c r="FE742" s="1549" t="str">
        <f t="shared" si="33"/>
        <v/>
      </c>
      <c r="FF742" s="1550"/>
      <c r="FG742" s="1550"/>
      <c r="FH742" s="1550"/>
      <c r="FI742" s="1551"/>
      <c r="FJ742" s="1549" t="str">
        <f t="shared" si="34"/>
        <v/>
      </c>
      <c r="FK742" s="1550"/>
      <c r="FL742" s="1550"/>
      <c r="FM742" s="1550"/>
      <c r="FN742" s="1551"/>
      <c r="FO742" s="1549" t="str">
        <f t="shared" si="35"/>
        <v/>
      </c>
      <c r="FP742" s="1550"/>
      <c r="FQ742" s="1550"/>
      <c r="FR742" s="1550"/>
      <c r="FS742" s="1551"/>
      <c r="FT742" s="1549" t="str">
        <f t="shared" si="36"/>
        <v/>
      </c>
      <c r="FU742" s="1550"/>
      <c r="FV742" s="1550"/>
      <c r="FW742" s="1550"/>
      <c r="FX742" s="1551"/>
      <c r="FY742" s="1549" t="str">
        <f t="shared" si="37"/>
        <v/>
      </c>
      <c r="FZ742" s="1550"/>
      <c r="GA742" s="1550"/>
      <c r="GB742" s="1550"/>
      <c r="GC742" s="1551"/>
    </row>
    <row r="743" spans="1:185" ht="13" customHeight="1">
      <c r="B743" s="1365"/>
      <c r="C743" s="1366"/>
      <c r="D743" s="1366"/>
      <c r="E743" s="1366"/>
      <c r="F743" s="1367"/>
      <c r="G743" s="1359"/>
      <c r="H743" s="1360"/>
      <c r="I743" s="1360"/>
      <c r="J743" s="1361"/>
      <c r="K743" s="1362"/>
      <c r="L743" s="1363"/>
      <c r="M743" s="1363"/>
      <c r="N743" s="1364"/>
      <c r="O743" s="1411"/>
      <c r="P743" s="1412"/>
      <c r="Q743" s="1412"/>
      <c r="R743" s="1412"/>
      <c r="S743" s="1413"/>
      <c r="T743" s="1411"/>
      <c r="U743" s="1412"/>
      <c r="V743" s="1412"/>
      <c r="W743" s="1413"/>
      <c r="X743" s="1414">
        <f t="shared" si="10"/>
        <v>0</v>
      </c>
      <c r="Y743" s="1410"/>
      <c r="Z743" s="1410"/>
      <c r="AA743" s="1410"/>
      <c r="AB743" s="1415"/>
      <c r="AC743" s="1416"/>
      <c r="AD743" s="1417"/>
      <c r="AE743" s="1417"/>
      <c r="AF743" s="1417"/>
      <c r="AG743" s="1418"/>
      <c r="AH743" s="1434" t="str">
        <f t="shared" si="38"/>
        <v/>
      </c>
      <c r="AI743" s="1435"/>
      <c r="AJ743" s="1436"/>
      <c r="AK743" s="1365" t="s">
        <v>589</v>
      </c>
      <c r="AL743" s="1366"/>
      <c r="AM743" s="1366"/>
      <c r="AN743" s="1366"/>
      <c r="AO743" s="1367"/>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9">
        <f t="shared" si="39"/>
        <v>0</v>
      </c>
      <c r="CH743" s="1551"/>
      <c r="CI743" s="1552">
        <f t="shared" si="40"/>
        <v>0</v>
      </c>
      <c r="CJ743" s="1554"/>
      <c r="CK743" s="1549">
        <f t="shared" si="18"/>
        <v>0</v>
      </c>
      <c r="CL743" s="1551"/>
      <c r="CM743" s="1552">
        <f t="shared" si="19"/>
        <v>0</v>
      </c>
      <c r="CN743" s="1554"/>
      <c r="CO743" s="3"/>
      <c r="CP743" s="1545">
        <f t="shared" si="20"/>
        <v>0</v>
      </c>
      <c r="CQ743" s="1546"/>
      <c r="CR743" s="1546"/>
      <c r="CS743" s="1546"/>
      <c r="CT743" s="1547"/>
      <c r="CU743" s="1542">
        <f t="shared" si="21"/>
        <v>0</v>
      </c>
      <c r="CV743" s="1542"/>
      <c r="CW743" s="1542"/>
      <c r="CX743" s="1542"/>
      <c r="CY743" s="1542"/>
      <c r="CZ743" s="1542">
        <f t="shared" si="22"/>
        <v>0</v>
      </c>
      <c r="DA743" s="1542"/>
      <c r="DB743" s="1542"/>
      <c r="DC743" s="1542"/>
      <c r="DD743" s="1542"/>
      <c r="DE743" s="1542">
        <f t="shared" si="23"/>
        <v>0</v>
      </c>
      <c r="DF743" s="1542"/>
      <c r="DG743" s="1542"/>
      <c r="DH743" s="1542"/>
      <c r="DI743" s="1542"/>
      <c r="DJ743" s="1542">
        <f t="shared" si="24"/>
        <v>0</v>
      </c>
      <c r="DK743" s="1542"/>
      <c r="DL743" s="1542"/>
      <c r="DM743" s="1542"/>
      <c r="DN743" s="1542"/>
      <c r="DO743" s="1542">
        <f t="shared" si="25"/>
        <v>0</v>
      </c>
      <c r="DP743" s="1542"/>
      <c r="DQ743" s="1542"/>
      <c r="DR743" s="1542"/>
      <c r="DS743" s="1542"/>
      <c r="DT743" s="6"/>
      <c r="DU743" s="1543">
        <f t="shared" si="26"/>
        <v>0</v>
      </c>
      <c r="DV743" s="1543"/>
      <c r="DW743" s="1543"/>
      <c r="DX743" s="1543"/>
      <c r="DY743" s="1543"/>
      <c r="DZ743" s="1543">
        <f t="shared" si="27"/>
        <v>0</v>
      </c>
      <c r="EA743" s="1543"/>
      <c r="EB743" s="1543"/>
      <c r="EC743" s="1543"/>
      <c r="ED743" s="1543"/>
      <c r="EE743" s="1543">
        <f t="shared" si="28"/>
        <v>0</v>
      </c>
      <c r="EF743" s="1543"/>
      <c r="EG743" s="1543"/>
      <c r="EH743" s="1543"/>
      <c r="EI743" s="1543"/>
      <c r="EJ743" s="1543">
        <f t="shared" si="29"/>
        <v>0</v>
      </c>
      <c r="EK743" s="1543"/>
      <c r="EL743" s="1543"/>
      <c r="EM743" s="1543"/>
      <c r="EN743" s="1543"/>
      <c r="EO743" s="1543">
        <f t="shared" si="30"/>
        <v>0</v>
      </c>
      <c r="EP743" s="1543"/>
      <c r="EQ743" s="1543"/>
      <c r="ER743" s="1543"/>
      <c r="ES743" s="1543"/>
      <c r="ET743" s="1543">
        <f t="shared" si="31"/>
        <v>0</v>
      </c>
      <c r="EU743" s="1543"/>
      <c r="EV743" s="1543"/>
      <c r="EW743" s="1543"/>
      <c r="EX743" s="1543"/>
      <c r="EZ743" s="1549" t="str">
        <f t="shared" si="32"/>
        <v/>
      </c>
      <c r="FA743" s="1550"/>
      <c r="FB743" s="1550"/>
      <c r="FC743" s="1550"/>
      <c r="FD743" s="1551"/>
      <c r="FE743" s="1549" t="str">
        <f t="shared" si="33"/>
        <v/>
      </c>
      <c r="FF743" s="1550"/>
      <c r="FG743" s="1550"/>
      <c r="FH743" s="1550"/>
      <c r="FI743" s="1551"/>
      <c r="FJ743" s="1549" t="str">
        <f t="shared" si="34"/>
        <v/>
      </c>
      <c r="FK743" s="1550"/>
      <c r="FL743" s="1550"/>
      <c r="FM743" s="1550"/>
      <c r="FN743" s="1551"/>
      <c r="FO743" s="1549" t="str">
        <f t="shared" si="35"/>
        <v/>
      </c>
      <c r="FP743" s="1550"/>
      <c r="FQ743" s="1550"/>
      <c r="FR743" s="1550"/>
      <c r="FS743" s="1551"/>
      <c r="FT743" s="1549" t="str">
        <f t="shared" si="36"/>
        <v/>
      </c>
      <c r="FU743" s="1550"/>
      <c r="FV743" s="1550"/>
      <c r="FW743" s="1550"/>
      <c r="FX743" s="1551"/>
      <c r="FY743" s="1549" t="str">
        <f t="shared" si="37"/>
        <v/>
      </c>
      <c r="FZ743" s="1550"/>
      <c r="GA743" s="1550"/>
      <c r="GB743" s="1550"/>
      <c r="GC743" s="1551"/>
    </row>
    <row r="744" spans="1:185" ht="13" customHeight="1">
      <c r="B744" s="1365"/>
      <c r="C744" s="1366"/>
      <c r="D744" s="1366"/>
      <c r="E744" s="1366"/>
      <c r="F744" s="1367"/>
      <c r="G744" s="1359"/>
      <c r="H744" s="1360"/>
      <c r="I744" s="1360"/>
      <c r="J744" s="1361"/>
      <c r="K744" s="1362"/>
      <c r="L744" s="1363"/>
      <c r="M744" s="1363"/>
      <c r="N744" s="1364"/>
      <c r="O744" s="1411"/>
      <c r="P744" s="1412"/>
      <c r="Q744" s="1412"/>
      <c r="R744" s="1412"/>
      <c r="S744" s="1413"/>
      <c r="T744" s="1411"/>
      <c r="U744" s="1412"/>
      <c r="V744" s="1412"/>
      <c r="W744" s="1413"/>
      <c r="X744" s="1414">
        <f t="shared" si="10"/>
        <v>0</v>
      </c>
      <c r="Y744" s="1410"/>
      <c r="Z744" s="1410"/>
      <c r="AA744" s="1410"/>
      <c r="AB744" s="1415"/>
      <c r="AC744" s="1416"/>
      <c r="AD744" s="1417"/>
      <c r="AE744" s="1417"/>
      <c r="AF744" s="1417"/>
      <c r="AG744" s="1418"/>
      <c r="AH744" s="1434" t="str">
        <f t="shared" si="38"/>
        <v/>
      </c>
      <c r="AI744" s="1435"/>
      <c r="AJ744" s="1436"/>
      <c r="AK744" s="1365" t="s">
        <v>589</v>
      </c>
      <c r="AL744" s="1366"/>
      <c r="AM744" s="1366"/>
      <c r="AN744" s="1366"/>
      <c r="AO744" s="1367"/>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9">
        <f t="shared" si="39"/>
        <v>0</v>
      </c>
      <c r="CH744" s="1551"/>
      <c r="CI744" s="1552">
        <f t="shared" si="40"/>
        <v>0</v>
      </c>
      <c r="CJ744" s="1554"/>
      <c r="CK744" s="1549">
        <f t="shared" si="18"/>
        <v>0</v>
      </c>
      <c r="CL744" s="1551"/>
      <c r="CM744" s="1552">
        <f t="shared" si="19"/>
        <v>0</v>
      </c>
      <c r="CN744" s="1554"/>
      <c r="CO744" s="3"/>
      <c r="CP744" s="1545">
        <f t="shared" si="20"/>
        <v>0</v>
      </c>
      <c r="CQ744" s="1546"/>
      <c r="CR744" s="1546"/>
      <c r="CS744" s="1546"/>
      <c r="CT744" s="1547"/>
      <c r="CU744" s="1542">
        <f t="shared" si="21"/>
        <v>0</v>
      </c>
      <c r="CV744" s="1542"/>
      <c r="CW744" s="1542"/>
      <c r="CX744" s="1542"/>
      <c r="CY744" s="1542"/>
      <c r="CZ744" s="1542">
        <f t="shared" si="22"/>
        <v>0</v>
      </c>
      <c r="DA744" s="1542"/>
      <c r="DB744" s="1542"/>
      <c r="DC744" s="1542"/>
      <c r="DD744" s="1542"/>
      <c r="DE744" s="1542">
        <f t="shared" si="23"/>
        <v>0</v>
      </c>
      <c r="DF744" s="1542"/>
      <c r="DG744" s="1542"/>
      <c r="DH744" s="1542"/>
      <c r="DI744" s="1542"/>
      <c r="DJ744" s="1542">
        <f t="shared" si="24"/>
        <v>0</v>
      </c>
      <c r="DK744" s="1542"/>
      <c r="DL744" s="1542"/>
      <c r="DM744" s="1542"/>
      <c r="DN744" s="1542"/>
      <c r="DO744" s="1542">
        <f t="shared" si="25"/>
        <v>0</v>
      </c>
      <c r="DP744" s="1542"/>
      <c r="DQ744" s="1542"/>
      <c r="DR744" s="1542"/>
      <c r="DS744" s="1542"/>
      <c r="DT744" s="6"/>
      <c r="DU744" s="1543">
        <f t="shared" si="26"/>
        <v>0</v>
      </c>
      <c r="DV744" s="1543"/>
      <c r="DW744" s="1543"/>
      <c r="DX744" s="1543"/>
      <c r="DY744" s="1543"/>
      <c r="DZ744" s="1543">
        <f t="shared" si="27"/>
        <v>0</v>
      </c>
      <c r="EA744" s="1543"/>
      <c r="EB744" s="1543"/>
      <c r="EC744" s="1543"/>
      <c r="ED744" s="1543"/>
      <c r="EE744" s="1543">
        <f t="shared" si="28"/>
        <v>0</v>
      </c>
      <c r="EF744" s="1543"/>
      <c r="EG744" s="1543"/>
      <c r="EH744" s="1543"/>
      <c r="EI744" s="1543"/>
      <c r="EJ744" s="1543">
        <f t="shared" si="29"/>
        <v>0</v>
      </c>
      <c r="EK744" s="1543"/>
      <c r="EL744" s="1543"/>
      <c r="EM744" s="1543"/>
      <c r="EN744" s="1543"/>
      <c r="EO744" s="1543">
        <f t="shared" si="30"/>
        <v>0</v>
      </c>
      <c r="EP744" s="1543"/>
      <c r="EQ744" s="1543"/>
      <c r="ER744" s="1543"/>
      <c r="ES744" s="1543"/>
      <c r="ET744" s="1543">
        <f t="shared" si="31"/>
        <v>0</v>
      </c>
      <c r="EU744" s="1543"/>
      <c r="EV744" s="1543"/>
      <c r="EW744" s="1543"/>
      <c r="EX744" s="1543"/>
      <c r="EZ744" s="1549" t="str">
        <f t="shared" si="32"/>
        <v/>
      </c>
      <c r="FA744" s="1550"/>
      <c r="FB744" s="1550"/>
      <c r="FC744" s="1550"/>
      <c r="FD744" s="1551"/>
      <c r="FE744" s="1549" t="str">
        <f t="shared" si="33"/>
        <v/>
      </c>
      <c r="FF744" s="1550"/>
      <c r="FG744" s="1550"/>
      <c r="FH744" s="1550"/>
      <c r="FI744" s="1551"/>
      <c r="FJ744" s="1549" t="str">
        <f t="shared" si="34"/>
        <v/>
      </c>
      <c r="FK744" s="1550"/>
      <c r="FL744" s="1550"/>
      <c r="FM744" s="1550"/>
      <c r="FN744" s="1551"/>
      <c r="FO744" s="1549" t="str">
        <f t="shared" si="35"/>
        <v/>
      </c>
      <c r="FP744" s="1550"/>
      <c r="FQ744" s="1550"/>
      <c r="FR744" s="1550"/>
      <c r="FS744" s="1551"/>
      <c r="FT744" s="1549" t="str">
        <f t="shared" si="36"/>
        <v/>
      </c>
      <c r="FU744" s="1550"/>
      <c r="FV744" s="1550"/>
      <c r="FW744" s="1550"/>
      <c r="FX744" s="1551"/>
      <c r="FY744" s="1549" t="str">
        <f t="shared" si="37"/>
        <v/>
      </c>
      <c r="FZ744" s="1550"/>
      <c r="GA744" s="1550"/>
      <c r="GB744" s="1550"/>
      <c r="GC744" s="1551"/>
    </row>
    <row r="745" spans="1:185" ht="13" customHeight="1">
      <c r="B745" s="1365"/>
      <c r="C745" s="1366"/>
      <c r="D745" s="1366"/>
      <c r="E745" s="1366"/>
      <c r="F745" s="1367"/>
      <c r="G745" s="1359"/>
      <c r="H745" s="1360"/>
      <c r="I745" s="1360"/>
      <c r="J745" s="1361"/>
      <c r="K745" s="1362"/>
      <c r="L745" s="1363"/>
      <c r="M745" s="1363"/>
      <c r="N745" s="1364"/>
      <c r="O745" s="1411"/>
      <c r="P745" s="1412"/>
      <c r="Q745" s="1412"/>
      <c r="R745" s="1412"/>
      <c r="S745" s="1413"/>
      <c r="T745" s="1411"/>
      <c r="U745" s="1412"/>
      <c r="V745" s="1412"/>
      <c r="W745" s="1413"/>
      <c r="X745" s="1414">
        <f t="shared" si="10"/>
        <v>0</v>
      </c>
      <c r="Y745" s="1410"/>
      <c r="Z745" s="1410"/>
      <c r="AA745" s="1410"/>
      <c r="AB745" s="1415"/>
      <c r="AC745" s="1416"/>
      <c r="AD745" s="1417"/>
      <c r="AE745" s="1417"/>
      <c r="AF745" s="1417"/>
      <c r="AG745" s="1418"/>
      <c r="AH745" s="1434" t="str">
        <f t="shared" si="38"/>
        <v/>
      </c>
      <c r="AI745" s="1435"/>
      <c r="AJ745" s="1436"/>
      <c r="AK745" s="1365" t="s">
        <v>589</v>
      </c>
      <c r="AL745" s="1366"/>
      <c r="AM745" s="1366"/>
      <c r="AN745" s="1366"/>
      <c r="AO745" s="1367"/>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9">
        <f t="shared" si="39"/>
        <v>0</v>
      </c>
      <c r="CH745" s="1551"/>
      <c r="CI745" s="1552">
        <f t="shared" si="40"/>
        <v>0</v>
      </c>
      <c r="CJ745" s="1554"/>
      <c r="CK745" s="1549">
        <f t="shared" si="18"/>
        <v>0</v>
      </c>
      <c r="CL745" s="1551"/>
      <c r="CM745" s="1552">
        <f t="shared" si="19"/>
        <v>0</v>
      </c>
      <c r="CN745" s="1554"/>
      <c r="CO745" s="3"/>
      <c r="CP745" s="1545">
        <f t="shared" si="20"/>
        <v>0</v>
      </c>
      <c r="CQ745" s="1546"/>
      <c r="CR745" s="1546"/>
      <c r="CS745" s="1546"/>
      <c r="CT745" s="1547"/>
      <c r="CU745" s="1542">
        <f t="shared" si="21"/>
        <v>0</v>
      </c>
      <c r="CV745" s="1542"/>
      <c r="CW745" s="1542"/>
      <c r="CX745" s="1542"/>
      <c r="CY745" s="1542"/>
      <c r="CZ745" s="1542">
        <f t="shared" si="22"/>
        <v>0</v>
      </c>
      <c r="DA745" s="1542"/>
      <c r="DB745" s="1542"/>
      <c r="DC745" s="1542"/>
      <c r="DD745" s="1542"/>
      <c r="DE745" s="1542">
        <f t="shared" si="23"/>
        <v>0</v>
      </c>
      <c r="DF745" s="1542"/>
      <c r="DG745" s="1542"/>
      <c r="DH745" s="1542"/>
      <c r="DI745" s="1542"/>
      <c r="DJ745" s="1542">
        <f t="shared" si="24"/>
        <v>0</v>
      </c>
      <c r="DK745" s="1542"/>
      <c r="DL745" s="1542"/>
      <c r="DM745" s="1542"/>
      <c r="DN745" s="1542"/>
      <c r="DO745" s="1542">
        <f t="shared" si="25"/>
        <v>0</v>
      </c>
      <c r="DP745" s="1542"/>
      <c r="DQ745" s="1542"/>
      <c r="DR745" s="1542"/>
      <c r="DS745" s="1542"/>
      <c r="DT745" s="6"/>
      <c r="DU745" s="1543">
        <f t="shared" si="26"/>
        <v>0</v>
      </c>
      <c r="DV745" s="1543"/>
      <c r="DW745" s="1543"/>
      <c r="DX745" s="1543"/>
      <c r="DY745" s="1543"/>
      <c r="DZ745" s="1543">
        <f t="shared" si="27"/>
        <v>0</v>
      </c>
      <c r="EA745" s="1543"/>
      <c r="EB745" s="1543"/>
      <c r="EC745" s="1543"/>
      <c r="ED745" s="1543"/>
      <c r="EE745" s="1543">
        <f t="shared" si="28"/>
        <v>0</v>
      </c>
      <c r="EF745" s="1543"/>
      <c r="EG745" s="1543"/>
      <c r="EH745" s="1543"/>
      <c r="EI745" s="1543"/>
      <c r="EJ745" s="1543">
        <f t="shared" si="29"/>
        <v>0</v>
      </c>
      <c r="EK745" s="1543"/>
      <c r="EL745" s="1543"/>
      <c r="EM745" s="1543"/>
      <c r="EN745" s="1543"/>
      <c r="EO745" s="1543">
        <f t="shared" si="30"/>
        <v>0</v>
      </c>
      <c r="EP745" s="1543"/>
      <c r="EQ745" s="1543"/>
      <c r="ER745" s="1543"/>
      <c r="ES745" s="1543"/>
      <c r="ET745" s="1543">
        <f t="shared" si="31"/>
        <v>0</v>
      </c>
      <c r="EU745" s="1543"/>
      <c r="EV745" s="1543"/>
      <c r="EW745" s="1543"/>
      <c r="EX745" s="1543"/>
      <c r="EZ745" s="1549" t="str">
        <f t="shared" si="32"/>
        <v/>
      </c>
      <c r="FA745" s="1550"/>
      <c r="FB745" s="1550"/>
      <c r="FC745" s="1550"/>
      <c r="FD745" s="1551"/>
      <c r="FE745" s="1549" t="str">
        <f t="shared" si="33"/>
        <v/>
      </c>
      <c r="FF745" s="1550"/>
      <c r="FG745" s="1550"/>
      <c r="FH745" s="1550"/>
      <c r="FI745" s="1551"/>
      <c r="FJ745" s="1549" t="str">
        <f t="shared" si="34"/>
        <v/>
      </c>
      <c r="FK745" s="1550"/>
      <c r="FL745" s="1550"/>
      <c r="FM745" s="1550"/>
      <c r="FN745" s="1551"/>
      <c r="FO745" s="1549" t="str">
        <f t="shared" si="35"/>
        <v/>
      </c>
      <c r="FP745" s="1550"/>
      <c r="FQ745" s="1550"/>
      <c r="FR745" s="1550"/>
      <c r="FS745" s="1551"/>
      <c r="FT745" s="1549" t="str">
        <f t="shared" si="36"/>
        <v/>
      </c>
      <c r="FU745" s="1550"/>
      <c r="FV745" s="1550"/>
      <c r="FW745" s="1550"/>
      <c r="FX745" s="1551"/>
      <c r="FY745" s="1549" t="str">
        <f t="shared" si="37"/>
        <v/>
      </c>
      <c r="FZ745" s="1550"/>
      <c r="GA745" s="1550"/>
      <c r="GB745" s="1550"/>
      <c r="GC745" s="1551"/>
    </row>
    <row r="746" spans="1:185" ht="13" customHeight="1">
      <c r="B746" s="1365"/>
      <c r="C746" s="1366"/>
      <c r="D746" s="1366"/>
      <c r="E746" s="1366"/>
      <c r="F746" s="1367"/>
      <c r="G746" s="1359"/>
      <c r="H746" s="1360"/>
      <c r="I746" s="1360"/>
      <c r="J746" s="1361"/>
      <c r="K746" s="1362"/>
      <c r="L746" s="1363"/>
      <c r="M746" s="1363"/>
      <c r="N746" s="1364"/>
      <c r="O746" s="1411"/>
      <c r="P746" s="1412"/>
      <c r="Q746" s="1412"/>
      <c r="R746" s="1412"/>
      <c r="S746" s="1413"/>
      <c r="T746" s="1411"/>
      <c r="U746" s="1412"/>
      <c r="V746" s="1412"/>
      <c r="W746" s="1413"/>
      <c r="X746" s="1414">
        <f t="shared" si="10"/>
        <v>0</v>
      </c>
      <c r="Y746" s="1410"/>
      <c r="Z746" s="1410"/>
      <c r="AA746" s="1410"/>
      <c r="AB746" s="1415"/>
      <c r="AC746" s="1416"/>
      <c r="AD746" s="1417"/>
      <c r="AE746" s="1417"/>
      <c r="AF746" s="1417"/>
      <c r="AG746" s="1418"/>
      <c r="AH746" s="1434" t="str">
        <f t="shared" si="38"/>
        <v/>
      </c>
      <c r="AI746" s="1435"/>
      <c r="AJ746" s="1436"/>
      <c r="AK746" s="1365" t="s">
        <v>589</v>
      </c>
      <c r="AL746" s="1366"/>
      <c r="AM746" s="1366"/>
      <c r="AN746" s="1366"/>
      <c r="AO746" s="1367"/>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9">
        <f t="shared" si="39"/>
        <v>0</v>
      </c>
      <c r="CH746" s="1551"/>
      <c r="CI746" s="1552">
        <f t="shared" si="40"/>
        <v>0</v>
      </c>
      <c r="CJ746" s="1554"/>
      <c r="CK746" s="1549">
        <f t="shared" si="18"/>
        <v>0</v>
      </c>
      <c r="CL746" s="1551"/>
      <c r="CM746" s="1552">
        <f t="shared" si="19"/>
        <v>0</v>
      </c>
      <c r="CN746" s="1554"/>
      <c r="CO746" s="3"/>
      <c r="CP746" s="1545">
        <f t="shared" si="20"/>
        <v>0</v>
      </c>
      <c r="CQ746" s="1546"/>
      <c r="CR746" s="1546"/>
      <c r="CS746" s="1546"/>
      <c r="CT746" s="1547"/>
      <c r="CU746" s="1542">
        <f t="shared" si="21"/>
        <v>0</v>
      </c>
      <c r="CV746" s="1542"/>
      <c r="CW746" s="1542"/>
      <c r="CX746" s="1542"/>
      <c r="CY746" s="1542"/>
      <c r="CZ746" s="1542">
        <f t="shared" si="22"/>
        <v>0</v>
      </c>
      <c r="DA746" s="1542"/>
      <c r="DB746" s="1542"/>
      <c r="DC746" s="1542"/>
      <c r="DD746" s="1542"/>
      <c r="DE746" s="1542">
        <f t="shared" si="23"/>
        <v>0</v>
      </c>
      <c r="DF746" s="1542"/>
      <c r="DG746" s="1542"/>
      <c r="DH746" s="1542"/>
      <c r="DI746" s="1542"/>
      <c r="DJ746" s="1542">
        <f t="shared" si="24"/>
        <v>0</v>
      </c>
      <c r="DK746" s="1542"/>
      <c r="DL746" s="1542"/>
      <c r="DM746" s="1542"/>
      <c r="DN746" s="1542"/>
      <c r="DO746" s="1542">
        <f t="shared" si="25"/>
        <v>0</v>
      </c>
      <c r="DP746" s="1542"/>
      <c r="DQ746" s="1542"/>
      <c r="DR746" s="1542"/>
      <c r="DS746" s="1542"/>
      <c r="DT746" s="6"/>
      <c r="DU746" s="1543">
        <f t="shared" si="26"/>
        <v>0</v>
      </c>
      <c r="DV746" s="1543"/>
      <c r="DW746" s="1543"/>
      <c r="DX746" s="1543"/>
      <c r="DY746" s="1543"/>
      <c r="DZ746" s="1543">
        <f t="shared" si="27"/>
        <v>0</v>
      </c>
      <c r="EA746" s="1543"/>
      <c r="EB746" s="1543"/>
      <c r="EC746" s="1543"/>
      <c r="ED746" s="1543"/>
      <c r="EE746" s="1543">
        <f t="shared" si="28"/>
        <v>0</v>
      </c>
      <c r="EF746" s="1543"/>
      <c r="EG746" s="1543"/>
      <c r="EH746" s="1543"/>
      <c r="EI746" s="1543"/>
      <c r="EJ746" s="1543">
        <f t="shared" si="29"/>
        <v>0</v>
      </c>
      <c r="EK746" s="1543"/>
      <c r="EL746" s="1543"/>
      <c r="EM746" s="1543"/>
      <c r="EN746" s="1543"/>
      <c r="EO746" s="1543">
        <f t="shared" si="30"/>
        <v>0</v>
      </c>
      <c r="EP746" s="1543"/>
      <c r="EQ746" s="1543"/>
      <c r="ER746" s="1543"/>
      <c r="ES746" s="1543"/>
      <c r="ET746" s="1543">
        <f t="shared" si="31"/>
        <v>0</v>
      </c>
      <c r="EU746" s="1543"/>
      <c r="EV746" s="1543"/>
      <c r="EW746" s="1543"/>
      <c r="EX746" s="1543"/>
      <c r="EZ746" s="1549" t="str">
        <f t="shared" si="32"/>
        <v/>
      </c>
      <c r="FA746" s="1550"/>
      <c r="FB746" s="1550"/>
      <c r="FC746" s="1550"/>
      <c r="FD746" s="1551"/>
      <c r="FE746" s="1549" t="str">
        <f t="shared" si="33"/>
        <v/>
      </c>
      <c r="FF746" s="1550"/>
      <c r="FG746" s="1550"/>
      <c r="FH746" s="1550"/>
      <c r="FI746" s="1551"/>
      <c r="FJ746" s="1549" t="str">
        <f t="shared" si="34"/>
        <v/>
      </c>
      <c r="FK746" s="1550"/>
      <c r="FL746" s="1550"/>
      <c r="FM746" s="1550"/>
      <c r="FN746" s="1551"/>
      <c r="FO746" s="1549" t="str">
        <f t="shared" si="35"/>
        <v/>
      </c>
      <c r="FP746" s="1550"/>
      <c r="FQ746" s="1550"/>
      <c r="FR746" s="1550"/>
      <c r="FS746" s="1551"/>
      <c r="FT746" s="1549" t="str">
        <f t="shared" si="36"/>
        <v/>
      </c>
      <c r="FU746" s="1550"/>
      <c r="FV746" s="1550"/>
      <c r="FW746" s="1550"/>
      <c r="FX746" s="1551"/>
      <c r="FY746" s="1549" t="str">
        <f t="shared" si="37"/>
        <v/>
      </c>
      <c r="FZ746" s="1550"/>
      <c r="GA746" s="1550"/>
      <c r="GB746" s="1550"/>
      <c r="GC746" s="1551"/>
    </row>
    <row r="747" spans="1:185" ht="13" customHeight="1">
      <c r="B747" s="1365"/>
      <c r="C747" s="1366"/>
      <c r="D747" s="1366"/>
      <c r="E747" s="1366"/>
      <c r="F747" s="1367"/>
      <c r="G747" s="1359"/>
      <c r="H747" s="1360"/>
      <c r="I747" s="1360"/>
      <c r="J747" s="1361"/>
      <c r="K747" s="1362"/>
      <c r="L747" s="1363"/>
      <c r="M747" s="1363"/>
      <c r="N747" s="1364"/>
      <c r="O747" s="1411"/>
      <c r="P747" s="1412"/>
      <c r="Q747" s="1412"/>
      <c r="R747" s="1412"/>
      <c r="S747" s="1413"/>
      <c r="T747" s="1411"/>
      <c r="U747" s="1412"/>
      <c r="V747" s="1412"/>
      <c r="W747" s="1413"/>
      <c r="X747" s="1414">
        <f t="shared" si="10"/>
        <v>0</v>
      </c>
      <c r="Y747" s="1410"/>
      <c r="Z747" s="1410"/>
      <c r="AA747" s="1410"/>
      <c r="AB747" s="1415"/>
      <c r="AC747" s="1416"/>
      <c r="AD747" s="1417"/>
      <c r="AE747" s="1417"/>
      <c r="AF747" s="1417"/>
      <c r="AG747" s="1418"/>
      <c r="AH747" s="1434" t="str">
        <f t="shared" si="38"/>
        <v/>
      </c>
      <c r="AI747" s="1435"/>
      <c r="AJ747" s="1436"/>
      <c r="AK747" s="1365" t="s">
        <v>589</v>
      </c>
      <c r="AL747" s="1366"/>
      <c r="AM747" s="1366"/>
      <c r="AN747" s="1366"/>
      <c r="AO747" s="1367"/>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9">
        <f t="shared" si="39"/>
        <v>0</v>
      </c>
      <c r="CH747" s="1551"/>
      <c r="CI747" s="1552">
        <f t="shared" si="40"/>
        <v>0</v>
      </c>
      <c r="CJ747" s="1554"/>
      <c r="CK747" s="1549">
        <f t="shared" si="18"/>
        <v>0</v>
      </c>
      <c r="CL747" s="1551"/>
      <c r="CM747" s="1552">
        <f t="shared" si="19"/>
        <v>0</v>
      </c>
      <c r="CN747" s="1554"/>
      <c r="CO747" s="3"/>
      <c r="CP747" s="1545">
        <f t="shared" si="20"/>
        <v>0</v>
      </c>
      <c r="CQ747" s="1546"/>
      <c r="CR747" s="1546"/>
      <c r="CS747" s="1546"/>
      <c r="CT747" s="1547"/>
      <c r="CU747" s="1542">
        <f t="shared" si="21"/>
        <v>0</v>
      </c>
      <c r="CV747" s="1542"/>
      <c r="CW747" s="1542"/>
      <c r="CX747" s="1542"/>
      <c r="CY747" s="1542"/>
      <c r="CZ747" s="1542">
        <f t="shared" si="22"/>
        <v>0</v>
      </c>
      <c r="DA747" s="1542"/>
      <c r="DB747" s="1542"/>
      <c r="DC747" s="1542"/>
      <c r="DD747" s="1542"/>
      <c r="DE747" s="1542">
        <f t="shared" si="23"/>
        <v>0</v>
      </c>
      <c r="DF747" s="1542"/>
      <c r="DG747" s="1542"/>
      <c r="DH747" s="1542"/>
      <c r="DI747" s="1542"/>
      <c r="DJ747" s="1542">
        <f t="shared" si="24"/>
        <v>0</v>
      </c>
      <c r="DK747" s="1542"/>
      <c r="DL747" s="1542"/>
      <c r="DM747" s="1542"/>
      <c r="DN747" s="1542"/>
      <c r="DO747" s="1542">
        <f t="shared" si="25"/>
        <v>0</v>
      </c>
      <c r="DP747" s="1542"/>
      <c r="DQ747" s="1542"/>
      <c r="DR747" s="1542"/>
      <c r="DS747" s="1542"/>
      <c r="DT747" s="6"/>
      <c r="DU747" s="1543">
        <f t="shared" si="26"/>
        <v>0</v>
      </c>
      <c r="DV747" s="1543"/>
      <c r="DW747" s="1543"/>
      <c r="DX747" s="1543"/>
      <c r="DY747" s="1543"/>
      <c r="DZ747" s="1543">
        <f t="shared" si="27"/>
        <v>0</v>
      </c>
      <c r="EA747" s="1543"/>
      <c r="EB747" s="1543"/>
      <c r="EC747" s="1543"/>
      <c r="ED747" s="1543"/>
      <c r="EE747" s="1543">
        <f t="shared" si="28"/>
        <v>0</v>
      </c>
      <c r="EF747" s="1543"/>
      <c r="EG747" s="1543"/>
      <c r="EH747" s="1543"/>
      <c r="EI747" s="1543"/>
      <c r="EJ747" s="1543">
        <f t="shared" si="29"/>
        <v>0</v>
      </c>
      <c r="EK747" s="1543"/>
      <c r="EL747" s="1543"/>
      <c r="EM747" s="1543"/>
      <c r="EN747" s="1543"/>
      <c r="EO747" s="1543">
        <f t="shared" si="30"/>
        <v>0</v>
      </c>
      <c r="EP747" s="1543"/>
      <c r="EQ747" s="1543"/>
      <c r="ER747" s="1543"/>
      <c r="ES747" s="1543"/>
      <c r="ET747" s="1543">
        <f t="shared" si="31"/>
        <v>0</v>
      </c>
      <c r="EU747" s="1543"/>
      <c r="EV747" s="1543"/>
      <c r="EW747" s="1543"/>
      <c r="EX747" s="1543"/>
      <c r="EZ747" s="1549" t="str">
        <f t="shared" si="32"/>
        <v/>
      </c>
      <c r="FA747" s="1550"/>
      <c r="FB747" s="1550"/>
      <c r="FC747" s="1550"/>
      <c r="FD747" s="1551"/>
      <c r="FE747" s="1549" t="str">
        <f t="shared" si="33"/>
        <v/>
      </c>
      <c r="FF747" s="1550"/>
      <c r="FG747" s="1550"/>
      <c r="FH747" s="1550"/>
      <c r="FI747" s="1551"/>
      <c r="FJ747" s="1549" t="str">
        <f t="shared" si="34"/>
        <v/>
      </c>
      <c r="FK747" s="1550"/>
      <c r="FL747" s="1550"/>
      <c r="FM747" s="1550"/>
      <c r="FN747" s="1551"/>
      <c r="FO747" s="1549" t="str">
        <f t="shared" si="35"/>
        <v/>
      </c>
      <c r="FP747" s="1550"/>
      <c r="FQ747" s="1550"/>
      <c r="FR747" s="1550"/>
      <c r="FS747" s="1551"/>
      <c r="FT747" s="1549" t="str">
        <f t="shared" si="36"/>
        <v/>
      </c>
      <c r="FU747" s="1550"/>
      <c r="FV747" s="1550"/>
      <c r="FW747" s="1550"/>
      <c r="FX747" s="1551"/>
      <c r="FY747" s="1549" t="str">
        <f t="shared" si="37"/>
        <v/>
      </c>
      <c r="FZ747" s="1550"/>
      <c r="GA747" s="1550"/>
      <c r="GB747" s="1550"/>
      <c r="GC747" s="1551"/>
    </row>
    <row r="748" spans="1:185" ht="13" customHeight="1">
      <c r="B748" s="1365"/>
      <c r="C748" s="1366"/>
      <c r="D748" s="1366"/>
      <c r="E748" s="1366"/>
      <c r="F748" s="1367"/>
      <c r="G748" s="1359"/>
      <c r="H748" s="1360"/>
      <c r="I748" s="1360"/>
      <c r="J748" s="1361"/>
      <c r="K748" s="1362"/>
      <c r="L748" s="1363"/>
      <c r="M748" s="1363"/>
      <c r="N748" s="1364"/>
      <c r="O748" s="1411"/>
      <c r="P748" s="1412"/>
      <c r="Q748" s="1412"/>
      <c r="R748" s="1412"/>
      <c r="S748" s="1413"/>
      <c r="T748" s="1411"/>
      <c r="U748" s="1412"/>
      <c r="V748" s="1412"/>
      <c r="W748" s="1413"/>
      <c r="X748" s="1414">
        <f t="shared" si="10"/>
        <v>0</v>
      </c>
      <c r="Y748" s="1410"/>
      <c r="Z748" s="1410"/>
      <c r="AA748" s="1410"/>
      <c r="AB748" s="1415"/>
      <c r="AC748" s="1416"/>
      <c r="AD748" s="1417"/>
      <c r="AE748" s="1417"/>
      <c r="AF748" s="1417"/>
      <c r="AG748" s="1418"/>
      <c r="AH748" s="1434" t="str">
        <f t="shared" si="38"/>
        <v/>
      </c>
      <c r="AI748" s="1435"/>
      <c r="AJ748" s="1436"/>
      <c r="AK748" s="1365" t="s">
        <v>589</v>
      </c>
      <c r="AL748" s="1366"/>
      <c r="AM748" s="1366"/>
      <c r="AN748" s="1366"/>
      <c r="AO748" s="1367"/>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9">
        <f t="shared" si="39"/>
        <v>0</v>
      </c>
      <c r="CH748" s="1551"/>
      <c r="CI748" s="1552">
        <f t="shared" si="40"/>
        <v>0</v>
      </c>
      <c r="CJ748" s="1554"/>
      <c r="CK748" s="1549">
        <f t="shared" si="18"/>
        <v>0</v>
      </c>
      <c r="CL748" s="1551"/>
      <c r="CM748" s="1552">
        <f t="shared" si="19"/>
        <v>0</v>
      </c>
      <c r="CN748" s="1554"/>
      <c r="CO748" s="3"/>
      <c r="CP748" s="1545">
        <f t="shared" si="20"/>
        <v>0</v>
      </c>
      <c r="CQ748" s="1546"/>
      <c r="CR748" s="1546"/>
      <c r="CS748" s="1546"/>
      <c r="CT748" s="1547"/>
      <c r="CU748" s="1542">
        <f t="shared" si="21"/>
        <v>0</v>
      </c>
      <c r="CV748" s="1542"/>
      <c r="CW748" s="1542"/>
      <c r="CX748" s="1542"/>
      <c r="CY748" s="1542"/>
      <c r="CZ748" s="1542">
        <f t="shared" si="22"/>
        <v>0</v>
      </c>
      <c r="DA748" s="1542"/>
      <c r="DB748" s="1542"/>
      <c r="DC748" s="1542"/>
      <c r="DD748" s="1542"/>
      <c r="DE748" s="1542">
        <f t="shared" si="23"/>
        <v>0</v>
      </c>
      <c r="DF748" s="1542"/>
      <c r="DG748" s="1542"/>
      <c r="DH748" s="1542"/>
      <c r="DI748" s="1542"/>
      <c r="DJ748" s="1542">
        <f t="shared" si="24"/>
        <v>0</v>
      </c>
      <c r="DK748" s="1542"/>
      <c r="DL748" s="1542"/>
      <c r="DM748" s="1542"/>
      <c r="DN748" s="1542"/>
      <c r="DO748" s="1542">
        <f t="shared" si="25"/>
        <v>0</v>
      </c>
      <c r="DP748" s="1542"/>
      <c r="DQ748" s="1542"/>
      <c r="DR748" s="1542"/>
      <c r="DS748" s="1542"/>
      <c r="DT748" s="6"/>
      <c r="DU748" s="1543">
        <f t="shared" si="26"/>
        <v>0</v>
      </c>
      <c r="DV748" s="1543"/>
      <c r="DW748" s="1543"/>
      <c r="DX748" s="1543"/>
      <c r="DY748" s="1543"/>
      <c r="DZ748" s="1543">
        <f t="shared" si="27"/>
        <v>0</v>
      </c>
      <c r="EA748" s="1543"/>
      <c r="EB748" s="1543"/>
      <c r="EC748" s="1543"/>
      <c r="ED748" s="1543"/>
      <c r="EE748" s="1543">
        <f t="shared" si="28"/>
        <v>0</v>
      </c>
      <c r="EF748" s="1543"/>
      <c r="EG748" s="1543"/>
      <c r="EH748" s="1543"/>
      <c r="EI748" s="1543"/>
      <c r="EJ748" s="1543">
        <f t="shared" si="29"/>
        <v>0</v>
      </c>
      <c r="EK748" s="1543"/>
      <c r="EL748" s="1543"/>
      <c r="EM748" s="1543"/>
      <c r="EN748" s="1543"/>
      <c r="EO748" s="1543">
        <f t="shared" si="30"/>
        <v>0</v>
      </c>
      <c r="EP748" s="1543"/>
      <c r="EQ748" s="1543"/>
      <c r="ER748" s="1543"/>
      <c r="ES748" s="1543"/>
      <c r="ET748" s="1543">
        <f t="shared" si="31"/>
        <v>0</v>
      </c>
      <c r="EU748" s="1543"/>
      <c r="EV748" s="1543"/>
      <c r="EW748" s="1543"/>
      <c r="EX748" s="1543"/>
      <c r="EZ748" s="1549" t="str">
        <f t="shared" si="32"/>
        <v/>
      </c>
      <c r="FA748" s="1550"/>
      <c r="FB748" s="1550"/>
      <c r="FC748" s="1550"/>
      <c r="FD748" s="1551"/>
      <c r="FE748" s="1549" t="str">
        <f t="shared" si="33"/>
        <v/>
      </c>
      <c r="FF748" s="1550"/>
      <c r="FG748" s="1550"/>
      <c r="FH748" s="1550"/>
      <c r="FI748" s="1551"/>
      <c r="FJ748" s="1549" t="str">
        <f t="shared" si="34"/>
        <v/>
      </c>
      <c r="FK748" s="1550"/>
      <c r="FL748" s="1550"/>
      <c r="FM748" s="1550"/>
      <c r="FN748" s="1551"/>
      <c r="FO748" s="1549" t="str">
        <f t="shared" si="35"/>
        <v/>
      </c>
      <c r="FP748" s="1550"/>
      <c r="FQ748" s="1550"/>
      <c r="FR748" s="1550"/>
      <c r="FS748" s="1551"/>
      <c r="FT748" s="1549" t="str">
        <f t="shared" si="36"/>
        <v/>
      </c>
      <c r="FU748" s="1550"/>
      <c r="FV748" s="1550"/>
      <c r="FW748" s="1550"/>
      <c r="FX748" s="1551"/>
      <c r="FY748" s="1549" t="str">
        <f t="shared" si="37"/>
        <v/>
      </c>
      <c r="FZ748" s="1550"/>
      <c r="GA748" s="1550"/>
      <c r="GB748" s="1550"/>
      <c r="GC748" s="1551"/>
    </row>
    <row r="749" spans="1:185" ht="13" customHeight="1">
      <c r="B749" s="1365"/>
      <c r="C749" s="1366"/>
      <c r="D749" s="1366"/>
      <c r="E749" s="1366"/>
      <c r="F749" s="1367"/>
      <c r="G749" s="1359"/>
      <c r="H749" s="1360"/>
      <c r="I749" s="1360"/>
      <c r="J749" s="1361"/>
      <c r="K749" s="1362"/>
      <c r="L749" s="1363"/>
      <c r="M749" s="1363"/>
      <c r="N749" s="1364"/>
      <c r="O749" s="1411"/>
      <c r="P749" s="1412"/>
      <c r="Q749" s="1412"/>
      <c r="R749" s="1412"/>
      <c r="S749" s="1413"/>
      <c r="T749" s="1411"/>
      <c r="U749" s="1412"/>
      <c r="V749" s="1412"/>
      <c r="W749" s="1413"/>
      <c r="X749" s="1414">
        <f t="shared" si="10"/>
        <v>0</v>
      </c>
      <c r="Y749" s="1410"/>
      <c r="Z749" s="1410"/>
      <c r="AA749" s="1410"/>
      <c r="AB749" s="1415"/>
      <c r="AC749" s="1416"/>
      <c r="AD749" s="1417"/>
      <c r="AE749" s="1417"/>
      <c r="AF749" s="1417"/>
      <c r="AG749" s="1418"/>
      <c r="AH749" s="1434" t="str">
        <f t="shared" si="38"/>
        <v/>
      </c>
      <c r="AI749" s="1435"/>
      <c r="AJ749" s="1436"/>
      <c r="AK749" s="1365" t="s">
        <v>589</v>
      </c>
      <c r="AL749" s="1366"/>
      <c r="AM749" s="1366"/>
      <c r="AN749" s="1366"/>
      <c r="AO749" s="1367"/>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9">
        <f t="shared" si="39"/>
        <v>0</v>
      </c>
      <c r="CH749" s="1551"/>
      <c r="CI749" s="1552">
        <f t="shared" si="40"/>
        <v>0</v>
      </c>
      <c r="CJ749" s="1554"/>
      <c r="CK749" s="1549">
        <f t="shared" si="18"/>
        <v>0</v>
      </c>
      <c r="CL749" s="1551"/>
      <c r="CM749" s="1552">
        <f t="shared" si="19"/>
        <v>0</v>
      </c>
      <c r="CN749" s="1554"/>
      <c r="CO749" s="3"/>
      <c r="CP749" s="1545">
        <f t="shared" si="20"/>
        <v>0</v>
      </c>
      <c r="CQ749" s="1546"/>
      <c r="CR749" s="1546"/>
      <c r="CS749" s="1546"/>
      <c r="CT749" s="1547"/>
      <c r="CU749" s="1542">
        <f t="shared" si="21"/>
        <v>0</v>
      </c>
      <c r="CV749" s="1542"/>
      <c r="CW749" s="1542"/>
      <c r="CX749" s="1542"/>
      <c r="CY749" s="1542"/>
      <c r="CZ749" s="1542">
        <f t="shared" si="22"/>
        <v>0</v>
      </c>
      <c r="DA749" s="1542"/>
      <c r="DB749" s="1542"/>
      <c r="DC749" s="1542"/>
      <c r="DD749" s="1542"/>
      <c r="DE749" s="1542">
        <f t="shared" si="23"/>
        <v>0</v>
      </c>
      <c r="DF749" s="1542"/>
      <c r="DG749" s="1542"/>
      <c r="DH749" s="1542"/>
      <c r="DI749" s="1542"/>
      <c r="DJ749" s="1542">
        <f t="shared" si="24"/>
        <v>0</v>
      </c>
      <c r="DK749" s="1542"/>
      <c r="DL749" s="1542"/>
      <c r="DM749" s="1542"/>
      <c r="DN749" s="1542"/>
      <c r="DO749" s="1542">
        <f t="shared" si="25"/>
        <v>0</v>
      </c>
      <c r="DP749" s="1542"/>
      <c r="DQ749" s="1542"/>
      <c r="DR749" s="1542"/>
      <c r="DS749" s="1542"/>
      <c r="DT749" s="6"/>
      <c r="DU749" s="1543">
        <f t="shared" si="26"/>
        <v>0</v>
      </c>
      <c r="DV749" s="1543"/>
      <c r="DW749" s="1543"/>
      <c r="DX749" s="1543"/>
      <c r="DY749" s="1543"/>
      <c r="DZ749" s="1543">
        <f t="shared" si="27"/>
        <v>0</v>
      </c>
      <c r="EA749" s="1543"/>
      <c r="EB749" s="1543"/>
      <c r="EC749" s="1543"/>
      <c r="ED749" s="1543"/>
      <c r="EE749" s="1543">
        <f t="shared" si="28"/>
        <v>0</v>
      </c>
      <c r="EF749" s="1543"/>
      <c r="EG749" s="1543"/>
      <c r="EH749" s="1543"/>
      <c r="EI749" s="1543"/>
      <c r="EJ749" s="1543">
        <f t="shared" si="29"/>
        <v>0</v>
      </c>
      <c r="EK749" s="1543"/>
      <c r="EL749" s="1543"/>
      <c r="EM749" s="1543"/>
      <c r="EN749" s="1543"/>
      <c r="EO749" s="1543">
        <f t="shared" si="30"/>
        <v>0</v>
      </c>
      <c r="EP749" s="1543"/>
      <c r="EQ749" s="1543"/>
      <c r="ER749" s="1543"/>
      <c r="ES749" s="1543"/>
      <c r="ET749" s="1543">
        <f t="shared" si="31"/>
        <v>0</v>
      </c>
      <c r="EU749" s="1543"/>
      <c r="EV749" s="1543"/>
      <c r="EW749" s="1543"/>
      <c r="EX749" s="1543"/>
      <c r="EZ749" s="1549" t="str">
        <f t="shared" si="32"/>
        <v/>
      </c>
      <c r="FA749" s="1550"/>
      <c r="FB749" s="1550"/>
      <c r="FC749" s="1550"/>
      <c r="FD749" s="1551"/>
      <c r="FE749" s="1549" t="str">
        <f t="shared" si="33"/>
        <v/>
      </c>
      <c r="FF749" s="1550"/>
      <c r="FG749" s="1550"/>
      <c r="FH749" s="1550"/>
      <c r="FI749" s="1551"/>
      <c r="FJ749" s="1549" t="str">
        <f t="shared" si="34"/>
        <v/>
      </c>
      <c r="FK749" s="1550"/>
      <c r="FL749" s="1550"/>
      <c r="FM749" s="1550"/>
      <c r="FN749" s="1551"/>
      <c r="FO749" s="1549" t="str">
        <f t="shared" si="35"/>
        <v/>
      </c>
      <c r="FP749" s="1550"/>
      <c r="FQ749" s="1550"/>
      <c r="FR749" s="1550"/>
      <c r="FS749" s="1551"/>
      <c r="FT749" s="1549" t="str">
        <f t="shared" si="36"/>
        <v/>
      </c>
      <c r="FU749" s="1550"/>
      <c r="FV749" s="1550"/>
      <c r="FW749" s="1550"/>
      <c r="FX749" s="1551"/>
      <c r="FY749" s="1549" t="str">
        <f t="shared" si="37"/>
        <v/>
      </c>
      <c r="FZ749" s="1550"/>
      <c r="GA749" s="1550"/>
      <c r="GB749" s="1550"/>
      <c r="GC749" s="1551"/>
    </row>
    <row r="750" spans="1:185" ht="13" customHeight="1">
      <c r="B750" s="1365"/>
      <c r="C750" s="1366"/>
      <c r="D750" s="1366"/>
      <c r="E750" s="1366"/>
      <c r="F750" s="1367"/>
      <c r="G750" s="1359"/>
      <c r="H750" s="1360"/>
      <c r="I750" s="1360"/>
      <c r="J750" s="1361"/>
      <c r="K750" s="1362"/>
      <c r="L750" s="1363"/>
      <c r="M750" s="1363"/>
      <c r="N750" s="1364"/>
      <c r="O750" s="1411"/>
      <c r="P750" s="1412"/>
      <c r="Q750" s="1412"/>
      <c r="R750" s="1412"/>
      <c r="S750" s="1413"/>
      <c r="T750" s="1411"/>
      <c r="U750" s="1412"/>
      <c r="V750" s="1412"/>
      <c r="W750" s="1413"/>
      <c r="X750" s="1414">
        <f t="shared" ref="X750:X759" si="41">O750+T750</f>
        <v>0</v>
      </c>
      <c r="Y750" s="1410"/>
      <c r="Z750" s="1410"/>
      <c r="AA750" s="1410"/>
      <c r="AB750" s="1415"/>
      <c r="AC750" s="1416"/>
      <c r="AD750" s="1417"/>
      <c r="AE750" s="1417"/>
      <c r="AF750" s="1417"/>
      <c r="AG750" s="1418"/>
      <c r="AH750" s="1434" t="str">
        <f t="shared" si="38"/>
        <v/>
      </c>
      <c r="AI750" s="1435"/>
      <c r="AJ750" s="1436"/>
      <c r="AK750" s="1365" t="s">
        <v>589</v>
      </c>
      <c r="AL750" s="1366"/>
      <c r="AM750" s="1366"/>
      <c r="AN750" s="1366"/>
      <c r="AO750" s="1367"/>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9">
        <f t="shared" si="39"/>
        <v>0</v>
      </c>
      <c r="CH750" s="1551"/>
      <c r="CI750" s="1552">
        <f t="shared" si="40"/>
        <v>0</v>
      </c>
      <c r="CJ750" s="1554"/>
      <c r="CK750" s="1549">
        <f t="shared" si="18"/>
        <v>0</v>
      </c>
      <c r="CL750" s="1551"/>
      <c r="CM750" s="1552">
        <f t="shared" si="19"/>
        <v>0</v>
      </c>
      <c r="CN750" s="1554"/>
      <c r="CO750" s="3"/>
      <c r="CP750" s="1545">
        <f t="shared" si="20"/>
        <v>0</v>
      </c>
      <c r="CQ750" s="1546"/>
      <c r="CR750" s="1546"/>
      <c r="CS750" s="1546"/>
      <c r="CT750" s="1547"/>
      <c r="CU750" s="1542">
        <f t="shared" si="21"/>
        <v>0</v>
      </c>
      <c r="CV750" s="1542"/>
      <c r="CW750" s="1542"/>
      <c r="CX750" s="1542"/>
      <c r="CY750" s="1542"/>
      <c r="CZ750" s="1542">
        <f t="shared" si="22"/>
        <v>0</v>
      </c>
      <c r="DA750" s="1542"/>
      <c r="DB750" s="1542"/>
      <c r="DC750" s="1542"/>
      <c r="DD750" s="1542"/>
      <c r="DE750" s="1542">
        <f t="shared" si="23"/>
        <v>0</v>
      </c>
      <c r="DF750" s="1542"/>
      <c r="DG750" s="1542"/>
      <c r="DH750" s="1542"/>
      <c r="DI750" s="1542"/>
      <c r="DJ750" s="1542">
        <f t="shared" si="24"/>
        <v>0</v>
      </c>
      <c r="DK750" s="1542"/>
      <c r="DL750" s="1542"/>
      <c r="DM750" s="1542"/>
      <c r="DN750" s="1542"/>
      <c r="DO750" s="1542">
        <f t="shared" si="25"/>
        <v>0</v>
      </c>
      <c r="DP750" s="1542"/>
      <c r="DQ750" s="1542"/>
      <c r="DR750" s="1542"/>
      <c r="DS750" s="1542"/>
      <c r="DT750" s="6"/>
      <c r="DU750" s="1543">
        <f t="shared" si="26"/>
        <v>0</v>
      </c>
      <c r="DV750" s="1543"/>
      <c r="DW750" s="1543"/>
      <c r="DX750" s="1543"/>
      <c r="DY750" s="1543"/>
      <c r="DZ750" s="1543">
        <f t="shared" si="27"/>
        <v>0</v>
      </c>
      <c r="EA750" s="1543"/>
      <c r="EB750" s="1543"/>
      <c r="EC750" s="1543"/>
      <c r="ED750" s="1543"/>
      <c r="EE750" s="1543">
        <f t="shared" si="28"/>
        <v>0</v>
      </c>
      <c r="EF750" s="1543"/>
      <c r="EG750" s="1543"/>
      <c r="EH750" s="1543"/>
      <c r="EI750" s="1543"/>
      <c r="EJ750" s="1543">
        <f t="shared" si="29"/>
        <v>0</v>
      </c>
      <c r="EK750" s="1543"/>
      <c r="EL750" s="1543"/>
      <c r="EM750" s="1543"/>
      <c r="EN750" s="1543"/>
      <c r="EO750" s="1543">
        <f t="shared" si="30"/>
        <v>0</v>
      </c>
      <c r="EP750" s="1543"/>
      <c r="EQ750" s="1543"/>
      <c r="ER750" s="1543"/>
      <c r="ES750" s="1543"/>
      <c r="ET750" s="1543">
        <f t="shared" si="31"/>
        <v>0</v>
      </c>
      <c r="EU750" s="1543"/>
      <c r="EV750" s="1543"/>
      <c r="EW750" s="1543"/>
      <c r="EX750" s="1543"/>
      <c r="EZ750" s="1549" t="str">
        <f t="shared" si="32"/>
        <v/>
      </c>
      <c r="FA750" s="1550"/>
      <c r="FB750" s="1550"/>
      <c r="FC750" s="1550"/>
      <c r="FD750" s="1551"/>
      <c r="FE750" s="1549" t="str">
        <f t="shared" si="33"/>
        <v/>
      </c>
      <c r="FF750" s="1550"/>
      <c r="FG750" s="1550"/>
      <c r="FH750" s="1550"/>
      <c r="FI750" s="1551"/>
      <c r="FJ750" s="1549" t="str">
        <f t="shared" si="34"/>
        <v/>
      </c>
      <c r="FK750" s="1550"/>
      <c r="FL750" s="1550"/>
      <c r="FM750" s="1550"/>
      <c r="FN750" s="1551"/>
      <c r="FO750" s="1549" t="str">
        <f t="shared" si="35"/>
        <v/>
      </c>
      <c r="FP750" s="1550"/>
      <c r="FQ750" s="1550"/>
      <c r="FR750" s="1550"/>
      <c r="FS750" s="1551"/>
      <c r="FT750" s="1549" t="str">
        <f t="shared" si="36"/>
        <v/>
      </c>
      <c r="FU750" s="1550"/>
      <c r="FV750" s="1550"/>
      <c r="FW750" s="1550"/>
      <c r="FX750" s="1551"/>
      <c r="FY750" s="1549" t="str">
        <f t="shared" si="37"/>
        <v/>
      </c>
      <c r="FZ750" s="1550"/>
      <c r="GA750" s="1550"/>
      <c r="GB750" s="1550"/>
      <c r="GC750" s="1551"/>
    </row>
    <row r="751" spans="1:185" s="3" customFormat="1" ht="13" customHeight="1">
      <c r="A751"/>
      <c r="B751" s="1365"/>
      <c r="C751" s="1366"/>
      <c r="D751" s="1366"/>
      <c r="E751" s="1366"/>
      <c r="F751" s="1367"/>
      <c r="G751" s="1359"/>
      <c r="H751" s="1360"/>
      <c r="I751" s="1360"/>
      <c r="J751" s="1361"/>
      <c r="K751" s="1362"/>
      <c r="L751" s="1363"/>
      <c r="M751" s="1363"/>
      <c r="N751" s="1364"/>
      <c r="O751" s="1411"/>
      <c r="P751" s="1412"/>
      <c r="Q751" s="1412"/>
      <c r="R751" s="1412"/>
      <c r="S751" s="1413"/>
      <c r="T751" s="1411"/>
      <c r="U751" s="1412"/>
      <c r="V751" s="1412"/>
      <c r="W751" s="1413"/>
      <c r="X751" s="1414">
        <f t="shared" si="41"/>
        <v>0</v>
      </c>
      <c r="Y751" s="1410"/>
      <c r="Z751" s="1410"/>
      <c r="AA751" s="1410"/>
      <c r="AB751" s="1415"/>
      <c r="AC751" s="1416"/>
      <c r="AD751" s="1417"/>
      <c r="AE751" s="1417"/>
      <c r="AF751" s="1417"/>
      <c r="AG751" s="1418"/>
      <c r="AH751" s="1434" t="str">
        <f t="shared" si="38"/>
        <v/>
      </c>
      <c r="AI751" s="1435"/>
      <c r="AJ751" s="1436"/>
      <c r="AK751" s="1365" t="s">
        <v>589</v>
      </c>
      <c r="AL751" s="1366"/>
      <c r="AM751" s="1366"/>
      <c r="AN751" s="1366"/>
      <c r="AO751" s="1367"/>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9">
        <f t="shared" si="39"/>
        <v>0</v>
      </c>
      <c r="CH751" s="1551"/>
      <c r="CI751" s="1552">
        <f t="shared" si="40"/>
        <v>0</v>
      </c>
      <c r="CJ751" s="1554"/>
      <c r="CK751" s="1549">
        <f t="shared" si="18"/>
        <v>0</v>
      </c>
      <c r="CL751" s="1551"/>
      <c r="CM751" s="1552">
        <f t="shared" si="19"/>
        <v>0</v>
      </c>
      <c r="CN751" s="1554"/>
      <c r="CP751" s="1545">
        <f t="shared" si="20"/>
        <v>0</v>
      </c>
      <c r="CQ751" s="1546"/>
      <c r="CR751" s="1546"/>
      <c r="CS751" s="1546"/>
      <c r="CT751" s="1547"/>
      <c r="CU751" s="1542">
        <f t="shared" si="21"/>
        <v>0</v>
      </c>
      <c r="CV751" s="1542"/>
      <c r="CW751" s="1542"/>
      <c r="CX751" s="1542"/>
      <c r="CY751" s="1542"/>
      <c r="CZ751" s="1542">
        <f t="shared" si="22"/>
        <v>0</v>
      </c>
      <c r="DA751" s="1542"/>
      <c r="DB751" s="1542"/>
      <c r="DC751" s="1542"/>
      <c r="DD751" s="1542"/>
      <c r="DE751" s="1542">
        <f t="shared" si="23"/>
        <v>0</v>
      </c>
      <c r="DF751" s="1542"/>
      <c r="DG751" s="1542"/>
      <c r="DH751" s="1542"/>
      <c r="DI751" s="1542"/>
      <c r="DJ751" s="1542">
        <f t="shared" si="24"/>
        <v>0</v>
      </c>
      <c r="DK751" s="1542"/>
      <c r="DL751" s="1542"/>
      <c r="DM751" s="1542"/>
      <c r="DN751" s="1542"/>
      <c r="DO751" s="1542">
        <f t="shared" si="25"/>
        <v>0</v>
      </c>
      <c r="DP751" s="1542"/>
      <c r="DQ751" s="1542"/>
      <c r="DR751" s="1542"/>
      <c r="DS751" s="1542"/>
      <c r="DT751" s="6"/>
      <c r="DU751" s="1543">
        <f t="shared" si="26"/>
        <v>0</v>
      </c>
      <c r="DV751" s="1543"/>
      <c r="DW751" s="1543"/>
      <c r="DX751" s="1543"/>
      <c r="DY751" s="1543"/>
      <c r="DZ751" s="1543">
        <f t="shared" si="27"/>
        <v>0</v>
      </c>
      <c r="EA751" s="1543"/>
      <c r="EB751" s="1543"/>
      <c r="EC751" s="1543"/>
      <c r="ED751" s="1543"/>
      <c r="EE751" s="1543">
        <f t="shared" si="28"/>
        <v>0</v>
      </c>
      <c r="EF751" s="1543"/>
      <c r="EG751" s="1543"/>
      <c r="EH751" s="1543"/>
      <c r="EI751" s="1543"/>
      <c r="EJ751" s="1543">
        <f t="shared" si="29"/>
        <v>0</v>
      </c>
      <c r="EK751" s="1543"/>
      <c r="EL751" s="1543"/>
      <c r="EM751" s="1543"/>
      <c r="EN751" s="1543"/>
      <c r="EO751" s="1543">
        <f t="shared" si="30"/>
        <v>0</v>
      </c>
      <c r="EP751" s="1543"/>
      <c r="EQ751" s="1543"/>
      <c r="ER751" s="1543"/>
      <c r="ES751" s="1543"/>
      <c r="ET751" s="1543">
        <f t="shared" si="31"/>
        <v>0</v>
      </c>
      <c r="EU751" s="1543"/>
      <c r="EV751" s="1543"/>
      <c r="EW751" s="1543"/>
      <c r="EX751" s="1543"/>
      <c r="EY751"/>
      <c r="EZ751" s="1549" t="str">
        <f t="shared" si="32"/>
        <v/>
      </c>
      <c r="FA751" s="1550"/>
      <c r="FB751" s="1550"/>
      <c r="FC751" s="1550"/>
      <c r="FD751" s="1551"/>
      <c r="FE751" s="1549" t="str">
        <f t="shared" si="33"/>
        <v/>
      </c>
      <c r="FF751" s="1550"/>
      <c r="FG751" s="1550"/>
      <c r="FH751" s="1550"/>
      <c r="FI751" s="1551"/>
      <c r="FJ751" s="1549" t="str">
        <f t="shared" si="34"/>
        <v/>
      </c>
      <c r="FK751" s="1550"/>
      <c r="FL751" s="1550"/>
      <c r="FM751" s="1550"/>
      <c r="FN751" s="1551"/>
      <c r="FO751" s="1549" t="str">
        <f t="shared" si="35"/>
        <v/>
      </c>
      <c r="FP751" s="1550"/>
      <c r="FQ751" s="1550"/>
      <c r="FR751" s="1550"/>
      <c r="FS751" s="1551"/>
      <c r="FT751" s="1549" t="str">
        <f t="shared" si="36"/>
        <v/>
      </c>
      <c r="FU751" s="1550"/>
      <c r="FV751" s="1550"/>
      <c r="FW751" s="1550"/>
      <c r="FX751" s="1551"/>
      <c r="FY751" s="1549" t="str">
        <f t="shared" si="37"/>
        <v/>
      </c>
      <c r="FZ751" s="1550"/>
      <c r="GA751" s="1550"/>
      <c r="GB751" s="1550"/>
      <c r="GC751" s="1551"/>
    </row>
    <row r="752" spans="1:185" ht="13" customHeight="1">
      <c r="B752" s="1365"/>
      <c r="C752" s="1366"/>
      <c r="D752" s="1366"/>
      <c r="E752" s="1366"/>
      <c r="F752" s="1367"/>
      <c r="G752" s="1359"/>
      <c r="H752" s="1360"/>
      <c r="I752" s="1360"/>
      <c r="J752" s="1361"/>
      <c r="K752" s="1362"/>
      <c r="L752" s="1363"/>
      <c r="M752" s="1363"/>
      <c r="N752" s="1364"/>
      <c r="O752" s="1411"/>
      <c r="P752" s="1412"/>
      <c r="Q752" s="1412"/>
      <c r="R752" s="1412"/>
      <c r="S752" s="1413"/>
      <c r="T752" s="1411"/>
      <c r="U752" s="1412"/>
      <c r="V752" s="1412"/>
      <c r="W752" s="1413"/>
      <c r="X752" s="1414">
        <f t="shared" si="41"/>
        <v>0</v>
      </c>
      <c r="Y752" s="1410"/>
      <c r="Z752" s="1410"/>
      <c r="AA752" s="1410"/>
      <c r="AB752" s="1415"/>
      <c r="AC752" s="1416"/>
      <c r="AD752" s="1417"/>
      <c r="AE752" s="1417"/>
      <c r="AF752" s="1417"/>
      <c r="AG752" s="1418"/>
      <c r="AH752" s="1434" t="str">
        <f t="shared" si="38"/>
        <v/>
      </c>
      <c r="AI752" s="1435"/>
      <c r="AJ752" s="1436"/>
      <c r="AK752" s="1365" t="s">
        <v>589</v>
      </c>
      <c r="AL752" s="1366"/>
      <c r="AM752" s="1366"/>
      <c r="AN752" s="1366"/>
      <c r="AO752" s="1367"/>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9">
        <f t="shared" si="39"/>
        <v>0</v>
      </c>
      <c r="CH752" s="1551"/>
      <c r="CI752" s="1552">
        <f t="shared" si="40"/>
        <v>0</v>
      </c>
      <c r="CJ752" s="1554"/>
      <c r="CK752" s="1549">
        <f t="shared" si="18"/>
        <v>0</v>
      </c>
      <c r="CL752" s="1551"/>
      <c r="CM752" s="1552">
        <f t="shared" si="19"/>
        <v>0</v>
      </c>
      <c r="CN752" s="1554"/>
      <c r="CO752" s="3"/>
      <c r="CP752" s="1545">
        <f t="shared" si="20"/>
        <v>0</v>
      </c>
      <c r="CQ752" s="1546"/>
      <c r="CR752" s="1546"/>
      <c r="CS752" s="1546"/>
      <c r="CT752" s="1547"/>
      <c r="CU752" s="1542">
        <f t="shared" si="21"/>
        <v>0</v>
      </c>
      <c r="CV752" s="1542"/>
      <c r="CW752" s="1542"/>
      <c r="CX752" s="1542"/>
      <c r="CY752" s="1542"/>
      <c r="CZ752" s="1542">
        <f t="shared" si="22"/>
        <v>0</v>
      </c>
      <c r="DA752" s="1542"/>
      <c r="DB752" s="1542"/>
      <c r="DC752" s="1542"/>
      <c r="DD752" s="1542"/>
      <c r="DE752" s="1542">
        <f t="shared" si="23"/>
        <v>0</v>
      </c>
      <c r="DF752" s="1542"/>
      <c r="DG752" s="1542"/>
      <c r="DH752" s="1542"/>
      <c r="DI752" s="1542"/>
      <c r="DJ752" s="1542">
        <f t="shared" si="24"/>
        <v>0</v>
      </c>
      <c r="DK752" s="1542"/>
      <c r="DL752" s="1542"/>
      <c r="DM752" s="1542"/>
      <c r="DN752" s="1542"/>
      <c r="DO752" s="1542">
        <f t="shared" si="25"/>
        <v>0</v>
      </c>
      <c r="DP752" s="1542"/>
      <c r="DQ752" s="1542"/>
      <c r="DR752" s="1542"/>
      <c r="DS752" s="1542"/>
      <c r="DT752" s="6"/>
      <c r="DU752" s="1543">
        <f t="shared" si="26"/>
        <v>0</v>
      </c>
      <c r="DV752" s="1543"/>
      <c r="DW752" s="1543"/>
      <c r="DX752" s="1543"/>
      <c r="DY752" s="1543"/>
      <c r="DZ752" s="1543">
        <f t="shared" si="27"/>
        <v>0</v>
      </c>
      <c r="EA752" s="1543"/>
      <c r="EB752" s="1543"/>
      <c r="EC752" s="1543"/>
      <c r="ED752" s="1543"/>
      <c r="EE752" s="1543">
        <f t="shared" si="28"/>
        <v>0</v>
      </c>
      <c r="EF752" s="1543"/>
      <c r="EG752" s="1543"/>
      <c r="EH752" s="1543"/>
      <c r="EI752" s="1543"/>
      <c r="EJ752" s="1543">
        <f t="shared" si="29"/>
        <v>0</v>
      </c>
      <c r="EK752" s="1543"/>
      <c r="EL752" s="1543"/>
      <c r="EM752" s="1543"/>
      <c r="EN752" s="1543"/>
      <c r="EO752" s="1543">
        <f t="shared" si="30"/>
        <v>0</v>
      </c>
      <c r="EP752" s="1543"/>
      <c r="EQ752" s="1543"/>
      <c r="ER752" s="1543"/>
      <c r="ES752" s="1543"/>
      <c r="ET752" s="1543">
        <f t="shared" si="31"/>
        <v>0</v>
      </c>
      <c r="EU752" s="1543"/>
      <c r="EV752" s="1543"/>
      <c r="EW752" s="1543"/>
      <c r="EX752" s="1543"/>
      <c r="EZ752" s="1549" t="str">
        <f t="shared" si="32"/>
        <v/>
      </c>
      <c r="FA752" s="1550"/>
      <c r="FB752" s="1550"/>
      <c r="FC752" s="1550"/>
      <c r="FD752" s="1551"/>
      <c r="FE752" s="1549" t="str">
        <f t="shared" si="33"/>
        <v/>
      </c>
      <c r="FF752" s="1550"/>
      <c r="FG752" s="1550"/>
      <c r="FH752" s="1550"/>
      <c r="FI752" s="1551"/>
      <c r="FJ752" s="1549" t="str">
        <f t="shared" si="34"/>
        <v/>
      </c>
      <c r="FK752" s="1550"/>
      <c r="FL752" s="1550"/>
      <c r="FM752" s="1550"/>
      <c r="FN752" s="1551"/>
      <c r="FO752" s="1549" t="str">
        <f t="shared" si="35"/>
        <v/>
      </c>
      <c r="FP752" s="1550"/>
      <c r="FQ752" s="1550"/>
      <c r="FR752" s="1550"/>
      <c r="FS752" s="1551"/>
      <c r="FT752" s="1549" t="str">
        <f t="shared" si="36"/>
        <v/>
      </c>
      <c r="FU752" s="1550"/>
      <c r="FV752" s="1550"/>
      <c r="FW752" s="1550"/>
      <c r="FX752" s="1551"/>
      <c r="FY752" s="1549" t="str">
        <f t="shared" si="37"/>
        <v/>
      </c>
      <c r="FZ752" s="1550"/>
      <c r="GA752" s="1550"/>
      <c r="GB752" s="1550"/>
      <c r="GC752" s="1551"/>
    </row>
    <row r="753" spans="1:185" ht="13" customHeight="1">
      <c r="B753" s="1365"/>
      <c r="C753" s="1366"/>
      <c r="D753" s="1366"/>
      <c r="E753" s="1366"/>
      <c r="F753" s="1367"/>
      <c r="G753" s="1359"/>
      <c r="H753" s="1360"/>
      <c r="I753" s="1360"/>
      <c r="J753" s="1361"/>
      <c r="K753" s="1362"/>
      <c r="L753" s="1363"/>
      <c r="M753" s="1363"/>
      <c r="N753" s="1364"/>
      <c r="O753" s="1411"/>
      <c r="P753" s="1412"/>
      <c r="Q753" s="1412"/>
      <c r="R753" s="1412"/>
      <c r="S753" s="1413"/>
      <c r="T753" s="1411"/>
      <c r="U753" s="1412"/>
      <c r="V753" s="1412"/>
      <c r="W753" s="1413"/>
      <c r="X753" s="1414">
        <f t="shared" si="41"/>
        <v>0</v>
      </c>
      <c r="Y753" s="1410"/>
      <c r="Z753" s="1410"/>
      <c r="AA753" s="1410"/>
      <c r="AB753" s="1415"/>
      <c r="AC753" s="1416"/>
      <c r="AD753" s="1417"/>
      <c r="AE753" s="1417"/>
      <c r="AF753" s="1417"/>
      <c r="AG753" s="1418"/>
      <c r="AH753" s="1434" t="str">
        <f t="shared" si="38"/>
        <v/>
      </c>
      <c r="AI753" s="1435"/>
      <c r="AJ753" s="1436"/>
      <c r="AK753" s="1365" t="s">
        <v>589</v>
      </c>
      <c r="AL753" s="1366"/>
      <c r="AM753" s="1366"/>
      <c r="AN753" s="1366"/>
      <c r="AO753" s="1367"/>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9">
        <f t="shared" si="39"/>
        <v>0</v>
      </c>
      <c r="CH753" s="1551"/>
      <c r="CI753" s="1552">
        <f t="shared" si="40"/>
        <v>0</v>
      </c>
      <c r="CJ753" s="1554"/>
      <c r="CK753" s="1549">
        <f t="shared" si="18"/>
        <v>0</v>
      </c>
      <c r="CL753" s="1551"/>
      <c r="CM753" s="1552">
        <f t="shared" si="19"/>
        <v>0</v>
      </c>
      <c r="CN753" s="1554"/>
      <c r="CO753" s="3"/>
      <c r="CP753" s="1545">
        <f t="shared" si="20"/>
        <v>0</v>
      </c>
      <c r="CQ753" s="1546"/>
      <c r="CR753" s="1546"/>
      <c r="CS753" s="1546"/>
      <c r="CT753" s="1547"/>
      <c r="CU753" s="1542">
        <f t="shared" si="21"/>
        <v>0</v>
      </c>
      <c r="CV753" s="1542"/>
      <c r="CW753" s="1542"/>
      <c r="CX753" s="1542"/>
      <c r="CY753" s="1542"/>
      <c r="CZ753" s="1542">
        <f t="shared" si="22"/>
        <v>0</v>
      </c>
      <c r="DA753" s="1542"/>
      <c r="DB753" s="1542"/>
      <c r="DC753" s="1542"/>
      <c r="DD753" s="1542"/>
      <c r="DE753" s="1542">
        <f t="shared" si="23"/>
        <v>0</v>
      </c>
      <c r="DF753" s="1542"/>
      <c r="DG753" s="1542"/>
      <c r="DH753" s="1542"/>
      <c r="DI753" s="1542"/>
      <c r="DJ753" s="1542">
        <f t="shared" si="24"/>
        <v>0</v>
      </c>
      <c r="DK753" s="1542"/>
      <c r="DL753" s="1542"/>
      <c r="DM753" s="1542"/>
      <c r="DN753" s="1542"/>
      <c r="DO753" s="1542">
        <f t="shared" si="25"/>
        <v>0</v>
      </c>
      <c r="DP753" s="1542"/>
      <c r="DQ753" s="1542"/>
      <c r="DR753" s="1542"/>
      <c r="DS753" s="1542"/>
      <c r="DT753" s="6"/>
      <c r="DU753" s="1543">
        <f t="shared" si="26"/>
        <v>0</v>
      </c>
      <c r="DV753" s="1543"/>
      <c r="DW753" s="1543"/>
      <c r="DX753" s="1543"/>
      <c r="DY753" s="1543"/>
      <c r="DZ753" s="1543">
        <f t="shared" si="27"/>
        <v>0</v>
      </c>
      <c r="EA753" s="1543"/>
      <c r="EB753" s="1543"/>
      <c r="EC753" s="1543"/>
      <c r="ED753" s="1543"/>
      <c r="EE753" s="1543">
        <f t="shared" si="28"/>
        <v>0</v>
      </c>
      <c r="EF753" s="1543"/>
      <c r="EG753" s="1543"/>
      <c r="EH753" s="1543"/>
      <c r="EI753" s="1543"/>
      <c r="EJ753" s="1543">
        <f t="shared" si="29"/>
        <v>0</v>
      </c>
      <c r="EK753" s="1543"/>
      <c r="EL753" s="1543"/>
      <c r="EM753" s="1543"/>
      <c r="EN753" s="1543"/>
      <c r="EO753" s="1543">
        <f t="shared" si="30"/>
        <v>0</v>
      </c>
      <c r="EP753" s="1543"/>
      <c r="EQ753" s="1543"/>
      <c r="ER753" s="1543"/>
      <c r="ES753" s="1543"/>
      <c r="ET753" s="1543">
        <f t="shared" si="31"/>
        <v>0</v>
      </c>
      <c r="EU753" s="1543"/>
      <c r="EV753" s="1543"/>
      <c r="EW753" s="1543"/>
      <c r="EX753" s="1543"/>
      <c r="EZ753" s="1549" t="str">
        <f t="shared" si="32"/>
        <v/>
      </c>
      <c r="FA753" s="1550"/>
      <c r="FB753" s="1550"/>
      <c r="FC753" s="1550"/>
      <c r="FD753" s="1551"/>
      <c r="FE753" s="1549" t="str">
        <f t="shared" si="33"/>
        <v/>
      </c>
      <c r="FF753" s="1550"/>
      <c r="FG753" s="1550"/>
      <c r="FH753" s="1550"/>
      <c r="FI753" s="1551"/>
      <c r="FJ753" s="1549" t="str">
        <f t="shared" si="34"/>
        <v/>
      </c>
      <c r="FK753" s="1550"/>
      <c r="FL753" s="1550"/>
      <c r="FM753" s="1550"/>
      <c r="FN753" s="1551"/>
      <c r="FO753" s="1549" t="str">
        <f t="shared" si="35"/>
        <v/>
      </c>
      <c r="FP753" s="1550"/>
      <c r="FQ753" s="1550"/>
      <c r="FR753" s="1550"/>
      <c r="FS753" s="1551"/>
      <c r="FT753" s="1549" t="str">
        <f t="shared" si="36"/>
        <v/>
      </c>
      <c r="FU753" s="1550"/>
      <c r="FV753" s="1550"/>
      <c r="FW753" s="1550"/>
      <c r="FX753" s="1551"/>
      <c r="FY753" s="1549" t="str">
        <f t="shared" si="37"/>
        <v/>
      </c>
      <c r="FZ753" s="1550"/>
      <c r="GA753" s="1550"/>
      <c r="GB753" s="1550"/>
      <c r="GC753" s="1551"/>
    </row>
    <row r="754" spans="1:185" ht="13" customHeight="1">
      <c r="B754" s="1365"/>
      <c r="C754" s="1366"/>
      <c r="D754" s="1366"/>
      <c r="E754" s="1366"/>
      <c r="F754" s="1367"/>
      <c r="G754" s="1359"/>
      <c r="H754" s="1360"/>
      <c r="I754" s="1360"/>
      <c r="J754" s="1361"/>
      <c r="K754" s="1362"/>
      <c r="L754" s="1363"/>
      <c r="M754" s="1363"/>
      <c r="N754" s="1364"/>
      <c r="O754" s="1411"/>
      <c r="P754" s="1412"/>
      <c r="Q754" s="1412"/>
      <c r="R754" s="1412"/>
      <c r="S754" s="1413"/>
      <c r="T754" s="1411"/>
      <c r="U754" s="1412"/>
      <c r="V754" s="1412"/>
      <c r="W754" s="1413"/>
      <c r="X754" s="1414">
        <f t="shared" si="41"/>
        <v>0</v>
      </c>
      <c r="Y754" s="1410"/>
      <c r="Z754" s="1410"/>
      <c r="AA754" s="1410"/>
      <c r="AB754" s="1415"/>
      <c r="AC754" s="1416"/>
      <c r="AD754" s="1417"/>
      <c r="AE754" s="1417"/>
      <c r="AF754" s="1417"/>
      <c r="AG754" s="1418"/>
      <c r="AH754" s="1434" t="str">
        <f t="shared" si="38"/>
        <v/>
      </c>
      <c r="AI754" s="1435"/>
      <c r="AJ754" s="1436"/>
      <c r="AK754" s="1365" t="s">
        <v>589</v>
      </c>
      <c r="AL754" s="1366"/>
      <c r="AM754" s="1366"/>
      <c r="AN754" s="1366"/>
      <c r="AO754" s="1367"/>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9">
        <f t="shared" si="39"/>
        <v>0</v>
      </c>
      <c r="CH754" s="1551"/>
      <c r="CI754" s="1552">
        <f t="shared" si="40"/>
        <v>0</v>
      </c>
      <c r="CJ754" s="1554"/>
      <c r="CK754" s="1549">
        <f t="shared" si="18"/>
        <v>0</v>
      </c>
      <c r="CL754" s="1551"/>
      <c r="CM754" s="1552">
        <f t="shared" si="19"/>
        <v>0</v>
      </c>
      <c r="CN754" s="1554"/>
      <c r="CO754" s="3"/>
      <c r="CP754" s="1545">
        <f t="shared" si="20"/>
        <v>0</v>
      </c>
      <c r="CQ754" s="1546"/>
      <c r="CR754" s="1546"/>
      <c r="CS754" s="1546"/>
      <c r="CT754" s="1547"/>
      <c r="CU754" s="1542">
        <f t="shared" si="21"/>
        <v>0</v>
      </c>
      <c r="CV754" s="1542"/>
      <c r="CW754" s="1542"/>
      <c r="CX754" s="1542"/>
      <c r="CY754" s="1542"/>
      <c r="CZ754" s="1542">
        <f t="shared" si="22"/>
        <v>0</v>
      </c>
      <c r="DA754" s="1542"/>
      <c r="DB754" s="1542"/>
      <c r="DC754" s="1542"/>
      <c r="DD754" s="1542"/>
      <c r="DE754" s="1542">
        <f t="shared" si="23"/>
        <v>0</v>
      </c>
      <c r="DF754" s="1542"/>
      <c r="DG754" s="1542"/>
      <c r="DH754" s="1542"/>
      <c r="DI754" s="1542"/>
      <c r="DJ754" s="1542">
        <f t="shared" si="24"/>
        <v>0</v>
      </c>
      <c r="DK754" s="1542"/>
      <c r="DL754" s="1542"/>
      <c r="DM754" s="1542"/>
      <c r="DN754" s="1542"/>
      <c r="DO754" s="1542">
        <f t="shared" si="25"/>
        <v>0</v>
      </c>
      <c r="DP754" s="1542"/>
      <c r="DQ754" s="1542"/>
      <c r="DR754" s="1542"/>
      <c r="DS754" s="1542"/>
      <c r="DT754" s="6"/>
      <c r="DU754" s="1543">
        <f t="shared" si="26"/>
        <v>0</v>
      </c>
      <c r="DV754" s="1543"/>
      <c r="DW754" s="1543"/>
      <c r="DX754" s="1543"/>
      <c r="DY754" s="1543"/>
      <c r="DZ754" s="1543">
        <f t="shared" si="27"/>
        <v>0</v>
      </c>
      <c r="EA754" s="1543"/>
      <c r="EB754" s="1543"/>
      <c r="EC754" s="1543"/>
      <c r="ED754" s="1543"/>
      <c r="EE754" s="1543">
        <f t="shared" si="28"/>
        <v>0</v>
      </c>
      <c r="EF754" s="1543"/>
      <c r="EG754" s="1543"/>
      <c r="EH754" s="1543"/>
      <c r="EI754" s="1543"/>
      <c r="EJ754" s="1543">
        <f t="shared" si="29"/>
        <v>0</v>
      </c>
      <c r="EK754" s="1543"/>
      <c r="EL754" s="1543"/>
      <c r="EM754" s="1543"/>
      <c r="EN754" s="1543"/>
      <c r="EO754" s="1543">
        <f t="shared" si="30"/>
        <v>0</v>
      </c>
      <c r="EP754" s="1543"/>
      <c r="EQ754" s="1543"/>
      <c r="ER754" s="1543"/>
      <c r="ES754" s="1543"/>
      <c r="ET754" s="1543">
        <f t="shared" si="31"/>
        <v>0</v>
      </c>
      <c r="EU754" s="1543"/>
      <c r="EV754" s="1543"/>
      <c r="EW754" s="1543"/>
      <c r="EX754" s="1543"/>
      <c r="EZ754" s="1549" t="str">
        <f t="shared" si="32"/>
        <v/>
      </c>
      <c r="FA754" s="1550"/>
      <c r="FB754" s="1550"/>
      <c r="FC754" s="1550"/>
      <c r="FD754" s="1551"/>
      <c r="FE754" s="1549" t="str">
        <f t="shared" si="33"/>
        <v/>
      </c>
      <c r="FF754" s="1550"/>
      <c r="FG754" s="1550"/>
      <c r="FH754" s="1550"/>
      <c r="FI754" s="1551"/>
      <c r="FJ754" s="1549" t="str">
        <f t="shared" si="34"/>
        <v/>
      </c>
      <c r="FK754" s="1550"/>
      <c r="FL754" s="1550"/>
      <c r="FM754" s="1550"/>
      <c r="FN754" s="1551"/>
      <c r="FO754" s="1549" t="str">
        <f t="shared" si="35"/>
        <v/>
      </c>
      <c r="FP754" s="1550"/>
      <c r="FQ754" s="1550"/>
      <c r="FR754" s="1550"/>
      <c r="FS754" s="1551"/>
      <c r="FT754" s="1549" t="str">
        <f t="shared" si="36"/>
        <v/>
      </c>
      <c r="FU754" s="1550"/>
      <c r="FV754" s="1550"/>
      <c r="FW754" s="1550"/>
      <c r="FX754" s="1551"/>
      <c r="FY754" s="1549" t="str">
        <f t="shared" si="37"/>
        <v/>
      </c>
      <c r="FZ754" s="1550"/>
      <c r="GA754" s="1550"/>
      <c r="GB754" s="1550"/>
      <c r="GC754" s="1551"/>
    </row>
    <row r="755" spans="1:185" ht="13" customHeight="1">
      <c r="B755" s="1365"/>
      <c r="C755" s="1366"/>
      <c r="D755" s="1366"/>
      <c r="E755" s="1366"/>
      <c r="F755" s="1367"/>
      <c r="G755" s="1359"/>
      <c r="H755" s="1360"/>
      <c r="I755" s="1360"/>
      <c r="J755" s="1361"/>
      <c r="K755" s="1362"/>
      <c r="L755" s="1363"/>
      <c r="M755" s="1363"/>
      <c r="N755" s="1364"/>
      <c r="O755" s="1411"/>
      <c r="P755" s="1412"/>
      <c r="Q755" s="1412"/>
      <c r="R755" s="1412"/>
      <c r="S755" s="1413"/>
      <c r="T755" s="1411"/>
      <c r="U755" s="1412"/>
      <c r="V755" s="1412"/>
      <c r="W755" s="1413"/>
      <c r="X755" s="1414">
        <f t="shared" si="41"/>
        <v>0</v>
      </c>
      <c r="Y755" s="1410"/>
      <c r="Z755" s="1410"/>
      <c r="AA755" s="1410"/>
      <c r="AB755" s="1415"/>
      <c r="AC755" s="1416"/>
      <c r="AD755" s="1417"/>
      <c r="AE755" s="1417"/>
      <c r="AF755" s="1417"/>
      <c r="AG755" s="1418"/>
      <c r="AH755" s="1434" t="str">
        <f t="shared" si="38"/>
        <v/>
      </c>
      <c r="AI755" s="1435"/>
      <c r="AJ755" s="1436"/>
      <c r="AK755" s="1365" t="s">
        <v>589</v>
      </c>
      <c r="AL755" s="1366"/>
      <c r="AM755" s="1366"/>
      <c r="AN755" s="1366"/>
      <c r="AO755" s="1367"/>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9">
        <f t="shared" si="39"/>
        <v>0</v>
      </c>
      <c r="CH755" s="1551"/>
      <c r="CI755" s="1552">
        <f t="shared" si="40"/>
        <v>0</v>
      </c>
      <c r="CJ755" s="1554"/>
      <c r="CK755" s="1549">
        <f t="shared" si="18"/>
        <v>0</v>
      </c>
      <c r="CL755" s="1551"/>
      <c r="CM755" s="1552">
        <f t="shared" si="19"/>
        <v>0</v>
      </c>
      <c r="CN755" s="1554"/>
      <c r="CO755" s="3"/>
      <c r="CP755" s="1545">
        <f t="shared" si="20"/>
        <v>0</v>
      </c>
      <c r="CQ755" s="1546"/>
      <c r="CR755" s="1546"/>
      <c r="CS755" s="1546"/>
      <c r="CT755" s="1547"/>
      <c r="CU755" s="1542">
        <f t="shared" si="21"/>
        <v>0</v>
      </c>
      <c r="CV755" s="1542"/>
      <c r="CW755" s="1542"/>
      <c r="CX755" s="1542"/>
      <c r="CY755" s="1542"/>
      <c r="CZ755" s="1542">
        <f t="shared" si="22"/>
        <v>0</v>
      </c>
      <c r="DA755" s="1542"/>
      <c r="DB755" s="1542"/>
      <c r="DC755" s="1542"/>
      <c r="DD755" s="1542"/>
      <c r="DE755" s="1542">
        <f t="shared" si="23"/>
        <v>0</v>
      </c>
      <c r="DF755" s="1542"/>
      <c r="DG755" s="1542"/>
      <c r="DH755" s="1542"/>
      <c r="DI755" s="1542"/>
      <c r="DJ755" s="1542">
        <f t="shared" si="24"/>
        <v>0</v>
      </c>
      <c r="DK755" s="1542"/>
      <c r="DL755" s="1542"/>
      <c r="DM755" s="1542"/>
      <c r="DN755" s="1542"/>
      <c r="DO755" s="1542">
        <f t="shared" si="25"/>
        <v>0</v>
      </c>
      <c r="DP755" s="1542"/>
      <c r="DQ755" s="1542"/>
      <c r="DR755" s="1542"/>
      <c r="DS755" s="1542"/>
      <c r="DT755" s="6"/>
      <c r="DU755" s="1543">
        <f t="shared" si="26"/>
        <v>0</v>
      </c>
      <c r="DV755" s="1543"/>
      <c r="DW755" s="1543"/>
      <c r="DX755" s="1543"/>
      <c r="DY755" s="1543"/>
      <c r="DZ755" s="1543">
        <f t="shared" si="27"/>
        <v>0</v>
      </c>
      <c r="EA755" s="1543"/>
      <c r="EB755" s="1543"/>
      <c r="EC755" s="1543"/>
      <c r="ED755" s="1543"/>
      <c r="EE755" s="1543">
        <f t="shared" si="28"/>
        <v>0</v>
      </c>
      <c r="EF755" s="1543"/>
      <c r="EG755" s="1543"/>
      <c r="EH755" s="1543"/>
      <c r="EI755" s="1543"/>
      <c r="EJ755" s="1543">
        <f t="shared" si="29"/>
        <v>0</v>
      </c>
      <c r="EK755" s="1543"/>
      <c r="EL755" s="1543"/>
      <c r="EM755" s="1543"/>
      <c r="EN755" s="1543"/>
      <c r="EO755" s="1543">
        <f t="shared" si="30"/>
        <v>0</v>
      </c>
      <c r="EP755" s="1543"/>
      <c r="EQ755" s="1543"/>
      <c r="ER755" s="1543"/>
      <c r="ES755" s="1543"/>
      <c r="ET755" s="1543">
        <f t="shared" si="31"/>
        <v>0</v>
      </c>
      <c r="EU755" s="1543"/>
      <c r="EV755" s="1543"/>
      <c r="EW755" s="1543"/>
      <c r="EX755" s="1543"/>
      <c r="EZ755" s="1549" t="str">
        <f t="shared" si="32"/>
        <v/>
      </c>
      <c r="FA755" s="1550"/>
      <c r="FB755" s="1550"/>
      <c r="FC755" s="1550"/>
      <c r="FD755" s="1551"/>
      <c r="FE755" s="1549" t="str">
        <f t="shared" si="33"/>
        <v/>
      </c>
      <c r="FF755" s="1550"/>
      <c r="FG755" s="1550"/>
      <c r="FH755" s="1550"/>
      <c r="FI755" s="1551"/>
      <c r="FJ755" s="1549" t="str">
        <f t="shared" si="34"/>
        <v/>
      </c>
      <c r="FK755" s="1550"/>
      <c r="FL755" s="1550"/>
      <c r="FM755" s="1550"/>
      <c r="FN755" s="1551"/>
      <c r="FO755" s="1549" t="str">
        <f t="shared" si="35"/>
        <v/>
      </c>
      <c r="FP755" s="1550"/>
      <c r="FQ755" s="1550"/>
      <c r="FR755" s="1550"/>
      <c r="FS755" s="1551"/>
      <c r="FT755" s="1549" t="str">
        <f t="shared" si="36"/>
        <v/>
      </c>
      <c r="FU755" s="1550"/>
      <c r="FV755" s="1550"/>
      <c r="FW755" s="1550"/>
      <c r="FX755" s="1551"/>
      <c r="FY755" s="1549" t="str">
        <f t="shared" si="37"/>
        <v/>
      </c>
      <c r="FZ755" s="1550"/>
      <c r="GA755" s="1550"/>
      <c r="GB755" s="1550"/>
      <c r="GC755" s="1551"/>
    </row>
    <row r="756" spans="1:185" s="3" customFormat="1" ht="13" customHeight="1">
      <c r="A756"/>
      <c r="B756" s="1365"/>
      <c r="C756" s="1366"/>
      <c r="D756" s="1366"/>
      <c r="E756" s="1366"/>
      <c r="F756" s="1367"/>
      <c r="G756" s="1359"/>
      <c r="H756" s="1360"/>
      <c r="I756" s="1360"/>
      <c r="J756" s="1361"/>
      <c r="K756" s="1362"/>
      <c r="L756" s="1363"/>
      <c r="M756" s="1363"/>
      <c r="N756" s="1364"/>
      <c r="O756" s="1411"/>
      <c r="P756" s="1412"/>
      <c r="Q756" s="1412"/>
      <c r="R756" s="1412"/>
      <c r="S756" s="1413"/>
      <c r="T756" s="1411"/>
      <c r="U756" s="1412"/>
      <c r="V756" s="1412"/>
      <c r="W756" s="1413"/>
      <c r="X756" s="1414">
        <f t="shared" si="41"/>
        <v>0</v>
      </c>
      <c r="Y756" s="1410"/>
      <c r="Z756" s="1410"/>
      <c r="AA756" s="1410"/>
      <c r="AB756" s="1415"/>
      <c r="AC756" s="1416"/>
      <c r="AD756" s="1417"/>
      <c r="AE756" s="1417"/>
      <c r="AF756" s="1417"/>
      <c r="AG756" s="1418"/>
      <c r="AH756" s="1434" t="str">
        <f t="shared" si="38"/>
        <v/>
      </c>
      <c r="AI756" s="1435"/>
      <c r="AJ756" s="1436"/>
      <c r="AK756" s="1365" t="s">
        <v>589</v>
      </c>
      <c r="AL756" s="1366"/>
      <c r="AM756" s="1366"/>
      <c r="AN756" s="1366"/>
      <c r="AO756" s="1367"/>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9">
        <f t="shared" si="39"/>
        <v>0</v>
      </c>
      <c r="CH756" s="1551"/>
      <c r="CI756" s="1552">
        <f t="shared" si="40"/>
        <v>0</v>
      </c>
      <c r="CJ756" s="1554"/>
      <c r="CK756" s="1549">
        <f t="shared" si="18"/>
        <v>0</v>
      </c>
      <c r="CL756" s="1551"/>
      <c r="CM756" s="1552">
        <f t="shared" si="19"/>
        <v>0</v>
      </c>
      <c r="CN756" s="1554"/>
      <c r="CP756" s="1545">
        <f t="shared" si="20"/>
        <v>0</v>
      </c>
      <c r="CQ756" s="1546"/>
      <c r="CR756" s="1546"/>
      <c r="CS756" s="1546"/>
      <c r="CT756" s="1547"/>
      <c r="CU756" s="1542">
        <f t="shared" si="21"/>
        <v>0</v>
      </c>
      <c r="CV756" s="1542"/>
      <c r="CW756" s="1542"/>
      <c r="CX756" s="1542"/>
      <c r="CY756" s="1542"/>
      <c r="CZ756" s="1542">
        <f t="shared" si="22"/>
        <v>0</v>
      </c>
      <c r="DA756" s="1542"/>
      <c r="DB756" s="1542"/>
      <c r="DC756" s="1542"/>
      <c r="DD756" s="1542"/>
      <c r="DE756" s="1542">
        <f t="shared" si="23"/>
        <v>0</v>
      </c>
      <c r="DF756" s="1542"/>
      <c r="DG756" s="1542"/>
      <c r="DH756" s="1542"/>
      <c r="DI756" s="1542"/>
      <c r="DJ756" s="1542">
        <f t="shared" si="24"/>
        <v>0</v>
      </c>
      <c r="DK756" s="1542"/>
      <c r="DL756" s="1542"/>
      <c r="DM756" s="1542"/>
      <c r="DN756" s="1542"/>
      <c r="DO756" s="1542">
        <f t="shared" si="25"/>
        <v>0</v>
      </c>
      <c r="DP756" s="1542"/>
      <c r="DQ756" s="1542"/>
      <c r="DR756" s="1542"/>
      <c r="DS756" s="1542"/>
      <c r="DT756" s="6"/>
      <c r="DU756" s="1543">
        <f t="shared" si="26"/>
        <v>0</v>
      </c>
      <c r="DV756" s="1543"/>
      <c r="DW756" s="1543"/>
      <c r="DX756" s="1543"/>
      <c r="DY756" s="1543"/>
      <c r="DZ756" s="1543">
        <f t="shared" si="27"/>
        <v>0</v>
      </c>
      <c r="EA756" s="1543"/>
      <c r="EB756" s="1543"/>
      <c r="EC756" s="1543"/>
      <c r="ED756" s="1543"/>
      <c r="EE756" s="1543">
        <f t="shared" si="28"/>
        <v>0</v>
      </c>
      <c r="EF756" s="1543"/>
      <c r="EG756" s="1543"/>
      <c r="EH756" s="1543"/>
      <c r="EI756" s="1543"/>
      <c r="EJ756" s="1543">
        <f t="shared" si="29"/>
        <v>0</v>
      </c>
      <c r="EK756" s="1543"/>
      <c r="EL756" s="1543"/>
      <c r="EM756" s="1543"/>
      <c r="EN756" s="1543"/>
      <c r="EO756" s="1543">
        <f t="shared" si="30"/>
        <v>0</v>
      </c>
      <c r="EP756" s="1543"/>
      <c r="EQ756" s="1543"/>
      <c r="ER756" s="1543"/>
      <c r="ES756" s="1543"/>
      <c r="ET756" s="1543">
        <f t="shared" si="31"/>
        <v>0</v>
      </c>
      <c r="EU756" s="1543"/>
      <c r="EV756" s="1543"/>
      <c r="EW756" s="1543"/>
      <c r="EX756" s="1543"/>
      <c r="EY756"/>
      <c r="EZ756" s="1549" t="str">
        <f t="shared" si="32"/>
        <v/>
      </c>
      <c r="FA756" s="1550"/>
      <c r="FB756" s="1550"/>
      <c r="FC756" s="1550"/>
      <c r="FD756" s="1551"/>
      <c r="FE756" s="1549" t="str">
        <f t="shared" si="33"/>
        <v/>
      </c>
      <c r="FF756" s="1550"/>
      <c r="FG756" s="1550"/>
      <c r="FH756" s="1550"/>
      <c r="FI756" s="1551"/>
      <c r="FJ756" s="1549" t="str">
        <f t="shared" si="34"/>
        <v/>
      </c>
      <c r="FK756" s="1550"/>
      <c r="FL756" s="1550"/>
      <c r="FM756" s="1550"/>
      <c r="FN756" s="1551"/>
      <c r="FO756" s="1549" t="str">
        <f t="shared" si="35"/>
        <v/>
      </c>
      <c r="FP756" s="1550"/>
      <c r="FQ756" s="1550"/>
      <c r="FR756" s="1550"/>
      <c r="FS756" s="1551"/>
      <c r="FT756" s="1549" t="str">
        <f t="shared" si="36"/>
        <v/>
      </c>
      <c r="FU756" s="1550"/>
      <c r="FV756" s="1550"/>
      <c r="FW756" s="1550"/>
      <c r="FX756" s="1551"/>
      <c r="FY756" s="1549" t="str">
        <f t="shared" si="37"/>
        <v/>
      </c>
      <c r="FZ756" s="1550"/>
      <c r="GA756" s="1550"/>
      <c r="GB756" s="1550"/>
      <c r="GC756" s="1551"/>
    </row>
    <row r="757" spans="1:185" s="3" customFormat="1" ht="13" customHeight="1">
      <c r="A757"/>
      <c r="B757" s="1365"/>
      <c r="C757" s="1366"/>
      <c r="D757" s="1366"/>
      <c r="E757" s="1366"/>
      <c r="F757" s="1367"/>
      <c r="G757" s="1359"/>
      <c r="H757" s="1360"/>
      <c r="I757" s="1360"/>
      <c r="J757" s="1361"/>
      <c r="K757" s="1362"/>
      <c r="L757" s="1363"/>
      <c r="M757" s="1363"/>
      <c r="N757" s="1364"/>
      <c r="O757" s="1411"/>
      <c r="P757" s="1412"/>
      <c r="Q757" s="1412"/>
      <c r="R757" s="1412"/>
      <c r="S757" s="1413"/>
      <c r="T757" s="1411"/>
      <c r="U757" s="1412"/>
      <c r="V757" s="1412"/>
      <c r="W757" s="1413"/>
      <c r="X757" s="1414">
        <f t="shared" si="41"/>
        <v>0</v>
      </c>
      <c r="Y757" s="1410"/>
      <c r="Z757" s="1410"/>
      <c r="AA757" s="1410"/>
      <c r="AB757" s="1415"/>
      <c r="AC757" s="1416"/>
      <c r="AD757" s="1417"/>
      <c r="AE757" s="1417"/>
      <c r="AF757" s="1417"/>
      <c r="AG757" s="1418"/>
      <c r="AH757" s="1434" t="str">
        <f t="shared" si="38"/>
        <v/>
      </c>
      <c r="AI757" s="1435"/>
      <c r="AJ757" s="1436"/>
      <c r="AK757" s="1365" t="s">
        <v>589</v>
      </c>
      <c r="AL757" s="1366"/>
      <c r="AM757" s="1366"/>
      <c r="AN757" s="1366"/>
      <c r="AO757" s="1367"/>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9">
        <f t="shared" si="39"/>
        <v>0</v>
      </c>
      <c r="CH757" s="1551"/>
      <c r="CI757" s="1552">
        <f t="shared" si="40"/>
        <v>0</v>
      </c>
      <c r="CJ757" s="1554"/>
      <c r="CK757" s="1549">
        <f t="shared" si="18"/>
        <v>0</v>
      </c>
      <c r="CL757" s="1551"/>
      <c r="CM757" s="1552">
        <f t="shared" si="19"/>
        <v>0</v>
      </c>
      <c r="CN757" s="1554"/>
      <c r="CP757" s="1545">
        <f t="shared" si="20"/>
        <v>0</v>
      </c>
      <c r="CQ757" s="1546"/>
      <c r="CR757" s="1546"/>
      <c r="CS757" s="1546"/>
      <c r="CT757" s="1547"/>
      <c r="CU757" s="1542">
        <f t="shared" si="21"/>
        <v>0</v>
      </c>
      <c r="CV757" s="1542"/>
      <c r="CW757" s="1542"/>
      <c r="CX757" s="1542"/>
      <c r="CY757" s="1542"/>
      <c r="CZ757" s="1542">
        <f t="shared" si="22"/>
        <v>0</v>
      </c>
      <c r="DA757" s="1542"/>
      <c r="DB757" s="1542"/>
      <c r="DC757" s="1542"/>
      <c r="DD757" s="1542"/>
      <c r="DE757" s="1542">
        <f t="shared" si="23"/>
        <v>0</v>
      </c>
      <c r="DF757" s="1542"/>
      <c r="DG757" s="1542"/>
      <c r="DH757" s="1542"/>
      <c r="DI757" s="1542"/>
      <c r="DJ757" s="1542">
        <f t="shared" si="24"/>
        <v>0</v>
      </c>
      <c r="DK757" s="1542"/>
      <c r="DL757" s="1542"/>
      <c r="DM757" s="1542"/>
      <c r="DN757" s="1542"/>
      <c r="DO757" s="1542">
        <f t="shared" si="25"/>
        <v>0</v>
      </c>
      <c r="DP757" s="1542"/>
      <c r="DQ757" s="1542"/>
      <c r="DR757" s="1542"/>
      <c r="DS757" s="1542"/>
      <c r="DT757" s="6"/>
      <c r="DU757" s="1543">
        <f t="shared" si="26"/>
        <v>0</v>
      </c>
      <c r="DV757" s="1543"/>
      <c r="DW757" s="1543"/>
      <c r="DX757" s="1543"/>
      <c r="DY757" s="1543"/>
      <c r="DZ757" s="1543">
        <f t="shared" si="27"/>
        <v>0</v>
      </c>
      <c r="EA757" s="1543"/>
      <c r="EB757" s="1543"/>
      <c r="EC757" s="1543"/>
      <c r="ED757" s="1543"/>
      <c r="EE757" s="1543">
        <f t="shared" si="28"/>
        <v>0</v>
      </c>
      <c r="EF757" s="1543"/>
      <c r="EG757" s="1543"/>
      <c r="EH757" s="1543"/>
      <c r="EI757" s="1543"/>
      <c r="EJ757" s="1543">
        <f t="shared" si="29"/>
        <v>0</v>
      </c>
      <c r="EK757" s="1543"/>
      <c r="EL757" s="1543"/>
      <c r="EM757" s="1543"/>
      <c r="EN757" s="1543"/>
      <c r="EO757" s="1543">
        <f t="shared" si="30"/>
        <v>0</v>
      </c>
      <c r="EP757" s="1543"/>
      <c r="EQ757" s="1543"/>
      <c r="ER757" s="1543"/>
      <c r="ES757" s="1543"/>
      <c r="ET757" s="1543">
        <f t="shared" si="31"/>
        <v>0</v>
      </c>
      <c r="EU757" s="1543"/>
      <c r="EV757" s="1543"/>
      <c r="EW757" s="1543"/>
      <c r="EX757" s="1543"/>
      <c r="EY757"/>
      <c r="EZ757" s="1549" t="str">
        <f t="shared" si="32"/>
        <v/>
      </c>
      <c r="FA757" s="1550"/>
      <c r="FB757" s="1550"/>
      <c r="FC757" s="1550"/>
      <c r="FD757" s="1551"/>
      <c r="FE757" s="1549" t="str">
        <f t="shared" si="33"/>
        <v/>
      </c>
      <c r="FF757" s="1550"/>
      <c r="FG757" s="1550"/>
      <c r="FH757" s="1550"/>
      <c r="FI757" s="1551"/>
      <c r="FJ757" s="1549" t="str">
        <f t="shared" si="34"/>
        <v/>
      </c>
      <c r="FK757" s="1550"/>
      <c r="FL757" s="1550"/>
      <c r="FM757" s="1550"/>
      <c r="FN757" s="1551"/>
      <c r="FO757" s="1549" t="str">
        <f t="shared" si="35"/>
        <v/>
      </c>
      <c r="FP757" s="1550"/>
      <c r="FQ757" s="1550"/>
      <c r="FR757" s="1550"/>
      <c r="FS757" s="1551"/>
      <c r="FT757" s="1549" t="str">
        <f t="shared" si="36"/>
        <v/>
      </c>
      <c r="FU757" s="1550"/>
      <c r="FV757" s="1550"/>
      <c r="FW757" s="1550"/>
      <c r="FX757" s="1551"/>
      <c r="FY757" s="1549" t="str">
        <f t="shared" si="37"/>
        <v/>
      </c>
      <c r="FZ757" s="1550"/>
      <c r="GA757" s="1550"/>
      <c r="GB757" s="1550"/>
      <c r="GC757" s="1551"/>
    </row>
    <row r="758" spans="1:185" s="3" customFormat="1" ht="13" customHeight="1">
      <c r="A758"/>
      <c r="B758" s="1365"/>
      <c r="C758" s="1366"/>
      <c r="D758" s="1366"/>
      <c r="E758" s="1366"/>
      <c r="F758" s="1367"/>
      <c r="G758" s="1359"/>
      <c r="H758" s="1360"/>
      <c r="I758" s="1360"/>
      <c r="J758" s="1361"/>
      <c r="K758" s="1362"/>
      <c r="L758" s="1363"/>
      <c r="M758" s="1363"/>
      <c r="N758" s="1364"/>
      <c r="O758" s="1411"/>
      <c r="P758" s="1412"/>
      <c r="Q758" s="1412"/>
      <c r="R758" s="1412"/>
      <c r="S758" s="1413"/>
      <c r="T758" s="1411"/>
      <c r="U758" s="1412"/>
      <c r="V758" s="1412"/>
      <c r="W758" s="1413"/>
      <c r="X758" s="1414">
        <f t="shared" si="41"/>
        <v>0</v>
      </c>
      <c r="Y758" s="1410"/>
      <c r="Z758" s="1410"/>
      <c r="AA758" s="1410"/>
      <c r="AB758" s="1415"/>
      <c r="AC758" s="1416"/>
      <c r="AD758" s="1417"/>
      <c r="AE758" s="1417"/>
      <c r="AF758" s="1417"/>
      <c r="AG758" s="1418"/>
      <c r="AH758" s="1434" t="str">
        <f t="shared" si="38"/>
        <v/>
      </c>
      <c r="AI758" s="1435"/>
      <c r="AJ758" s="1436"/>
      <c r="AK758" s="1365" t="s">
        <v>589</v>
      </c>
      <c r="AL758" s="1366"/>
      <c r="AM758" s="1366"/>
      <c r="AN758" s="1366"/>
      <c r="AO758" s="1367"/>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9">
        <f t="shared" si="39"/>
        <v>0</v>
      </c>
      <c r="CH758" s="1551"/>
      <c r="CI758" s="1552">
        <f t="shared" si="40"/>
        <v>0</v>
      </c>
      <c r="CJ758" s="1554"/>
      <c r="CK758" s="1549">
        <f t="shared" si="18"/>
        <v>0</v>
      </c>
      <c r="CL758" s="1551"/>
      <c r="CM758" s="1552">
        <f t="shared" si="19"/>
        <v>0</v>
      </c>
      <c r="CN758" s="1554"/>
      <c r="CP758" s="1545">
        <f t="shared" si="20"/>
        <v>0</v>
      </c>
      <c r="CQ758" s="1546"/>
      <c r="CR758" s="1546"/>
      <c r="CS758" s="1546"/>
      <c r="CT758" s="1547"/>
      <c r="CU758" s="1542">
        <f t="shared" si="21"/>
        <v>0</v>
      </c>
      <c r="CV758" s="1542"/>
      <c r="CW758" s="1542"/>
      <c r="CX758" s="1542"/>
      <c r="CY758" s="1542"/>
      <c r="CZ758" s="1542">
        <f t="shared" si="22"/>
        <v>0</v>
      </c>
      <c r="DA758" s="1542"/>
      <c r="DB758" s="1542"/>
      <c r="DC758" s="1542"/>
      <c r="DD758" s="1542"/>
      <c r="DE758" s="1542">
        <f t="shared" si="23"/>
        <v>0</v>
      </c>
      <c r="DF758" s="1542"/>
      <c r="DG758" s="1542"/>
      <c r="DH758" s="1542"/>
      <c r="DI758" s="1542"/>
      <c r="DJ758" s="1542">
        <f t="shared" si="24"/>
        <v>0</v>
      </c>
      <c r="DK758" s="1542"/>
      <c r="DL758" s="1542"/>
      <c r="DM758" s="1542"/>
      <c r="DN758" s="1542"/>
      <c r="DO758" s="1542">
        <f t="shared" si="25"/>
        <v>0</v>
      </c>
      <c r="DP758" s="1542"/>
      <c r="DQ758" s="1542"/>
      <c r="DR758" s="1542"/>
      <c r="DS758" s="1542"/>
      <c r="DT758" s="6"/>
      <c r="DU758" s="1543">
        <f t="shared" si="26"/>
        <v>0</v>
      </c>
      <c r="DV758" s="1543"/>
      <c r="DW758" s="1543"/>
      <c r="DX758" s="1543"/>
      <c r="DY758" s="1543"/>
      <c r="DZ758" s="1543">
        <f t="shared" si="27"/>
        <v>0</v>
      </c>
      <c r="EA758" s="1543"/>
      <c r="EB758" s="1543"/>
      <c r="EC758" s="1543"/>
      <c r="ED758" s="1543"/>
      <c r="EE758" s="1543">
        <f t="shared" si="28"/>
        <v>0</v>
      </c>
      <c r="EF758" s="1543"/>
      <c r="EG758" s="1543"/>
      <c r="EH758" s="1543"/>
      <c r="EI758" s="1543"/>
      <c r="EJ758" s="1543">
        <f t="shared" si="29"/>
        <v>0</v>
      </c>
      <c r="EK758" s="1543"/>
      <c r="EL758" s="1543"/>
      <c r="EM758" s="1543"/>
      <c r="EN758" s="1543"/>
      <c r="EO758" s="1543">
        <f t="shared" si="30"/>
        <v>0</v>
      </c>
      <c r="EP758" s="1543"/>
      <c r="EQ758" s="1543"/>
      <c r="ER758" s="1543"/>
      <c r="ES758" s="1543"/>
      <c r="ET758" s="1543">
        <f t="shared" si="31"/>
        <v>0</v>
      </c>
      <c r="EU758" s="1543"/>
      <c r="EV758" s="1543"/>
      <c r="EW758" s="1543"/>
      <c r="EX758" s="1543"/>
      <c r="EY758"/>
      <c r="EZ758" s="1549" t="str">
        <f t="shared" si="32"/>
        <v/>
      </c>
      <c r="FA758" s="1550"/>
      <c r="FB758" s="1550"/>
      <c r="FC758" s="1550"/>
      <c r="FD758" s="1551"/>
      <c r="FE758" s="1549" t="str">
        <f t="shared" si="33"/>
        <v/>
      </c>
      <c r="FF758" s="1550"/>
      <c r="FG758" s="1550"/>
      <c r="FH758" s="1550"/>
      <c r="FI758" s="1551"/>
      <c r="FJ758" s="1549" t="str">
        <f t="shared" si="34"/>
        <v/>
      </c>
      <c r="FK758" s="1550"/>
      <c r="FL758" s="1550"/>
      <c r="FM758" s="1550"/>
      <c r="FN758" s="1551"/>
      <c r="FO758" s="1549" t="str">
        <f t="shared" si="35"/>
        <v/>
      </c>
      <c r="FP758" s="1550"/>
      <c r="FQ758" s="1550"/>
      <c r="FR758" s="1550"/>
      <c r="FS758" s="1551"/>
      <c r="FT758" s="1549" t="str">
        <f t="shared" si="36"/>
        <v/>
      </c>
      <c r="FU758" s="1550"/>
      <c r="FV758" s="1550"/>
      <c r="FW758" s="1550"/>
      <c r="FX758" s="1551"/>
      <c r="FY758" s="1549" t="str">
        <f t="shared" si="37"/>
        <v/>
      </c>
      <c r="FZ758" s="1550"/>
      <c r="GA758" s="1550"/>
      <c r="GB758" s="1550"/>
      <c r="GC758" s="1551"/>
    </row>
    <row r="759" spans="1:185" s="3" customFormat="1" ht="13" customHeight="1">
      <c r="A759"/>
      <c r="B759" s="1365"/>
      <c r="C759" s="1366"/>
      <c r="D759" s="1366"/>
      <c r="E759" s="1366"/>
      <c r="F759" s="1367"/>
      <c r="G759" s="1359"/>
      <c r="H759" s="1360"/>
      <c r="I759" s="1360"/>
      <c r="J759" s="1361"/>
      <c r="K759" s="1362"/>
      <c r="L759" s="1363"/>
      <c r="M759" s="1363"/>
      <c r="N759" s="1364"/>
      <c r="O759" s="1411"/>
      <c r="P759" s="1412"/>
      <c r="Q759" s="1412"/>
      <c r="R759" s="1412"/>
      <c r="S759" s="1413"/>
      <c r="T759" s="1411"/>
      <c r="U759" s="1412"/>
      <c r="V759" s="1412"/>
      <c r="W759" s="1413"/>
      <c r="X759" s="1414">
        <f t="shared" si="41"/>
        <v>0</v>
      </c>
      <c r="Y759" s="1410"/>
      <c r="Z759" s="1410"/>
      <c r="AA759" s="1410"/>
      <c r="AB759" s="1415"/>
      <c r="AC759" s="1416"/>
      <c r="AD759" s="1417"/>
      <c r="AE759" s="1417"/>
      <c r="AF759" s="1417"/>
      <c r="AG759" s="1418"/>
      <c r="AH759" s="1434" t="str">
        <f t="shared" si="38"/>
        <v/>
      </c>
      <c r="AI759" s="1435"/>
      <c r="AJ759" s="1436"/>
      <c r="AK759" s="1365" t="s">
        <v>589</v>
      </c>
      <c r="AL759" s="1366"/>
      <c r="AM759" s="1366"/>
      <c r="AN759" s="1366"/>
      <c r="AO759" s="1367"/>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9">
        <f t="shared" si="39"/>
        <v>0</v>
      </c>
      <c r="CH759" s="1551"/>
      <c r="CI759" s="1552">
        <f t="shared" si="40"/>
        <v>0</v>
      </c>
      <c r="CJ759" s="1554"/>
      <c r="CK759" s="1549">
        <f t="shared" si="18"/>
        <v>0</v>
      </c>
      <c r="CL759" s="1551"/>
      <c r="CM759" s="1552">
        <f t="shared" si="19"/>
        <v>0</v>
      </c>
      <c r="CN759" s="1554"/>
      <c r="CP759" s="1545">
        <f t="shared" si="20"/>
        <v>0</v>
      </c>
      <c r="CQ759" s="1546"/>
      <c r="CR759" s="1546"/>
      <c r="CS759" s="1546"/>
      <c r="CT759" s="1547"/>
      <c r="CU759" s="1542">
        <f t="shared" si="21"/>
        <v>0</v>
      </c>
      <c r="CV759" s="1542"/>
      <c r="CW759" s="1542"/>
      <c r="CX759" s="1542"/>
      <c r="CY759" s="1542"/>
      <c r="CZ759" s="1542">
        <f t="shared" si="22"/>
        <v>0</v>
      </c>
      <c r="DA759" s="1542"/>
      <c r="DB759" s="1542"/>
      <c r="DC759" s="1542"/>
      <c r="DD759" s="1542"/>
      <c r="DE759" s="1542">
        <f t="shared" si="23"/>
        <v>0</v>
      </c>
      <c r="DF759" s="1542"/>
      <c r="DG759" s="1542"/>
      <c r="DH759" s="1542"/>
      <c r="DI759" s="1542"/>
      <c r="DJ759" s="1542">
        <f t="shared" si="24"/>
        <v>0</v>
      </c>
      <c r="DK759" s="1542"/>
      <c r="DL759" s="1542"/>
      <c r="DM759" s="1542"/>
      <c r="DN759" s="1542"/>
      <c r="DO759" s="1542">
        <f t="shared" si="25"/>
        <v>0</v>
      </c>
      <c r="DP759" s="1542"/>
      <c r="DQ759" s="1542"/>
      <c r="DR759" s="1542"/>
      <c r="DS759" s="1542"/>
      <c r="DT759" s="6"/>
      <c r="DU759" s="1543">
        <f t="shared" si="26"/>
        <v>0</v>
      </c>
      <c r="DV759" s="1543"/>
      <c r="DW759" s="1543"/>
      <c r="DX759" s="1543"/>
      <c r="DY759" s="1543"/>
      <c r="DZ759" s="1543">
        <f t="shared" si="27"/>
        <v>0</v>
      </c>
      <c r="EA759" s="1543"/>
      <c r="EB759" s="1543"/>
      <c r="EC759" s="1543"/>
      <c r="ED759" s="1543"/>
      <c r="EE759" s="1543">
        <f t="shared" si="28"/>
        <v>0</v>
      </c>
      <c r="EF759" s="1543"/>
      <c r="EG759" s="1543"/>
      <c r="EH759" s="1543"/>
      <c r="EI759" s="1543"/>
      <c r="EJ759" s="1543">
        <f t="shared" si="29"/>
        <v>0</v>
      </c>
      <c r="EK759" s="1543"/>
      <c r="EL759" s="1543"/>
      <c r="EM759" s="1543"/>
      <c r="EN759" s="1543"/>
      <c r="EO759" s="1543">
        <f t="shared" si="30"/>
        <v>0</v>
      </c>
      <c r="EP759" s="1543"/>
      <c r="EQ759" s="1543"/>
      <c r="ER759" s="1543"/>
      <c r="ES759" s="1543"/>
      <c r="ET759" s="1543">
        <f t="shared" si="31"/>
        <v>0</v>
      </c>
      <c r="EU759" s="1543"/>
      <c r="EV759" s="1543"/>
      <c r="EW759" s="1543"/>
      <c r="EX759" s="1543"/>
      <c r="EY759"/>
      <c r="EZ759" s="1549" t="str">
        <f t="shared" si="32"/>
        <v/>
      </c>
      <c r="FA759" s="1550"/>
      <c r="FB759" s="1550"/>
      <c r="FC759" s="1550"/>
      <c r="FD759" s="1551"/>
      <c r="FE759" s="1549" t="str">
        <f t="shared" si="33"/>
        <v/>
      </c>
      <c r="FF759" s="1550"/>
      <c r="FG759" s="1550"/>
      <c r="FH759" s="1550"/>
      <c r="FI759" s="1551"/>
      <c r="FJ759" s="1549" t="str">
        <f t="shared" si="34"/>
        <v/>
      </c>
      <c r="FK759" s="1550"/>
      <c r="FL759" s="1550"/>
      <c r="FM759" s="1550"/>
      <c r="FN759" s="1551"/>
      <c r="FO759" s="1549" t="str">
        <f t="shared" si="35"/>
        <v/>
      </c>
      <c r="FP759" s="1550"/>
      <c r="FQ759" s="1550"/>
      <c r="FR759" s="1550"/>
      <c r="FS759" s="1551"/>
      <c r="FT759" s="1549" t="str">
        <f t="shared" si="36"/>
        <v/>
      </c>
      <c r="FU759" s="1550"/>
      <c r="FV759" s="1550"/>
      <c r="FW759" s="1550"/>
      <c r="FX759" s="1551"/>
      <c r="FY759" s="1549" t="str">
        <f t="shared" si="37"/>
        <v/>
      </c>
      <c r="FZ759" s="1550"/>
      <c r="GA759" s="1550"/>
      <c r="GB759" s="1550"/>
      <c r="GC759" s="1551"/>
    </row>
    <row r="760" spans="1:185" s="3" customFormat="1" ht="13" customHeight="1">
      <c r="A760"/>
      <c r="B760" s="1365"/>
      <c r="C760" s="1366"/>
      <c r="D760" s="1366"/>
      <c r="E760" s="1366"/>
      <c r="F760" s="1367"/>
      <c r="G760" s="1359"/>
      <c r="H760" s="1360"/>
      <c r="I760" s="1360"/>
      <c r="J760" s="1361"/>
      <c r="K760" s="1362"/>
      <c r="L760" s="1363"/>
      <c r="M760" s="1363"/>
      <c r="N760" s="1364"/>
      <c r="O760" s="1411"/>
      <c r="P760" s="1412"/>
      <c r="Q760" s="1412"/>
      <c r="R760" s="1412"/>
      <c r="S760" s="1413"/>
      <c r="T760" s="1411"/>
      <c r="U760" s="1412"/>
      <c r="V760" s="1412"/>
      <c r="W760" s="1413"/>
      <c r="X760" s="1414">
        <f>O760+T760</f>
        <v>0</v>
      </c>
      <c r="Y760" s="1410"/>
      <c r="Z760" s="1410"/>
      <c r="AA760" s="1410"/>
      <c r="AB760" s="1415"/>
      <c r="AC760" s="1416"/>
      <c r="AD760" s="1417"/>
      <c r="AE760" s="1417"/>
      <c r="AF760" s="1417"/>
      <c r="AG760" s="1418"/>
      <c r="AH760" s="1434" t="str">
        <f t="shared" si="38"/>
        <v/>
      </c>
      <c r="AI760" s="1435"/>
      <c r="AJ760" s="1436"/>
      <c r="AK760" s="1365" t="s">
        <v>589</v>
      </c>
      <c r="AL760" s="1366"/>
      <c r="AM760" s="1366"/>
      <c r="AN760" s="1366"/>
      <c r="AO760" s="1367"/>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9">
        <f t="shared" si="39"/>
        <v>0</v>
      </c>
      <c r="CH760" s="1551"/>
      <c r="CI760" s="1552">
        <f t="shared" si="40"/>
        <v>0</v>
      </c>
      <c r="CJ760" s="1554"/>
      <c r="CK760" s="1549">
        <f t="shared" si="18"/>
        <v>0</v>
      </c>
      <c r="CL760" s="1551"/>
      <c r="CM760" s="1552">
        <f t="shared" si="19"/>
        <v>0</v>
      </c>
      <c r="CN760" s="1554"/>
      <c r="CP760" s="1545">
        <f t="shared" si="20"/>
        <v>0</v>
      </c>
      <c r="CQ760" s="1546"/>
      <c r="CR760" s="1546"/>
      <c r="CS760" s="1546"/>
      <c r="CT760" s="1547"/>
      <c r="CU760" s="1542">
        <f t="shared" si="21"/>
        <v>0</v>
      </c>
      <c r="CV760" s="1542"/>
      <c r="CW760" s="1542"/>
      <c r="CX760" s="1542"/>
      <c r="CY760" s="1542"/>
      <c r="CZ760" s="1542">
        <f t="shared" si="22"/>
        <v>0</v>
      </c>
      <c r="DA760" s="1542"/>
      <c r="DB760" s="1542"/>
      <c r="DC760" s="1542"/>
      <c r="DD760" s="1542"/>
      <c r="DE760" s="1542">
        <f t="shared" si="23"/>
        <v>0</v>
      </c>
      <c r="DF760" s="1542"/>
      <c r="DG760" s="1542"/>
      <c r="DH760" s="1542"/>
      <c r="DI760" s="1542"/>
      <c r="DJ760" s="1542">
        <f t="shared" si="24"/>
        <v>0</v>
      </c>
      <c r="DK760" s="1542"/>
      <c r="DL760" s="1542"/>
      <c r="DM760" s="1542"/>
      <c r="DN760" s="1542"/>
      <c r="DO760" s="1542">
        <f t="shared" si="25"/>
        <v>0</v>
      </c>
      <c r="DP760" s="1542"/>
      <c r="DQ760" s="1542"/>
      <c r="DR760" s="1542"/>
      <c r="DS760" s="1542"/>
      <c r="DT760" s="6"/>
      <c r="DU760" s="1543">
        <f t="shared" si="26"/>
        <v>0</v>
      </c>
      <c r="DV760" s="1543"/>
      <c r="DW760" s="1543"/>
      <c r="DX760" s="1543"/>
      <c r="DY760" s="1543"/>
      <c r="DZ760" s="1543">
        <f t="shared" si="27"/>
        <v>0</v>
      </c>
      <c r="EA760" s="1543"/>
      <c r="EB760" s="1543"/>
      <c r="EC760" s="1543"/>
      <c r="ED760" s="1543"/>
      <c r="EE760" s="1543">
        <f t="shared" si="28"/>
        <v>0</v>
      </c>
      <c r="EF760" s="1543"/>
      <c r="EG760" s="1543"/>
      <c r="EH760" s="1543"/>
      <c r="EI760" s="1543"/>
      <c r="EJ760" s="1543">
        <f t="shared" si="29"/>
        <v>0</v>
      </c>
      <c r="EK760" s="1543"/>
      <c r="EL760" s="1543"/>
      <c r="EM760" s="1543"/>
      <c r="EN760" s="1543"/>
      <c r="EO760" s="1543">
        <f t="shared" si="30"/>
        <v>0</v>
      </c>
      <c r="EP760" s="1543"/>
      <c r="EQ760" s="1543"/>
      <c r="ER760" s="1543"/>
      <c r="ES760" s="1543"/>
      <c r="ET760" s="1543">
        <f t="shared" si="31"/>
        <v>0</v>
      </c>
      <c r="EU760" s="1543"/>
      <c r="EV760" s="1543"/>
      <c r="EW760" s="1543"/>
      <c r="EX760" s="1543"/>
      <c r="EY760"/>
      <c r="EZ760" s="1549" t="str">
        <f t="shared" si="32"/>
        <v/>
      </c>
      <c r="FA760" s="1550"/>
      <c r="FB760" s="1550"/>
      <c r="FC760" s="1550"/>
      <c r="FD760" s="1551"/>
      <c r="FE760" s="1549" t="str">
        <f t="shared" si="33"/>
        <v/>
      </c>
      <c r="FF760" s="1550"/>
      <c r="FG760" s="1550"/>
      <c r="FH760" s="1550"/>
      <c r="FI760" s="1551"/>
      <c r="FJ760" s="1549" t="str">
        <f t="shared" si="34"/>
        <v/>
      </c>
      <c r="FK760" s="1550"/>
      <c r="FL760" s="1550"/>
      <c r="FM760" s="1550"/>
      <c r="FN760" s="1551"/>
      <c r="FO760" s="1549" t="str">
        <f t="shared" si="35"/>
        <v/>
      </c>
      <c r="FP760" s="1550"/>
      <c r="FQ760" s="1550"/>
      <c r="FR760" s="1550"/>
      <c r="FS760" s="1551"/>
      <c r="FT760" s="1549" t="str">
        <f t="shared" si="36"/>
        <v/>
      </c>
      <c r="FU760" s="1550"/>
      <c r="FV760" s="1550"/>
      <c r="FW760" s="1550"/>
      <c r="FX760" s="1551"/>
      <c r="FY760" s="1549" t="str">
        <f t="shared" si="37"/>
        <v/>
      </c>
      <c r="FZ760" s="1550"/>
      <c r="GA760" s="1550"/>
      <c r="GB760" s="1550"/>
      <c r="GC760" s="1551"/>
    </row>
    <row r="761" spans="1:185" s="3" customFormat="1" ht="13" customHeight="1">
      <c r="A761"/>
      <c r="B761" s="1531" t="s">
        <v>125</v>
      </c>
      <c r="C761" s="1532"/>
      <c r="D761" s="1532"/>
      <c r="E761" s="1532"/>
      <c r="F761" s="1533"/>
      <c r="G761" s="1675">
        <f>SUM(G726:G760)</f>
        <v>160</v>
      </c>
      <c r="H761" s="1676"/>
      <c r="I761" s="1676"/>
      <c r="J761" s="1677"/>
      <c r="K761" s="898" t="s">
        <v>124</v>
      </c>
      <c r="L761" s="5"/>
      <c r="M761" s="5"/>
      <c r="N761" s="46"/>
      <c r="O761" s="1414">
        <f>SUMPRODUCT(G726:G760,O726:O760)</f>
        <v>271463</v>
      </c>
      <c r="P761" s="1410"/>
      <c r="Q761" s="1410"/>
      <c r="R761" s="1410"/>
      <c r="S761" s="1415"/>
      <c r="T761"/>
      <c r="U761"/>
      <c r="V761"/>
      <c r="W761"/>
      <c r="X761" s="900" t="s">
        <v>898</v>
      </c>
      <c r="Y761" s="899"/>
      <c r="Z761" s="899"/>
      <c r="AA761" s="899"/>
      <c r="AB761" s="901"/>
      <c r="AC761" s="1646">
        <f>BH761</f>
        <v>0.49406250000000002</v>
      </c>
      <c r="AD761" s="1647"/>
      <c r="AE761" s="1647"/>
      <c r="AF761" s="1647"/>
      <c r="AG761" s="1648"/>
      <c r="AH761" s="1646">
        <f>IFERROR(BU761,"")</f>
        <v>0.44803657875722547</v>
      </c>
      <c r="AI761" s="1647"/>
      <c r="AJ761" s="1648"/>
      <c r="AK761"/>
      <c r="AL761"/>
      <c r="AM761"/>
      <c r="AN761"/>
      <c r="AO761"/>
      <c r="AP761" s="205"/>
      <c r="AQ761" s="205"/>
      <c r="AR761" s="205"/>
      <c r="AS761" s="205"/>
      <c r="AT761"/>
      <c r="AU761"/>
      <c r="AV761"/>
      <c r="AW761"/>
      <c r="AX761"/>
      <c r="AY761"/>
      <c r="AZ761" s="34"/>
      <c r="BA761" s="34"/>
      <c r="BB761" s="34"/>
      <c r="BC761" s="34"/>
      <c r="BE761" s="290" t="s">
        <v>897</v>
      </c>
      <c r="BF761" s="299">
        <f>SUM(BF726:BF760)</f>
        <v>160</v>
      </c>
      <c r="BG761" s="300">
        <f>SUM(BG726:BG760)</f>
        <v>1</v>
      </c>
      <c r="BH761" s="300">
        <f>SUM(BH726:BH760)</f>
        <v>0.49406250000000002</v>
      </c>
      <c r="BI761"/>
      <c r="BJ761"/>
      <c r="BK761"/>
      <c r="BL761"/>
      <c r="BO761"/>
      <c r="BP761"/>
      <c r="BQ761"/>
      <c r="BR761"/>
      <c r="BS761" s="855">
        <f>SUM(BS726:BS760)</f>
        <v>160</v>
      </c>
      <c r="BT761" s="300">
        <f>SUM(BT726:BT760)</f>
        <v>1</v>
      </c>
      <c r="BU761" s="300">
        <f>SUM(BU726:BU760)</f>
        <v>0.44803657875722547</v>
      </c>
      <c r="CI761" s="1549">
        <f>SUM(CI726:CJ760)</f>
        <v>106</v>
      </c>
      <c r="CJ761" s="1551"/>
      <c r="CM761" s="1549">
        <f>SUM(CM726:CN760)</f>
        <v>17</v>
      </c>
      <c r="CN761" s="1551"/>
      <c r="CP761" s="1549">
        <f>SUM(CP726:CT760)</f>
        <v>0</v>
      </c>
      <c r="CQ761" s="1550"/>
      <c r="CR761" s="1550"/>
      <c r="CS761" s="1550"/>
      <c r="CT761" s="1551"/>
      <c r="CU761" s="1548">
        <f>SUM(CU726:CY760)</f>
        <v>0</v>
      </c>
      <c r="CV761" s="1548"/>
      <c r="CW761" s="1548"/>
      <c r="CX761" s="1548"/>
      <c r="CY761" s="1548"/>
      <c r="CZ761" s="1548">
        <f>SUM(CZ726:DD760)</f>
        <v>83</v>
      </c>
      <c r="DA761" s="1548"/>
      <c r="DB761" s="1548"/>
      <c r="DC761" s="1548"/>
      <c r="DD761" s="1548"/>
      <c r="DE761" s="1548">
        <f>SUM(DE726:DI760)</f>
        <v>77</v>
      </c>
      <c r="DF761" s="1548"/>
      <c r="DG761" s="1548"/>
      <c r="DH761" s="1548"/>
      <c r="DI761" s="1548"/>
      <c r="DJ761" s="1548">
        <f>SUM(DJ726:DN760)</f>
        <v>0</v>
      </c>
      <c r="DK761" s="1548"/>
      <c r="DL761" s="1548"/>
      <c r="DM761" s="1548"/>
      <c r="DN761" s="1548"/>
      <c r="DO761" s="1548">
        <f>SUM(DO726:DS760)</f>
        <v>0</v>
      </c>
      <c r="DP761" s="1548"/>
      <c r="DQ761" s="1548"/>
      <c r="DR761" s="1548"/>
      <c r="DS761" s="1548"/>
      <c r="DT761" s="354"/>
      <c r="DU761" s="1548">
        <f>SUM(DU726:DY760)</f>
        <v>0</v>
      </c>
      <c r="DV761" s="1548"/>
      <c r="DW761" s="1548"/>
      <c r="DX761" s="1548"/>
      <c r="DY761" s="1548"/>
      <c r="DZ761" s="1548">
        <f>SUM(DZ726:ED760)</f>
        <v>0</v>
      </c>
      <c r="EA761" s="1548"/>
      <c r="EB761" s="1548"/>
      <c r="EC761" s="1548"/>
      <c r="ED761" s="1548"/>
      <c r="EE761" s="1548">
        <f>SUM(EE726:EI760)</f>
        <v>9</v>
      </c>
      <c r="EF761" s="1548"/>
      <c r="EG761" s="1548"/>
      <c r="EH761" s="1548"/>
      <c r="EI761" s="1548"/>
      <c r="EJ761" s="1548">
        <f>SUM(EJ726:EN760)</f>
        <v>8</v>
      </c>
      <c r="EK761" s="1548"/>
      <c r="EL761" s="1548"/>
      <c r="EM761" s="1548"/>
      <c r="EN761" s="1548"/>
      <c r="EO761" s="1548">
        <f>SUM(EO726:ES760)</f>
        <v>0</v>
      </c>
      <c r="EP761" s="1548"/>
      <c r="EQ761" s="1548"/>
      <c r="ER761" s="1548"/>
      <c r="ES761" s="1548"/>
      <c r="ET761" s="1548">
        <f>SUM(ET726:EX760)</f>
        <v>0</v>
      </c>
      <c r="EU761" s="1548"/>
      <c r="EV761" s="1548"/>
      <c r="EW761" s="1548"/>
      <c r="EX761" s="1548"/>
      <c r="EY761"/>
      <c r="EZ761" s="1548">
        <f>SUM(EZ726:FD760)</f>
        <v>0</v>
      </c>
      <c r="FA761" s="1548"/>
      <c r="FB761" s="1548"/>
      <c r="FC761" s="1548"/>
      <c r="FD761" s="1548"/>
      <c r="FE761" s="1548">
        <f>SUM(FE726:FI760)</f>
        <v>0</v>
      </c>
      <c r="FF761" s="1548"/>
      <c r="FG761" s="1548"/>
      <c r="FH761" s="1548"/>
      <c r="FI761" s="1548"/>
      <c r="FJ761" s="1548">
        <f>SUM(FJ726:FN760)</f>
        <v>5793</v>
      </c>
      <c r="FK761" s="1548"/>
      <c r="FL761" s="1548"/>
      <c r="FM761" s="1548"/>
      <c r="FN761" s="1548"/>
      <c r="FO761" s="1548">
        <f>SUM(FO726:FS760)</f>
        <v>6701</v>
      </c>
      <c r="FP761" s="1548"/>
      <c r="FQ761" s="1548"/>
      <c r="FR761" s="1548"/>
      <c r="FS761" s="1548"/>
      <c r="FT761" s="1548">
        <f>SUM(FT726:FX760)</f>
        <v>0</v>
      </c>
      <c r="FU761" s="1548"/>
      <c r="FV761" s="1548"/>
      <c r="FW761" s="1548"/>
      <c r="FX761" s="1548"/>
      <c r="FY761" s="1548">
        <f>SUM(FY726:GC760)</f>
        <v>0</v>
      </c>
      <c r="FZ761" s="1548"/>
      <c r="GA761" s="1548"/>
      <c r="GB761" s="1548"/>
      <c r="GC761" s="1548"/>
    </row>
    <row r="762" spans="1:185" s="3" customFormat="1" ht="13" customHeight="1">
      <c r="A762"/>
      <c r="B762" s="1735" t="s">
        <v>1864</v>
      </c>
      <c r="C762" s="1735"/>
      <c r="D762" s="1735"/>
      <c r="E762" s="1735"/>
      <c r="F762" s="1735"/>
      <c r="G762" s="1735"/>
      <c r="H762" s="1735"/>
      <c r="I762" s="1735"/>
      <c r="J762" s="1735"/>
      <c r="K762" s="1735"/>
      <c r="L762" s="1735"/>
      <c r="M762" s="1735"/>
      <c r="N762" s="1735"/>
      <c r="O762" s="1735"/>
      <c r="P762" s="1735"/>
      <c r="Q762" s="1735"/>
      <c r="R762" s="1735"/>
      <c r="S762" s="1735"/>
      <c r="T762" s="1735"/>
      <c r="U762" s="1735"/>
      <c r="V762" s="1735"/>
      <c r="W762" s="1735"/>
      <c r="X762" s="1735"/>
      <c r="Y762" s="1735"/>
      <c r="Z762" s="1735"/>
      <c r="AA762" s="1735"/>
      <c r="AB762" s="1735"/>
      <c r="AC762" s="1735"/>
      <c r="AD762" s="1735"/>
      <c r="AE762" s="1735"/>
      <c r="AF762" s="1735"/>
      <c r="AG762" s="1735"/>
      <c r="AH762" s="1735"/>
      <c r="AI762"/>
      <c r="AJ762"/>
      <c r="AK762"/>
      <c r="AT762"/>
      <c r="AU762"/>
      <c r="AV762"/>
      <c r="AW762"/>
      <c r="AX762"/>
      <c r="AY762"/>
      <c r="CD762"/>
      <c r="DN762" s="56" t="s">
        <v>1832</v>
      </c>
      <c r="DO762" s="1549">
        <f>CP761+CU761+CZ761+DE761+DJ761+DO761</f>
        <v>160</v>
      </c>
      <c r="DP762" s="1550"/>
      <c r="DQ762" s="1550"/>
      <c r="DR762" s="1550"/>
      <c r="DS762" s="155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735"/>
      <c r="C763" s="1735"/>
      <c r="D763" s="1735"/>
      <c r="E763" s="1735"/>
      <c r="F763" s="1735"/>
      <c r="G763" s="1735"/>
      <c r="H763" s="1735"/>
      <c r="I763" s="1735"/>
      <c r="J763" s="1735"/>
      <c r="K763" s="1735"/>
      <c r="L763" s="1735"/>
      <c r="M763" s="1735"/>
      <c r="N763" s="1735"/>
      <c r="O763" s="1735"/>
      <c r="P763" s="1735"/>
      <c r="Q763" s="1735"/>
      <c r="R763" s="1735"/>
      <c r="S763" s="1735"/>
      <c r="T763" s="1735"/>
      <c r="U763" s="1735"/>
      <c r="V763" s="1735"/>
      <c r="W763" s="1735"/>
      <c r="X763" s="1735"/>
      <c r="Y763" s="1735"/>
      <c r="Z763" s="1735"/>
      <c r="AA763" s="1735"/>
      <c r="AB763" s="1735"/>
      <c r="AC763" s="1735"/>
      <c r="AD763" s="1735"/>
      <c r="AE763" s="1735"/>
      <c r="AF763" s="1735"/>
      <c r="AG763" s="1735"/>
      <c r="AH763" s="173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166</v>
      </c>
      <c r="DE763" s="3"/>
      <c r="DF763" s="3"/>
      <c r="DG763" s="3"/>
      <c r="DH763" s="3"/>
      <c r="DI763" s="857">
        <f>DE761*3</f>
        <v>231</v>
      </c>
      <c r="DJ763" s="3"/>
      <c r="DK763" s="3"/>
      <c r="DL763" s="3"/>
      <c r="DM763" s="3"/>
      <c r="DN763" s="857">
        <f>DJ761*4</f>
        <v>0</v>
      </c>
      <c r="DO763" s="3"/>
      <c r="DP763" s="3"/>
      <c r="DQ763" s="3"/>
      <c r="DR763" s="3"/>
      <c r="DS763" s="857">
        <f>DO761*5</f>
        <v>0</v>
      </c>
      <c r="DU763" s="857">
        <f>CT763+CY763+DD763+DI763+DN763+DS763</f>
        <v>397</v>
      </c>
      <c r="DV763" s="57" t="s">
        <v>1834</v>
      </c>
      <c r="DW763" s="3"/>
      <c r="DX763" s="3"/>
      <c r="DY763" s="3"/>
      <c r="DZ763" s="3"/>
      <c r="EA763" s="3"/>
      <c r="EB763" s="3"/>
      <c r="EC763" s="3"/>
      <c r="ED763" s="3"/>
      <c r="EE763" s="3"/>
      <c r="EF763" s="3"/>
      <c r="EG763" s="3"/>
      <c r="EH763" s="3"/>
    </row>
    <row r="764" spans="1:185" ht="13" customHeight="1">
      <c r="A764" s="3"/>
      <c r="B764" s="3"/>
      <c r="C764" s="118" t="s">
        <v>1862</v>
      </c>
      <c r="D764" s="1027"/>
      <c r="E764" s="1027"/>
      <c r="F764" s="1027"/>
      <c r="G764" s="1028"/>
      <c r="H764" s="1028"/>
      <c r="I764" s="1028"/>
      <c r="J764" s="1028"/>
      <c r="K764" s="1027"/>
      <c r="L764" s="1027"/>
      <c r="M764" s="1027"/>
      <c r="N764" s="1027"/>
      <c r="O764" s="1548">
        <f>DU763</f>
        <v>397</v>
      </c>
      <c r="P764" s="1548"/>
      <c r="Q764" s="1548"/>
      <c r="R764" s="1548"/>
      <c r="S764" s="965"/>
      <c r="T764" s="965"/>
      <c r="U764" s="118" t="s">
        <v>1863</v>
      </c>
      <c r="V764" s="1027"/>
      <c r="W764" s="1027"/>
      <c r="X764" s="1027"/>
      <c r="Y764" s="1028"/>
      <c r="Z764" s="1028"/>
      <c r="AA764" s="1028"/>
      <c r="AB764" s="1028"/>
      <c r="AC764" s="1027"/>
      <c r="AD764" s="1027"/>
      <c r="AE764" s="1027"/>
      <c r="AF764" s="1027"/>
      <c r="AG764" s="1446"/>
      <c r="AH764" s="1446"/>
      <c r="AI764" s="1446"/>
      <c r="AJ764" s="144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358" t="str">
        <f>IF(G761&lt;&gt;AG449,"! Total Low-Income Units in the Unit Mix Table above does not match the number of Total Low-Income Units on row #"&amp;TEXT(ROW(D449),"#"),"")</f>
        <v/>
      </c>
      <c r="D765" s="1358"/>
      <c r="E765" s="1358"/>
      <c r="F765" s="1358"/>
      <c r="G765" s="1358"/>
      <c r="H765" s="1358"/>
      <c r="I765" s="1358"/>
      <c r="J765" s="1358"/>
      <c r="K765" s="1358"/>
      <c r="L765" s="1358"/>
      <c r="M765" s="1358"/>
      <c r="N765" s="1358"/>
      <c r="O765" s="1358"/>
      <c r="P765" s="1358"/>
      <c r="Q765" s="1358"/>
      <c r="R765" s="1358"/>
      <c r="S765" s="1358"/>
      <c r="T765" s="1358"/>
      <c r="U765" s="1358"/>
      <c r="V765" s="1358"/>
      <c r="W765" s="1358"/>
      <c r="X765" s="1358"/>
      <c r="Y765" s="1358"/>
      <c r="Z765" s="1358"/>
      <c r="AA765" s="1358"/>
      <c r="AB765" s="1358"/>
      <c r="AC765" s="1358"/>
      <c r="AD765" s="1358"/>
      <c r="AE765" s="1358"/>
      <c r="AF765" s="1358"/>
      <c r="AG765" s="1358"/>
      <c r="AH765" s="1358"/>
      <c r="AI765" s="1358"/>
      <c r="AJ765" s="1358"/>
      <c r="AK765" s="1358"/>
      <c r="AL765" s="1358"/>
      <c r="AM765" s="1358"/>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358"/>
      <c r="D766" s="1358"/>
      <c r="E766" s="1358"/>
      <c r="F766" s="1358"/>
      <c r="G766" s="1358"/>
      <c r="H766" s="1358"/>
      <c r="I766" s="1358"/>
      <c r="J766" s="1358"/>
      <c r="K766" s="1358"/>
      <c r="L766" s="1358"/>
      <c r="M766" s="1358"/>
      <c r="N766" s="1358"/>
      <c r="O766" s="1358"/>
      <c r="P766" s="1358"/>
      <c r="Q766" s="1358"/>
      <c r="R766" s="1358"/>
      <c r="S766" s="1358"/>
      <c r="T766" s="1358"/>
      <c r="U766" s="1358"/>
      <c r="V766" s="1358"/>
      <c r="W766" s="1358"/>
      <c r="X766" s="1358"/>
      <c r="Y766" s="1358"/>
      <c r="Z766" s="1358"/>
      <c r="AA766" s="1358"/>
      <c r="AB766" s="1358"/>
      <c r="AC766" s="1358"/>
      <c r="AD766" s="1358"/>
      <c r="AE766" s="1358"/>
      <c r="AF766" s="1358"/>
      <c r="AG766" s="1358"/>
      <c r="AH766" s="1358"/>
      <c r="AI766" s="1358"/>
      <c r="AJ766" s="1358"/>
      <c r="AK766" s="1358"/>
      <c r="AL766" s="1358"/>
      <c r="AM766" s="1358"/>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8" t="s">
        <v>543</v>
      </c>
      <c r="AE767" s="1678"/>
      <c r="AF767" s="1678"/>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2041</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574</v>
      </c>
      <c r="B769" s="56"/>
      <c r="C769" s="57" t="s">
        <v>422</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5" t="s">
        <v>2042</v>
      </c>
      <c r="D771" s="1275"/>
      <c r="E771" s="1275"/>
      <c r="F771" s="1275"/>
      <c r="G771" s="1275"/>
      <c r="H771" s="1275"/>
      <c r="I771" s="1275"/>
      <c r="J771" s="1275"/>
      <c r="K771" s="1275"/>
      <c r="L771" s="1275"/>
      <c r="M771" s="1275"/>
      <c r="N771" s="1275"/>
      <c r="O771" s="1275"/>
      <c r="P771" s="1275"/>
      <c r="Q771" s="1275"/>
      <c r="R771" s="1275"/>
      <c r="S771" s="1275"/>
      <c r="T771" s="1275"/>
      <c r="U771" s="1275"/>
      <c r="V771" s="1275"/>
      <c r="W771" s="1275"/>
      <c r="X771" s="1275"/>
      <c r="Y771" s="1275"/>
      <c r="Z771" s="1275"/>
      <c r="AA771" s="1275"/>
      <c r="AB771" s="1275"/>
      <c r="AC771" s="1275"/>
      <c r="AD771" s="1275"/>
      <c r="AE771" s="1275"/>
      <c r="AF771" s="1275"/>
      <c r="AG771" s="1275"/>
      <c r="AH771" s="1275"/>
      <c r="AI771" s="1275"/>
      <c r="AJ771" s="1275"/>
      <c r="AK771" s="1275"/>
      <c r="AL771" s="1275"/>
      <c r="AM771" s="1275"/>
      <c r="AN771" s="1275"/>
      <c r="AO771" s="1275"/>
      <c r="AP771" s="1275"/>
      <c r="AQ771" s="1275"/>
      <c r="AR771" s="127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5"/>
      <c r="D772" s="1275"/>
      <c r="E772" s="1275"/>
      <c r="F772" s="1275"/>
      <c r="G772" s="1275"/>
      <c r="H772" s="1275"/>
      <c r="I772" s="1275"/>
      <c r="J772" s="1275"/>
      <c r="K772" s="1275"/>
      <c r="L772" s="1275"/>
      <c r="M772" s="1275"/>
      <c r="N772" s="1275"/>
      <c r="O772" s="1275"/>
      <c r="P772" s="1275"/>
      <c r="Q772" s="1275"/>
      <c r="R772" s="1275"/>
      <c r="S772" s="1275"/>
      <c r="T772" s="1275"/>
      <c r="U772" s="1275"/>
      <c r="V772" s="1275"/>
      <c r="W772" s="1275"/>
      <c r="X772" s="1275"/>
      <c r="Y772" s="1275"/>
      <c r="Z772" s="1275"/>
      <c r="AA772" s="1275"/>
      <c r="AB772" s="1275"/>
      <c r="AC772" s="1275"/>
      <c r="AD772" s="1275"/>
      <c r="AE772" s="1275"/>
      <c r="AF772" s="1275"/>
      <c r="AG772" s="1275"/>
      <c r="AH772" s="1275"/>
      <c r="AI772" s="1275"/>
      <c r="AJ772" s="1275"/>
      <c r="AK772" s="1275"/>
      <c r="AL772" s="1275"/>
      <c r="AM772" s="1275"/>
      <c r="AN772" s="1275"/>
      <c r="AO772" s="1275"/>
      <c r="AP772" s="1275"/>
      <c r="AQ772" s="1275"/>
      <c r="AR772" s="127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5"/>
      <c r="D773" s="1275"/>
      <c r="E773" s="1275"/>
      <c r="F773" s="1275"/>
      <c r="G773" s="1275"/>
      <c r="H773" s="1275"/>
      <c r="I773" s="1275"/>
      <c r="J773" s="1275"/>
      <c r="K773" s="1275"/>
      <c r="L773" s="1275"/>
      <c r="M773" s="1275"/>
      <c r="N773" s="1275"/>
      <c r="O773" s="1275"/>
      <c r="P773" s="1275"/>
      <c r="Q773" s="1275"/>
      <c r="R773" s="1275"/>
      <c r="S773" s="1275"/>
      <c r="T773" s="1275"/>
      <c r="U773" s="1275"/>
      <c r="V773" s="1275"/>
      <c r="W773" s="1275"/>
      <c r="X773" s="1275"/>
      <c r="Y773" s="1275"/>
      <c r="Z773" s="1275"/>
      <c r="AA773" s="1275"/>
      <c r="AB773" s="1275"/>
      <c r="AC773" s="1275"/>
      <c r="AD773" s="1275"/>
      <c r="AE773" s="1275"/>
      <c r="AF773" s="1275"/>
      <c r="AG773" s="1275"/>
      <c r="AH773" s="1275"/>
      <c r="AI773" s="1275"/>
      <c r="AJ773" s="1275"/>
      <c r="AK773" s="1275"/>
      <c r="AL773" s="1275"/>
      <c r="AM773" s="1275"/>
      <c r="AN773" s="1275"/>
      <c r="AO773" s="1275"/>
      <c r="AP773" s="1275"/>
      <c r="AQ773" s="1275"/>
      <c r="AR773" s="127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5" t="s">
        <v>2043</v>
      </c>
      <c r="D774" s="1275"/>
      <c r="E774" s="1275"/>
      <c r="F774" s="1275"/>
      <c r="G774" s="1275"/>
      <c r="H774" s="1275"/>
      <c r="I774" s="1275"/>
      <c r="J774" s="1275"/>
      <c r="K774" s="1275"/>
      <c r="L774" s="1275"/>
      <c r="M774" s="1275"/>
      <c r="N774" s="1275"/>
      <c r="O774" s="1275"/>
      <c r="P774" s="1275"/>
      <c r="Q774" s="1275"/>
      <c r="R774" s="1275"/>
      <c r="S774" s="1275"/>
      <c r="T774" s="1275"/>
      <c r="U774" s="1275"/>
      <c r="V774" s="1275"/>
      <c r="W774" s="1275"/>
      <c r="X774" s="1275"/>
      <c r="Y774" s="1275"/>
      <c r="Z774" s="1275"/>
      <c r="AA774" s="1275"/>
      <c r="AB774" s="1275"/>
      <c r="AC774" s="1275"/>
      <c r="AD774" s="1275"/>
      <c r="AE774" s="1275"/>
      <c r="AF774" s="1275"/>
      <c r="AG774" s="1275"/>
      <c r="AH774" s="1275"/>
      <c r="AI774" s="1275"/>
      <c r="AJ774" s="1275"/>
      <c r="AK774" s="1275"/>
      <c r="AL774" s="1275"/>
      <c r="AM774" s="1275"/>
      <c r="AN774" s="1275"/>
      <c r="AO774" s="1275"/>
      <c r="AP774" s="1275"/>
      <c r="AQ774" s="1275"/>
      <c r="AR774" s="127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5"/>
      <c r="D775" s="1275"/>
      <c r="E775" s="1275"/>
      <c r="F775" s="1275"/>
      <c r="G775" s="1275"/>
      <c r="H775" s="1275"/>
      <c r="I775" s="1275"/>
      <c r="J775" s="1275"/>
      <c r="K775" s="1275"/>
      <c r="L775" s="1275"/>
      <c r="M775" s="1275"/>
      <c r="N775" s="1275"/>
      <c r="O775" s="1275"/>
      <c r="P775" s="1275"/>
      <c r="Q775" s="1275"/>
      <c r="R775" s="1275"/>
      <c r="S775" s="1275"/>
      <c r="T775" s="1275"/>
      <c r="U775" s="1275"/>
      <c r="V775" s="1275"/>
      <c r="W775" s="1275"/>
      <c r="X775" s="1275"/>
      <c r="Y775" s="1275"/>
      <c r="Z775" s="1275"/>
      <c r="AA775" s="1275"/>
      <c r="AB775" s="1275"/>
      <c r="AC775" s="1275"/>
      <c r="AD775" s="1275"/>
      <c r="AE775" s="1275"/>
      <c r="AF775" s="1275"/>
      <c r="AG775" s="1275"/>
      <c r="AH775" s="1275"/>
      <c r="AI775" s="1275"/>
      <c r="AJ775" s="1275"/>
      <c r="AK775" s="1275"/>
      <c r="AL775" s="1275"/>
      <c r="AM775" s="1275"/>
      <c r="AN775" s="1275"/>
      <c r="AO775" s="1275"/>
      <c r="AP775" s="1275"/>
      <c r="AQ775" s="1275"/>
      <c r="AR775" s="127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5"/>
      <c r="D776" s="1275"/>
      <c r="E776" s="1275"/>
      <c r="F776" s="1275"/>
      <c r="G776" s="1275"/>
      <c r="H776" s="1275"/>
      <c r="I776" s="1275"/>
      <c r="J776" s="1275"/>
      <c r="K776" s="1275"/>
      <c r="L776" s="1275"/>
      <c r="M776" s="1275"/>
      <c r="N776" s="1275"/>
      <c r="O776" s="1275"/>
      <c r="P776" s="1275"/>
      <c r="Q776" s="1275"/>
      <c r="R776" s="1275"/>
      <c r="S776" s="1275"/>
      <c r="T776" s="1275"/>
      <c r="U776" s="1275"/>
      <c r="V776" s="1275"/>
      <c r="W776" s="1275"/>
      <c r="X776" s="1275"/>
      <c r="Y776" s="1275"/>
      <c r="Z776" s="1275"/>
      <c r="AA776" s="1275"/>
      <c r="AB776" s="1275"/>
      <c r="AC776" s="1275"/>
      <c r="AD776" s="1275"/>
      <c r="AE776" s="1275"/>
      <c r="AF776" s="1275"/>
      <c r="AG776" s="1275"/>
      <c r="AH776" s="1275"/>
      <c r="AI776" s="1275"/>
      <c r="AJ776" s="1275"/>
      <c r="AK776" s="1275"/>
      <c r="AL776" s="1275"/>
      <c r="AM776" s="1275"/>
      <c r="AN776" s="1275"/>
      <c r="AO776" s="1275"/>
      <c r="AP776" s="1275"/>
      <c r="AQ776" s="1275"/>
      <c r="AR776" s="127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425" t="s">
        <v>387</v>
      </c>
      <c r="K777" s="1426"/>
      <c r="L777" s="1426"/>
      <c r="M777" s="1426"/>
      <c r="N777" s="1427"/>
      <c r="O777" s="1450" t="s">
        <v>284</v>
      </c>
      <c r="P777" s="1450"/>
      <c r="Q777" s="1450"/>
      <c r="R777" s="1450"/>
      <c r="S777" s="1450"/>
      <c r="T777" s="1712" t="s">
        <v>1665</v>
      </c>
      <c r="U777" s="1713"/>
      <c r="V777" s="1713"/>
      <c r="W777" s="1714"/>
      <c r="X777" s="1425" t="s">
        <v>445</v>
      </c>
      <c r="Y777" s="1426"/>
      <c r="Z777" s="1426"/>
      <c r="AA777" s="1426"/>
      <c r="AB777" s="1427"/>
      <c r="AC777" s="1425" t="s">
        <v>285</v>
      </c>
      <c r="AD777" s="1426"/>
      <c r="AE777" s="1426"/>
      <c r="AF777" s="1426"/>
      <c r="AG777" s="142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428"/>
      <c r="K778" s="1429"/>
      <c r="L778" s="1429"/>
      <c r="M778" s="1429"/>
      <c r="N778" s="1430"/>
      <c r="O778" s="1450"/>
      <c r="P778" s="1450"/>
      <c r="Q778" s="1450"/>
      <c r="R778" s="1450"/>
      <c r="S778" s="1450"/>
      <c r="T778" s="1715"/>
      <c r="U778" s="1716"/>
      <c r="V778" s="1716"/>
      <c r="W778" s="1717"/>
      <c r="X778" s="1428"/>
      <c r="Y778" s="1429"/>
      <c r="Z778" s="1429"/>
      <c r="AA778" s="1429"/>
      <c r="AB778" s="1430"/>
      <c r="AC778" s="1428"/>
      <c r="AD778" s="1429"/>
      <c r="AE778" s="1429"/>
      <c r="AF778" s="1429"/>
      <c r="AG778" s="143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428"/>
      <c r="K779" s="1429"/>
      <c r="L779" s="1429"/>
      <c r="M779" s="1429"/>
      <c r="N779" s="1430"/>
      <c r="O779" s="1450"/>
      <c r="P779" s="1450"/>
      <c r="Q779" s="1450"/>
      <c r="R779" s="1450"/>
      <c r="S779" s="1450"/>
      <c r="T779" s="1715"/>
      <c r="U779" s="1716"/>
      <c r="V779" s="1716"/>
      <c r="W779" s="1717"/>
      <c r="X779" s="1428"/>
      <c r="Y779" s="1429"/>
      <c r="Z779" s="1429"/>
      <c r="AA779" s="1429"/>
      <c r="AB779" s="1430"/>
      <c r="AC779" s="1428"/>
      <c r="AD779" s="1429"/>
      <c r="AE779" s="1429"/>
      <c r="AF779" s="1429"/>
      <c r="AG779" s="143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431"/>
      <c r="K780" s="1432"/>
      <c r="L780" s="1432"/>
      <c r="M780" s="1432"/>
      <c r="N780" s="1433"/>
      <c r="O780" s="1450"/>
      <c r="P780" s="1450"/>
      <c r="Q780" s="1450"/>
      <c r="R780" s="1450"/>
      <c r="S780" s="1450"/>
      <c r="T780" s="1725"/>
      <c r="U780" s="1726"/>
      <c r="V780" s="1726"/>
      <c r="W780" s="1727"/>
      <c r="X780" s="1431"/>
      <c r="Y780" s="1432"/>
      <c r="Z780" s="1432"/>
      <c r="AA780" s="1432"/>
      <c r="AB780" s="1433"/>
      <c r="AC780" s="1431"/>
      <c r="AD780" s="1432"/>
      <c r="AE780" s="1432"/>
      <c r="AF780" s="1432"/>
      <c r="AG780" s="143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5" t="s">
        <v>163</v>
      </c>
      <c r="K781" s="1366"/>
      <c r="L781" s="1366"/>
      <c r="M781" s="1366"/>
      <c r="N781" s="1367"/>
      <c r="O781" s="1449">
        <v>1</v>
      </c>
      <c r="P781" s="1449"/>
      <c r="Q781" s="1449"/>
      <c r="R781" s="1449"/>
      <c r="S781" s="1449"/>
      <c r="T781" s="1362">
        <v>955</v>
      </c>
      <c r="U781" s="1363"/>
      <c r="V781" s="1363"/>
      <c r="W781" s="1364"/>
      <c r="X781" s="1411"/>
      <c r="Y781" s="1412"/>
      <c r="Z781" s="1412"/>
      <c r="AA781" s="1412"/>
      <c r="AB781" s="1413"/>
      <c r="AC781" s="1414">
        <f>X781*O781</f>
        <v>0</v>
      </c>
      <c r="AD781" s="1410"/>
      <c r="AE781" s="1410"/>
      <c r="AF781" s="1410"/>
      <c r="AG781" s="141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5">
        <f>IF(J781="SRO/Studio",O781,0)</f>
        <v>0</v>
      </c>
      <c r="CQ781" s="1546"/>
      <c r="CR781" s="1546"/>
      <c r="CS781" s="1546"/>
      <c r="CT781" s="1547"/>
      <c r="CU781" s="1542">
        <f>IF(J781="1 Bedroom",O781,0)</f>
        <v>0</v>
      </c>
      <c r="CV781" s="1542"/>
      <c r="CW781" s="1542"/>
      <c r="CX781" s="1542"/>
      <c r="CY781" s="1542"/>
      <c r="CZ781" s="1542">
        <f>IF(J781="2 Bedrooms",O781,0)</f>
        <v>1</v>
      </c>
      <c r="DA781" s="1542"/>
      <c r="DB781" s="1542"/>
      <c r="DC781" s="1542"/>
      <c r="DD781" s="1542"/>
      <c r="DE781" s="1542">
        <f>IF(J781="3 Bedrooms",O781,0)</f>
        <v>0</v>
      </c>
      <c r="DF781" s="1542"/>
      <c r="DG781" s="1542"/>
      <c r="DH781" s="1542"/>
      <c r="DI781" s="1542"/>
      <c r="DJ781" s="1542">
        <f>IF(J781="4 Bedrooms",O781,0)</f>
        <v>0</v>
      </c>
      <c r="DK781" s="1542"/>
      <c r="DL781" s="1542"/>
      <c r="DM781" s="1542"/>
      <c r="DN781" s="1542"/>
      <c r="DO781" s="1542">
        <f>IF(J781="5 Bedrooms",O781,0)</f>
        <v>0</v>
      </c>
      <c r="DP781" s="1542"/>
      <c r="DQ781" s="1542"/>
      <c r="DR781" s="1542"/>
      <c r="DS781" s="1542"/>
      <c r="DT781" s="6"/>
      <c r="DU781" s="3"/>
      <c r="DV781" s="3"/>
    </row>
    <row r="782" spans="1:159" ht="13" customHeight="1">
      <c r="J782" s="1365" t="s">
        <v>164</v>
      </c>
      <c r="K782" s="1366"/>
      <c r="L782" s="1366"/>
      <c r="M782" s="1366"/>
      <c r="N782" s="1367"/>
      <c r="O782" s="1449">
        <v>1</v>
      </c>
      <c r="P782" s="1449"/>
      <c r="Q782" s="1449"/>
      <c r="R782" s="1449"/>
      <c r="S782" s="1449"/>
      <c r="T782" s="1362">
        <v>1080</v>
      </c>
      <c r="U782" s="1363"/>
      <c r="V782" s="1363"/>
      <c r="W782" s="1364"/>
      <c r="X782" s="1411"/>
      <c r="Y782" s="1412"/>
      <c r="Z782" s="1412"/>
      <c r="AA782" s="1412"/>
      <c r="AB782" s="1413"/>
      <c r="AC782" s="1414">
        <f>X782*O782</f>
        <v>0</v>
      </c>
      <c r="AD782" s="1410"/>
      <c r="AE782" s="1410"/>
      <c r="AF782" s="1410"/>
      <c r="AG782" s="141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5">
        <f>IF(J782="SRO/Studio",O782,0)</f>
        <v>0</v>
      </c>
      <c r="CQ782" s="1546"/>
      <c r="CR782" s="1546"/>
      <c r="CS782" s="1546"/>
      <c r="CT782" s="1547"/>
      <c r="CU782" s="1542">
        <f>IF(J782="1 Bedroom",O782,0)</f>
        <v>0</v>
      </c>
      <c r="CV782" s="1542"/>
      <c r="CW782" s="1542"/>
      <c r="CX782" s="1542"/>
      <c r="CY782" s="1542"/>
      <c r="CZ782" s="1542">
        <f>IF(J782="2 Bedrooms",O782,0)</f>
        <v>0</v>
      </c>
      <c r="DA782" s="1542"/>
      <c r="DB782" s="1542"/>
      <c r="DC782" s="1542"/>
      <c r="DD782" s="1542"/>
      <c r="DE782" s="1542">
        <f>IF(J782="3 Bedrooms",O782,0)</f>
        <v>1</v>
      </c>
      <c r="DF782" s="1542"/>
      <c r="DG782" s="1542"/>
      <c r="DH782" s="1542"/>
      <c r="DI782" s="1542"/>
      <c r="DJ782" s="1542">
        <f>IF(J782="4 Bedrooms",O782,0)</f>
        <v>0</v>
      </c>
      <c r="DK782" s="1542"/>
      <c r="DL782" s="1542"/>
      <c r="DM782" s="1542"/>
      <c r="DN782" s="1542"/>
      <c r="DO782" s="1542">
        <f>IF(J782="5 Bedrooms",O782,0)</f>
        <v>0</v>
      </c>
      <c r="DP782" s="1542"/>
      <c r="DQ782" s="1542"/>
      <c r="DR782" s="1542"/>
      <c r="DS782" s="1542"/>
      <c r="DT782" s="6"/>
      <c r="DU782" s="3"/>
      <c r="DV782" s="3"/>
    </row>
    <row r="783" spans="1:159" ht="13" customHeight="1">
      <c r="J783" s="1365"/>
      <c r="K783" s="1366"/>
      <c r="L783" s="1366"/>
      <c r="M783" s="1366"/>
      <c r="N783" s="1367"/>
      <c r="O783" s="1449"/>
      <c r="P783" s="1449"/>
      <c r="Q783" s="1449"/>
      <c r="R783" s="1449"/>
      <c r="S783" s="1449"/>
      <c r="T783" s="1362"/>
      <c r="U783" s="1363"/>
      <c r="V783" s="1363"/>
      <c r="W783" s="1364"/>
      <c r="X783" s="1411"/>
      <c r="Y783" s="1412"/>
      <c r="Z783" s="1412"/>
      <c r="AA783" s="1412"/>
      <c r="AB783" s="1413"/>
      <c r="AC783" s="1414">
        <f>X783*O783</f>
        <v>0</v>
      </c>
      <c r="AD783" s="1410"/>
      <c r="AE783" s="1410"/>
      <c r="AF783" s="1410"/>
      <c r="AG783" s="141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5">
        <f>IF(J783="SRO/Studio",O783,0)</f>
        <v>0</v>
      </c>
      <c r="CQ783" s="1546"/>
      <c r="CR783" s="1546"/>
      <c r="CS783" s="1546"/>
      <c r="CT783" s="1547"/>
      <c r="CU783" s="1542">
        <f>IF(J783="1 Bedroom",O783,0)</f>
        <v>0</v>
      </c>
      <c r="CV783" s="1542"/>
      <c r="CW783" s="1542"/>
      <c r="CX783" s="1542"/>
      <c r="CY783" s="1542"/>
      <c r="CZ783" s="1542">
        <f>IF(J783="2 Bedrooms",O783,0)</f>
        <v>0</v>
      </c>
      <c r="DA783" s="1542"/>
      <c r="DB783" s="1542"/>
      <c r="DC783" s="1542"/>
      <c r="DD783" s="1542"/>
      <c r="DE783" s="1542">
        <f>IF(J783="3 Bedrooms",O783,0)</f>
        <v>0</v>
      </c>
      <c r="DF783" s="1542"/>
      <c r="DG783" s="1542"/>
      <c r="DH783" s="1542"/>
      <c r="DI783" s="1542"/>
      <c r="DJ783" s="1542">
        <f>IF(J783="4 Bedrooms",O783,0)</f>
        <v>0</v>
      </c>
      <c r="DK783" s="1542"/>
      <c r="DL783" s="1542"/>
      <c r="DM783" s="1542"/>
      <c r="DN783" s="1542"/>
      <c r="DO783" s="1542">
        <f>IF(J783="5 Bedrooms",O783,0)</f>
        <v>0</v>
      </c>
      <c r="DP783" s="1542"/>
      <c r="DQ783" s="1542"/>
      <c r="DR783" s="1542"/>
      <c r="DS783" s="1542"/>
      <c r="DT783" s="1007"/>
    </row>
    <row r="784" spans="1:159" ht="13" customHeight="1">
      <c r="J784" s="1365"/>
      <c r="K784" s="1366"/>
      <c r="L784" s="1366"/>
      <c r="M784" s="1366"/>
      <c r="N784" s="1367"/>
      <c r="O784" s="1449"/>
      <c r="P784" s="1449"/>
      <c r="Q784" s="1449"/>
      <c r="R784" s="1449"/>
      <c r="S784" s="1449"/>
      <c r="T784" s="1362"/>
      <c r="U784" s="1363"/>
      <c r="V784" s="1363"/>
      <c r="W784" s="1364"/>
      <c r="X784" s="1411"/>
      <c r="Y784" s="1412"/>
      <c r="Z784" s="1412"/>
      <c r="AA784" s="1412"/>
      <c r="AB784" s="1413"/>
      <c r="AC784" s="1414">
        <f>X784*O784</f>
        <v>0</v>
      </c>
      <c r="AD784" s="1410"/>
      <c r="AE784" s="1410"/>
      <c r="AF784" s="1410"/>
      <c r="AG784" s="141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5">
        <f>IF(J784="SRO/Studio",O784,0)</f>
        <v>0</v>
      </c>
      <c r="CQ784" s="1546"/>
      <c r="CR784" s="1546"/>
      <c r="CS784" s="1546"/>
      <c r="CT784" s="1547"/>
      <c r="CU784" s="1542">
        <f>IF(J784="1 Bedroom",O784,0)</f>
        <v>0</v>
      </c>
      <c r="CV784" s="1542"/>
      <c r="CW784" s="1542"/>
      <c r="CX784" s="1542"/>
      <c r="CY784" s="1542"/>
      <c r="CZ784" s="1542">
        <f>IF(J784="2 Bedrooms",O784,0)</f>
        <v>0</v>
      </c>
      <c r="DA784" s="1542"/>
      <c r="DB784" s="1542"/>
      <c r="DC784" s="1542"/>
      <c r="DD784" s="1542"/>
      <c r="DE784" s="1542">
        <f>IF(J784="3 Bedrooms",O784,0)</f>
        <v>0</v>
      </c>
      <c r="DF784" s="1542"/>
      <c r="DG784" s="1542"/>
      <c r="DH784" s="1542"/>
      <c r="DI784" s="1542"/>
      <c r="DJ784" s="1542">
        <f>IF(J784="4 Bedrooms",O784,0)</f>
        <v>0</v>
      </c>
      <c r="DK784" s="1542"/>
      <c r="DL784" s="1542"/>
      <c r="DM784" s="1542"/>
      <c r="DN784" s="1542"/>
      <c r="DO784" s="1542">
        <f>IF(J784="5 Bedrooms",O784,0)</f>
        <v>0</v>
      </c>
      <c r="DP784" s="1542"/>
      <c r="DQ784" s="1542"/>
      <c r="DR784" s="1542"/>
      <c r="DS784" s="1542"/>
    </row>
    <row r="785" spans="1:154" ht="13" customHeight="1">
      <c r="J785" s="1531" t="s">
        <v>125</v>
      </c>
      <c r="K785" s="1532"/>
      <c r="L785" s="1532"/>
      <c r="M785" s="1532"/>
      <c r="N785" s="1533"/>
      <c r="O785" s="1552">
        <f>SUM(O781:S784)</f>
        <v>2</v>
      </c>
      <c r="P785" s="1553"/>
      <c r="Q785" s="1553"/>
      <c r="R785" s="1553"/>
      <c r="S785" s="1554"/>
      <c r="X785" s="1531" t="s">
        <v>124</v>
      </c>
      <c r="Y785" s="1532"/>
      <c r="Z785" s="1532"/>
      <c r="AA785" s="1532"/>
      <c r="AB785" s="1533"/>
      <c r="AC785" s="1414">
        <f>SUM(AC781:AG784)</f>
        <v>0</v>
      </c>
      <c r="AD785" s="1410"/>
      <c r="AE785" s="1410"/>
      <c r="AF785" s="1410"/>
      <c r="AG785" s="141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52">
        <f>SUM(CP781:CT784)</f>
        <v>0</v>
      </c>
      <c r="CQ785" s="1553"/>
      <c r="CR785" s="1553"/>
      <c r="CS785" s="1553"/>
      <c r="CT785" s="1554"/>
      <c r="CU785" s="1555">
        <f>SUM(CU781:CY784)</f>
        <v>0</v>
      </c>
      <c r="CV785" s="1556"/>
      <c r="CW785" s="1556"/>
      <c r="CX785" s="1556"/>
      <c r="CY785" s="1557"/>
      <c r="CZ785" s="1555">
        <f>SUM(CZ781:DD784)</f>
        <v>1</v>
      </c>
      <c r="DA785" s="1556"/>
      <c r="DB785" s="1556"/>
      <c r="DC785" s="1556"/>
      <c r="DD785" s="1557"/>
      <c r="DE785" s="1555">
        <f>SUM(DE781:DI784)</f>
        <v>1</v>
      </c>
      <c r="DF785" s="1556"/>
      <c r="DG785" s="1556"/>
      <c r="DH785" s="1556"/>
      <c r="DI785" s="1557"/>
      <c r="DJ785" s="1555">
        <f>SUM(DJ781:DN784)</f>
        <v>0</v>
      </c>
      <c r="DK785" s="1556"/>
      <c r="DL785" s="1556"/>
      <c r="DM785" s="1556"/>
      <c r="DN785" s="1557"/>
      <c r="DO785" s="1555">
        <f>SUM(DO781:DS784)</f>
        <v>0</v>
      </c>
      <c r="DP785" s="1556"/>
      <c r="DQ785" s="1556"/>
      <c r="DR785" s="1556"/>
      <c r="DS785" s="1557"/>
      <c r="DU785" s="857">
        <f>CP785+CU785+CZ785+DE785+DJ785+DO785</f>
        <v>2</v>
      </c>
      <c r="DV785" s="57" t="s">
        <v>1831</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5</v>
      </c>
      <c r="DV786" s="57" t="s">
        <v>1833</v>
      </c>
    </row>
    <row r="787" spans="1:154" ht="13" customHeight="1">
      <c r="B787" s="56"/>
      <c r="C787" s="56"/>
      <c r="D787" s="56"/>
      <c r="E787" s="56"/>
      <c r="F787" s="56"/>
      <c r="G787" s="6"/>
      <c r="H787" s="6"/>
      <c r="I787" s="6"/>
      <c r="J787" s="1489" t="s">
        <v>667</v>
      </c>
      <c r="K787" s="1489"/>
      <c r="L787" s="56"/>
      <c r="M787" s="35" t="s">
        <v>974</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584</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425" t="s">
        <v>387</v>
      </c>
      <c r="K791" s="1426"/>
      <c r="L791" s="1426"/>
      <c r="M791" s="1426"/>
      <c r="N791" s="1427"/>
      <c r="O791" s="1450" t="s">
        <v>284</v>
      </c>
      <c r="P791" s="1450"/>
      <c r="Q791" s="1450"/>
      <c r="R791" s="1450"/>
      <c r="S791" s="1450"/>
      <c r="T791" s="1712" t="s">
        <v>1665</v>
      </c>
      <c r="U791" s="1713"/>
      <c r="V791" s="1713"/>
      <c r="W791" s="1714"/>
      <c r="X791" s="1425" t="s">
        <v>445</v>
      </c>
      <c r="Y791" s="1426"/>
      <c r="Z791" s="1426"/>
      <c r="AA791" s="1426"/>
      <c r="AB791" s="1427"/>
      <c r="AC791" s="1425" t="s">
        <v>285</v>
      </c>
      <c r="AD791" s="1426"/>
      <c r="AE791" s="1426"/>
      <c r="AF791" s="1426"/>
      <c r="AG791" s="142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428"/>
      <c r="K792" s="1429"/>
      <c r="L792" s="1429"/>
      <c r="M792" s="1429"/>
      <c r="N792" s="1430"/>
      <c r="O792" s="1450"/>
      <c r="P792" s="1450"/>
      <c r="Q792" s="1450"/>
      <c r="R792" s="1450"/>
      <c r="S792" s="1450"/>
      <c r="T792" s="1715"/>
      <c r="U792" s="1716"/>
      <c r="V792" s="1716"/>
      <c r="W792" s="1717"/>
      <c r="X792" s="1428"/>
      <c r="Y792" s="1429"/>
      <c r="Z792" s="1429"/>
      <c r="AA792" s="1429"/>
      <c r="AB792" s="1430"/>
      <c r="AC792" s="1428"/>
      <c r="AD792" s="1429"/>
      <c r="AE792" s="1429"/>
      <c r="AF792" s="1429"/>
      <c r="AG792" s="143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428"/>
      <c r="K793" s="1429"/>
      <c r="L793" s="1429"/>
      <c r="M793" s="1429"/>
      <c r="N793" s="1430"/>
      <c r="O793" s="1450"/>
      <c r="P793" s="1450"/>
      <c r="Q793" s="1450"/>
      <c r="R793" s="1450"/>
      <c r="S793" s="1450"/>
      <c r="T793" s="1715"/>
      <c r="U793" s="1716"/>
      <c r="V793" s="1716"/>
      <c r="W793" s="1717"/>
      <c r="X793" s="1428"/>
      <c r="Y793" s="1429"/>
      <c r="Z793" s="1429"/>
      <c r="AA793" s="1429"/>
      <c r="AB793" s="1430"/>
      <c r="AC793" s="1428"/>
      <c r="AD793" s="1429"/>
      <c r="AE793" s="1429"/>
      <c r="AF793" s="1429"/>
      <c r="AG793" s="143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431"/>
      <c r="K794" s="1432"/>
      <c r="L794" s="1432"/>
      <c r="M794" s="1432"/>
      <c r="N794" s="1433"/>
      <c r="O794" s="1450"/>
      <c r="P794" s="1450"/>
      <c r="Q794" s="1450"/>
      <c r="R794" s="1450"/>
      <c r="S794" s="1450"/>
      <c r="T794" s="1725"/>
      <c r="U794" s="1726"/>
      <c r="V794" s="1726"/>
      <c r="W794" s="1727"/>
      <c r="X794" s="1431"/>
      <c r="Y794" s="1432"/>
      <c r="Z794" s="1432"/>
      <c r="AA794" s="1432"/>
      <c r="AB794" s="1433"/>
      <c r="AC794" s="1431"/>
      <c r="AD794" s="1432"/>
      <c r="AE794" s="1432"/>
      <c r="AF794" s="1432"/>
      <c r="AG794" s="143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3" customHeight="1">
      <c r="J795" s="1365"/>
      <c r="K795" s="1366"/>
      <c r="L795" s="1366"/>
      <c r="M795" s="1366"/>
      <c r="N795" s="1367"/>
      <c r="O795" s="1449"/>
      <c r="P795" s="1449"/>
      <c r="Q795" s="1449"/>
      <c r="R795" s="1449"/>
      <c r="S795" s="1449"/>
      <c r="T795" s="1362"/>
      <c r="U795" s="1363"/>
      <c r="V795" s="1363"/>
      <c r="W795" s="1364"/>
      <c r="X795" s="1411"/>
      <c r="Y795" s="1412"/>
      <c r="Z795" s="1412"/>
      <c r="AA795" s="1412"/>
      <c r="AB795" s="1413"/>
      <c r="AC795" s="1414">
        <f t="shared" ref="AC795:AC804" si="42">X795*O795</f>
        <v>0</v>
      </c>
      <c r="AD795" s="1410"/>
      <c r="AE795" s="1410"/>
      <c r="AF795" s="1410"/>
      <c r="AG795" s="141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5">
        <f t="shared" ref="CP795:CP804" si="43">IF(J795="SRO/Studio",O795,0)</f>
        <v>0</v>
      </c>
      <c r="CQ795" s="1546"/>
      <c r="CR795" s="1546"/>
      <c r="CS795" s="1546"/>
      <c r="CT795" s="1547"/>
      <c r="CU795" s="1545">
        <f t="shared" ref="CU795:CU804" si="44">IF(J795="1 Bedroom",O795,0)</f>
        <v>0</v>
      </c>
      <c r="CV795" s="1546"/>
      <c r="CW795" s="1546"/>
      <c r="CX795" s="1546"/>
      <c r="CY795" s="1547"/>
      <c r="CZ795" s="1545">
        <f t="shared" ref="CZ795:CZ804" si="45">IF(J795="2 Bedrooms",O795,0)</f>
        <v>0</v>
      </c>
      <c r="DA795" s="1546"/>
      <c r="DB795" s="1546"/>
      <c r="DC795" s="1546"/>
      <c r="DD795" s="1547"/>
      <c r="DE795" s="1545">
        <f t="shared" ref="DE795:DE804" si="46">IF(J795="3 Bedrooms",O795,0)</f>
        <v>0</v>
      </c>
      <c r="DF795" s="1546"/>
      <c r="DG795" s="1546"/>
      <c r="DH795" s="1546"/>
      <c r="DI795" s="1547"/>
      <c r="DJ795" s="1545">
        <f t="shared" ref="DJ795:DJ804" si="47">IF(J795="4 Bedrooms",O795,0)</f>
        <v>0</v>
      </c>
      <c r="DK795" s="1546"/>
      <c r="DL795" s="1546"/>
      <c r="DM795" s="1546"/>
      <c r="DN795" s="1547"/>
      <c r="DO795" s="1545">
        <f t="shared" ref="DO795:DO804" si="48">IF(J795="5 Bedrooms",O795,0)</f>
        <v>0</v>
      </c>
      <c r="DP795" s="1546"/>
      <c r="DQ795" s="1546"/>
      <c r="DR795" s="1546"/>
      <c r="DS795" s="1547"/>
      <c r="DT795" s="6"/>
      <c r="DU795" s="1545">
        <f t="shared" ref="DU795:DU804" si="49">IF(AND(CP795&gt;=1,AH795&gt;=0.1,AH795&lt;=1),O795,0)</f>
        <v>0</v>
      </c>
      <c r="DV795" s="1546"/>
      <c r="DW795" s="1546"/>
      <c r="DX795" s="1546"/>
      <c r="DY795" s="1547"/>
      <c r="DZ795" s="1545">
        <f t="shared" ref="DZ795:DZ804" si="50">IF(AND(CU795&gt;=1,AH795&gt;=0.1,AH795&lt;=1),O795,0)</f>
        <v>0</v>
      </c>
      <c r="EA795" s="1546"/>
      <c r="EB795" s="1546"/>
      <c r="EC795" s="1546"/>
      <c r="ED795" s="1547"/>
      <c r="EE795" s="1545">
        <f t="shared" ref="EE795:EE804" si="51">IF(AND(CZ795&gt;=1,AH795&gt;=0.1,AH795&lt;=1),O795,0)</f>
        <v>0</v>
      </c>
      <c r="EF795" s="1546"/>
      <c r="EG795" s="1546"/>
      <c r="EH795" s="1546"/>
      <c r="EI795" s="1547"/>
      <c r="EJ795" s="1545">
        <f t="shared" ref="EJ795:EJ804" si="52">IF(AND(DE795&gt;=1,AH795&gt;=0.1,AH795&lt;=1),O795,0)</f>
        <v>0</v>
      </c>
      <c r="EK795" s="1546"/>
      <c r="EL795" s="1546"/>
      <c r="EM795" s="1546"/>
      <c r="EN795" s="1547"/>
      <c r="EO795" s="1545">
        <f t="shared" ref="EO795:EO804" si="53">IF(AND(DJ795&gt;=1,AH795&gt;=0.1,AH795&lt;=1),O795,0)</f>
        <v>0</v>
      </c>
      <c r="EP795" s="1546"/>
      <c r="EQ795" s="1546"/>
      <c r="ER795" s="1546"/>
      <c r="ES795" s="1547"/>
      <c r="ET795" s="1545">
        <f t="shared" ref="ET795:ET804" si="54">IF(AND(DO795&gt;=1,AH795&gt;=0.1,AH795&lt;=1),O795,0)</f>
        <v>0</v>
      </c>
      <c r="EU795" s="1546"/>
      <c r="EV795" s="1546"/>
      <c r="EW795" s="1546"/>
      <c r="EX795" s="1547"/>
    </row>
    <row r="796" spans="1:154" s="14" customFormat="1" ht="13" customHeight="1">
      <c r="A796"/>
      <c r="B796"/>
      <c r="C796"/>
      <c r="D796"/>
      <c r="E796"/>
      <c r="F796"/>
      <c r="G796"/>
      <c r="H796"/>
      <c r="I796"/>
      <c r="J796" s="1365"/>
      <c r="K796" s="1366"/>
      <c r="L796" s="1366"/>
      <c r="M796" s="1366"/>
      <c r="N796" s="1367"/>
      <c r="O796" s="1449"/>
      <c r="P796" s="1449"/>
      <c r="Q796" s="1449"/>
      <c r="R796" s="1449"/>
      <c r="S796" s="1449"/>
      <c r="T796" s="1362"/>
      <c r="U796" s="1363"/>
      <c r="V796" s="1363"/>
      <c r="W796" s="1364"/>
      <c r="X796" s="1411"/>
      <c r="Y796" s="1412"/>
      <c r="Z796" s="1412"/>
      <c r="AA796" s="1412"/>
      <c r="AB796" s="1413"/>
      <c r="AC796" s="1414">
        <f t="shared" si="42"/>
        <v>0</v>
      </c>
      <c r="AD796" s="1410"/>
      <c r="AE796" s="1410"/>
      <c r="AF796" s="1410"/>
      <c r="AG796" s="141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5">
        <f t="shared" si="43"/>
        <v>0</v>
      </c>
      <c r="CQ796" s="1546"/>
      <c r="CR796" s="1546"/>
      <c r="CS796" s="1546"/>
      <c r="CT796" s="1547"/>
      <c r="CU796" s="1545">
        <f t="shared" si="44"/>
        <v>0</v>
      </c>
      <c r="CV796" s="1546"/>
      <c r="CW796" s="1546"/>
      <c r="CX796" s="1546"/>
      <c r="CY796" s="1547"/>
      <c r="CZ796" s="1545">
        <f t="shared" si="45"/>
        <v>0</v>
      </c>
      <c r="DA796" s="1546"/>
      <c r="DB796" s="1546"/>
      <c r="DC796" s="1546"/>
      <c r="DD796" s="1547"/>
      <c r="DE796" s="1545">
        <f t="shared" si="46"/>
        <v>0</v>
      </c>
      <c r="DF796" s="1546"/>
      <c r="DG796" s="1546"/>
      <c r="DH796" s="1546"/>
      <c r="DI796" s="1547"/>
      <c r="DJ796" s="1545">
        <f t="shared" si="47"/>
        <v>0</v>
      </c>
      <c r="DK796" s="1546"/>
      <c r="DL796" s="1546"/>
      <c r="DM796" s="1546"/>
      <c r="DN796" s="1547"/>
      <c r="DO796" s="1545">
        <f t="shared" si="48"/>
        <v>0</v>
      </c>
      <c r="DP796" s="1546"/>
      <c r="DQ796" s="1546"/>
      <c r="DR796" s="1546"/>
      <c r="DS796" s="1547"/>
      <c r="DT796" s="6"/>
      <c r="DU796" s="1545">
        <f t="shared" si="49"/>
        <v>0</v>
      </c>
      <c r="DV796" s="1546"/>
      <c r="DW796" s="1546"/>
      <c r="DX796" s="1546"/>
      <c r="DY796" s="1547"/>
      <c r="DZ796" s="1545">
        <f t="shared" si="50"/>
        <v>0</v>
      </c>
      <c r="EA796" s="1546"/>
      <c r="EB796" s="1546"/>
      <c r="EC796" s="1546"/>
      <c r="ED796" s="1547"/>
      <c r="EE796" s="1545">
        <f t="shared" si="51"/>
        <v>0</v>
      </c>
      <c r="EF796" s="1546"/>
      <c r="EG796" s="1546"/>
      <c r="EH796" s="1546"/>
      <c r="EI796" s="1547"/>
      <c r="EJ796" s="1545">
        <f t="shared" si="52"/>
        <v>0</v>
      </c>
      <c r="EK796" s="1546"/>
      <c r="EL796" s="1546"/>
      <c r="EM796" s="1546"/>
      <c r="EN796" s="1547"/>
      <c r="EO796" s="1545">
        <f t="shared" si="53"/>
        <v>0</v>
      </c>
      <c r="EP796" s="1546"/>
      <c r="EQ796" s="1546"/>
      <c r="ER796" s="1546"/>
      <c r="ES796" s="1547"/>
      <c r="ET796" s="1545">
        <f t="shared" si="54"/>
        <v>0</v>
      </c>
      <c r="EU796" s="1546"/>
      <c r="EV796" s="1546"/>
      <c r="EW796" s="1546"/>
      <c r="EX796" s="1547"/>
    </row>
    <row r="797" spans="1:154" s="14" customFormat="1" ht="13" customHeight="1">
      <c r="A797"/>
      <c r="B797"/>
      <c r="C797"/>
      <c r="D797"/>
      <c r="E797"/>
      <c r="F797"/>
      <c r="G797"/>
      <c r="H797"/>
      <c r="I797"/>
      <c r="J797" s="1365"/>
      <c r="K797" s="1366"/>
      <c r="L797" s="1366"/>
      <c r="M797" s="1366"/>
      <c r="N797" s="1367"/>
      <c r="O797" s="1449"/>
      <c r="P797" s="1449"/>
      <c r="Q797" s="1449"/>
      <c r="R797" s="1449"/>
      <c r="S797" s="1449"/>
      <c r="T797" s="1362"/>
      <c r="U797" s="1363"/>
      <c r="V797" s="1363"/>
      <c r="W797" s="1364"/>
      <c r="X797" s="1411"/>
      <c r="Y797" s="1412"/>
      <c r="Z797" s="1412"/>
      <c r="AA797" s="1412"/>
      <c r="AB797" s="1413"/>
      <c r="AC797" s="1414">
        <f t="shared" si="42"/>
        <v>0</v>
      </c>
      <c r="AD797" s="1410"/>
      <c r="AE797" s="1410"/>
      <c r="AF797" s="1410"/>
      <c r="AG797" s="141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5">
        <f t="shared" si="43"/>
        <v>0</v>
      </c>
      <c r="CQ797" s="1546"/>
      <c r="CR797" s="1546"/>
      <c r="CS797" s="1546"/>
      <c r="CT797" s="1547"/>
      <c r="CU797" s="1545">
        <f t="shared" si="44"/>
        <v>0</v>
      </c>
      <c r="CV797" s="1546"/>
      <c r="CW797" s="1546"/>
      <c r="CX797" s="1546"/>
      <c r="CY797" s="1547"/>
      <c r="CZ797" s="1545">
        <f t="shared" si="45"/>
        <v>0</v>
      </c>
      <c r="DA797" s="1546"/>
      <c r="DB797" s="1546"/>
      <c r="DC797" s="1546"/>
      <c r="DD797" s="1547"/>
      <c r="DE797" s="1545">
        <f t="shared" si="46"/>
        <v>0</v>
      </c>
      <c r="DF797" s="1546"/>
      <c r="DG797" s="1546"/>
      <c r="DH797" s="1546"/>
      <c r="DI797" s="1547"/>
      <c r="DJ797" s="1545">
        <f t="shared" si="47"/>
        <v>0</v>
      </c>
      <c r="DK797" s="1546"/>
      <c r="DL797" s="1546"/>
      <c r="DM797" s="1546"/>
      <c r="DN797" s="1547"/>
      <c r="DO797" s="1545">
        <f t="shared" si="48"/>
        <v>0</v>
      </c>
      <c r="DP797" s="1546"/>
      <c r="DQ797" s="1546"/>
      <c r="DR797" s="1546"/>
      <c r="DS797" s="1547"/>
      <c r="DT797" s="6"/>
      <c r="DU797" s="1545">
        <f t="shared" si="49"/>
        <v>0</v>
      </c>
      <c r="DV797" s="1546"/>
      <c r="DW797" s="1546"/>
      <c r="DX797" s="1546"/>
      <c r="DY797" s="1547"/>
      <c r="DZ797" s="1545">
        <f t="shared" si="50"/>
        <v>0</v>
      </c>
      <c r="EA797" s="1546"/>
      <c r="EB797" s="1546"/>
      <c r="EC797" s="1546"/>
      <c r="ED797" s="1547"/>
      <c r="EE797" s="1545">
        <f t="shared" si="51"/>
        <v>0</v>
      </c>
      <c r="EF797" s="1546"/>
      <c r="EG797" s="1546"/>
      <c r="EH797" s="1546"/>
      <c r="EI797" s="1547"/>
      <c r="EJ797" s="1545">
        <f t="shared" si="52"/>
        <v>0</v>
      </c>
      <c r="EK797" s="1546"/>
      <c r="EL797" s="1546"/>
      <c r="EM797" s="1546"/>
      <c r="EN797" s="1547"/>
      <c r="EO797" s="1545">
        <f t="shared" si="53"/>
        <v>0</v>
      </c>
      <c r="EP797" s="1546"/>
      <c r="EQ797" s="1546"/>
      <c r="ER797" s="1546"/>
      <c r="ES797" s="1547"/>
      <c r="ET797" s="1545">
        <f t="shared" si="54"/>
        <v>0</v>
      </c>
      <c r="EU797" s="1546"/>
      <c r="EV797" s="1546"/>
      <c r="EW797" s="1546"/>
      <c r="EX797" s="1547"/>
    </row>
    <row r="798" spans="1:154" s="14" customFormat="1" ht="13" customHeight="1">
      <c r="A798"/>
      <c r="B798"/>
      <c r="C798"/>
      <c r="D798"/>
      <c r="E798"/>
      <c r="F798"/>
      <c r="G798"/>
      <c r="H798"/>
      <c r="I798"/>
      <c r="J798" s="1365"/>
      <c r="K798" s="1366"/>
      <c r="L798" s="1366"/>
      <c r="M798" s="1366"/>
      <c r="N798" s="1367"/>
      <c r="O798" s="1449"/>
      <c r="P798" s="1449"/>
      <c r="Q798" s="1449"/>
      <c r="R798" s="1449"/>
      <c r="S798" s="1449"/>
      <c r="T798" s="1362"/>
      <c r="U798" s="1363"/>
      <c r="V798" s="1363"/>
      <c r="W798" s="1364"/>
      <c r="X798" s="1411"/>
      <c r="Y798" s="1412"/>
      <c r="Z798" s="1412"/>
      <c r="AA798" s="1412"/>
      <c r="AB798" s="1413"/>
      <c r="AC798" s="1414">
        <f t="shared" si="42"/>
        <v>0</v>
      </c>
      <c r="AD798" s="1410"/>
      <c r="AE798" s="1410"/>
      <c r="AF798" s="1410"/>
      <c r="AG798" s="141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5">
        <f t="shared" si="43"/>
        <v>0</v>
      </c>
      <c r="CQ798" s="1546"/>
      <c r="CR798" s="1546"/>
      <c r="CS798" s="1546"/>
      <c r="CT798" s="1547"/>
      <c r="CU798" s="1545">
        <f t="shared" si="44"/>
        <v>0</v>
      </c>
      <c r="CV798" s="1546"/>
      <c r="CW798" s="1546"/>
      <c r="CX798" s="1546"/>
      <c r="CY798" s="1547"/>
      <c r="CZ798" s="1545">
        <f t="shared" si="45"/>
        <v>0</v>
      </c>
      <c r="DA798" s="1546"/>
      <c r="DB798" s="1546"/>
      <c r="DC798" s="1546"/>
      <c r="DD798" s="1547"/>
      <c r="DE798" s="1545">
        <f t="shared" si="46"/>
        <v>0</v>
      </c>
      <c r="DF798" s="1546"/>
      <c r="DG798" s="1546"/>
      <c r="DH798" s="1546"/>
      <c r="DI798" s="1547"/>
      <c r="DJ798" s="1545">
        <f t="shared" si="47"/>
        <v>0</v>
      </c>
      <c r="DK798" s="1546"/>
      <c r="DL798" s="1546"/>
      <c r="DM798" s="1546"/>
      <c r="DN798" s="1547"/>
      <c r="DO798" s="1545">
        <f t="shared" si="48"/>
        <v>0</v>
      </c>
      <c r="DP798" s="1546"/>
      <c r="DQ798" s="1546"/>
      <c r="DR798" s="1546"/>
      <c r="DS798" s="1547"/>
      <c r="DT798" s="6"/>
      <c r="DU798" s="1545">
        <f t="shared" si="49"/>
        <v>0</v>
      </c>
      <c r="DV798" s="1546"/>
      <c r="DW798" s="1546"/>
      <c r="DX798" s="1546"/>
      <c r="DY798" s="1547"/>
      <c r="DZ798" s="1545">
        <f t="shared" si="50"/>
        <v>0</v>
      </c>
      <c r="EA798" s="1546"/>
      <c r="EB798" s="1546"/>
      <c r="EC798" s="1546"/>
      <c r="ED798" s="1547"/>
      <c r="EE798" s="1545">
        <f t="shared" si="51"/>
        <v>0</v>
      </c>
      <c r="EF798" s="1546"/>
      <c r="EG798" s="1546"/>
      <c r="EH798" s="1546"/>
      <c r="EI798" s="1547"/>
      <c r="EJ798" s="1545">
        <f t="shared" si="52"/>
        <v>0</v>
      </c>
      <c r="EK798" s="1546"/>
      <c r="EL798" s="1546"/>
      <c r="EM798" s="1546"/>
      <c r="EN798" s="1547"/>
      <c r="EO798" s="1545">
        <f t="shared" si="53"/>
        <v>0</v>
      </c>
      <c r="EP798" s="1546"/>
      <c r="EQ798" s="1546"/>
      <c r="ER798" s="1546"/>
      <c r="ES798" s="1547"/>
      <c r="ET798" s="1545">
        <f t="shared" si="54"/>
        <v>0</v>
      </c>
      <c r="EU798" s="1546"/>
      <c r="EV798" s="1546"/>
      <c r="EW798" s="1546"/>
      <c r="EX798" s="1547"/>
    </row>
    <row r="799" spans="1:154" s="14" customFormat="1" ht="13" customHeight="1">
      <c r="A799"/>
      <c r="B799"/>
      <c r="C799"/>
      <c r="D799"/>
      <c r="E799"/>
      <c r="F799"/>
      <c r="G799"/>
      <c r="H799"/>
      <c r="I799"/>
      <c r="J799" s="1365"/>
      <c r="K799" s="1366"/>
      <c r="L799" s="1366"/>
      <c r="M799" s="1366"/>
      <c r="N799" s="1367"/>
      <c r="O799" s="1449"/>
      <c r="P799" s="1449"/>
      <c r="Q799" s="1449"/>
      <c r="R799" s="1449"/>
      <c r="S799" s="1449"/>
      <c r="T799" s="1362"/>
      <c r="U799" s="1363"/>
      <c r="V799" s="1363"/>
      <c r="W799" s="1364"/>
      <c r="X799" s="1411"/>
      <c r="Y799" s="1412"/>
      <c r="Z799" s="1412"/>
      <c r="AA799" s="1412"/>
      <c r="AB799" s="1413"/>
      <c r="AC799" s="1414">
        <f t="shared" si="42"/>
        <v>0</v>
      </c>
      <c r="AD799" s="1410"/>
      <c r="AE799" s="1410"/>
      <c r="AF799" s="1410"/>
      <c r="AG799" s="141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5">
        <f t="shared" si="43"/>
        <v>0</v>
      </c>
      <c r="CQ799" s="1546"/>
      <c r="CR799" s="1546"/>
      <c r="CS799" s="1546"/>
      <c r="CT799" s="1547"/>
      <c r="CU799" s="1545">
        <f t="shared" si="44"/>
        <v>0</v>
      </c>
      <c r="CV799" s="1546"/>
      <c r="CW799" s="1546"/>
      <c r="CX799" s="1546"/>
      <c r="CY799" s="1547"/>
      <c r="CZ799" s="1545">
        <f t="shared" si="45"/>
        <v>0</v>
      </c>
      <c r="DA799" s="1546"/>
      <c r="DB799" s="1546"/>
      <c r="DC799" s="1546"/>
      <c r="DD799" s="1547"/>
      <c r="DE799" s="1545">
        <f t="shared" si="46"/>
        <v>0</v>
      </c>
      <c r="DF799" s="1546"/>
      <c r="DG799" s="1546"/>
      <c r="DH799" s="1546"/>
      <c r="DI799" s="1547"/>
      <c r="DJ799" s="1545">
        <f t="shared" si="47"/>
        <v>0</v>
      </c>
      <c r="DK799" s="1546"/>
      <c r="DL799" s="1546"/>
      <c r="DM799" s="1546"/>
      <c r="DN799" s="1547"/>
      <c r="DO799" s="1545">
        <f t="shared" si="48"/>
        <v>0</v>
      </c>
      <c r="DP799" s="1546"/>
      <c r="DQ799" s="1546"/>
      <c r="DR799" s="1546"/>
      <c r="DS799" s="1547"/>
      <c r="DT799" s="6"/>
      <c r="DU799" s="1545">
        <f t="shared" si="49"/>
        <v>0</v>
      </c>
      <c r="DV799" s="1546"/>
      <c r="DW799" s="1546"/>
      <c r="DX799" s="1546"/>
      <c r="DY799" s="1547"/>
      <c r="DZ799" s="1545">
        <f t="shared" si="50"/>
        <v>0</v>
      </c>
      <c r="EA799" s="1546"/>
      <c r="EB799" s="1546"/>
      <c r="EC799" s="1546"/>
      <c r="ED799" s="1547"/>
      <c r="EE799" s="1545">
        <f t="shared" si="51"/>
        <v>0</v>
      </c>
      <c r="EF799" s="1546"/>
      <c r="EG799" s="1546"/>
      <c r="EH799" s="1546"/>
      <c r="EI799" s="1547"/>
      <c r="EJ799" s="1545">
        <f t="shared" si="52"/>
        <v>0</v>
      </c>
      <c r="EK799" s="1546"/>
      <c r="EL799" s="1546"/>
      <c r="EM799" s="1546"/>
      <c r="EN799" s="1547"/>
      <c r="EO799" s="1545">
        <f t="shared" si="53"/>
        <v>0</v>
      </c>
      <c r="EP799" s="1546"/>
      <c r="EQ799" s="1546"/>
      <c r="ER799" s="1546"/>
      <c r="ES799" s="1547"/>
      <c r="ET799" s="1545">
        <f t="shared" si="54"/>
        <v>0</v>
      </c>
      <c r="EU799" s="1546"/>
      <c r="EV799" s="1546"/>
      <c r="EW799" s="1546"/>
      <c r="EX799" s="1547"/>
    </row>
    <row r="800" spans="1:154" s="14" customFormat="1" ht="13" customHeight="1">
      <c r="A800"/>
      <c r="B800"/>
      <c r="C800"/>
      <c r="D800"/>
      <c r="E800"/>
      <c r="F800"/>
      <c r="G800"/>
      <c r="H800"/>
      <c r="I800"/>
      <c r="J800" s="1365"/>
      <c r="K800" s="1366"/>
      <c r="L800" s="1366"/>
      <c r="M800" s="1366"/>
      <c r="N800" s="1367"/>
      <c r="O800" s="1449"/>
      <c r="P800" s="1449"/>
      <c r="Q800" s="1449"/>
      <c r="R800" s="1449"/>
      <c r="S800" s="1449"/>
      <c r="T800" s="1362"/>
      <c r="U800" s="1363"/>
      <c r="V800" s="1363"/>
      <c r="W800" s="1364"/>
      <c r="X800" s="1411"/>
      <c r="Y800" s="1412"/>
      <c r="Z800" s="1412"/>
      <c r="AA800" s="1412"/>
      <c r="AB800" s="1413"/>
      <c r="AC800" s="1414">
        <f t="shared" si="42"/>
        <v>0</v>
      </c>
      <c r="AD800" s="1410"/>
      <c r="AE800" s="1410"/>
      <c r="AF800" s="1410"/>
      <c r="AG800" s="141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5">
        <f t="shared" si="43"/>
        <v>0</v>
      </c>
      <c r="CQ800" s="1546"/>
      <c r="CR800" s="1546"/>
      <c r="CS800" s="1546"/>
      <c r="CT800" s="1547"/>
      <c r="CU800" s="1545">
        <f t="shared" si="44"/>
        <v>0</v>
      </c>
      <c r="CV800" s="1546"/>
      <c r="CW800" s="1546"/>
      <c r="CX800" s="1546"/>
      <c r="CY800" s="1547"/>
      <c r="CZ800" s="1545">
        <f t="shared" si="45"/>
        <v>0</v>
      </c>
      <c r="DA800" s="1546"/>
      <c r="DB800" s="1546"/>
      <c r="DC800" s="1546"/>
      <c r="DD800" s="1547"/>
      <c r="DE800" s="1545">
        <f t="shared" si="46"/>
        <v>0</v>
      </c>
      <c r="DF800" s="1546"/>
      <c r="DG800" s="1546"/>
      <c r="DH800" s="1546"/>
      <c r="DI800" s="1547"/>
      <c r="DJ800" s="1545">
        <f t="shared" si="47"/>
        <v>0</v>
      </c>
      <c r="DK800" s="1546"/>
      <c r="DL800" s="1546"/>
      <c r="DM800" s="1546"/>
      <c r="DN800" s="1547"/>
      <c r="DO800" s="1545">
        <f t="shared" si="48"/>
        <v>0</v>
      </c>
      <c r="DP800" s="1546"/>
      <c r="DQ800" s="1546"/>
      <c r="DR800" s="1546"/>
      <c r="DS800" s="1547"/>
      <c r="DT800" s="6"/>
      <c r="DU800" s="1545">
        <f t="shared" si="49"/>
        <v>0</v>
      </c>
      <c r="DV800" s="1546"/>
      <c r="DW800" s="1546"/>
      <c r="DX800" s="1546"/>
      <c r="DY800" s="1547"/>
      <c r="DZ800" s="1545">
        <f t="shared" si="50"/>
        <v>0</v>
      </c>
      <c r="EA800" s="1546"/>
      <c r="EB800" s="1546"/>
      <c r="EC800" s="1546"/>
      <c r="ED800" s="1547"/>
      <c r="EE800" s="1545">
        <f t="shared" si="51"/>
        <v>0</v>
      </c>
      <c r="EF800" s="1546"/>
      <c r="EG800" s="1546"/>
      <c r="EH800" s="1546"/>
      <c r="EI800" s="1547"/>
      <c r="EJ800" s="1545">
        <f t="shared" si="52"/>
        <v>0</v>
      </c>
      <c r="EK800" s="1546"/>
      <c r="EL800" s="1546"/>
      <c r="EM800" s="1546"/>
      <c r="EN800" s="1547"/>
      <c r="EO800" s="1545">
        <f t="shared" si="53"/>
        <v>0</v>
      </c>
      <c r="EP800" s="1546"/>
      <c r="EQ800" s="1546"/>
      <c r="ER800" s="1546"/>
      <c r="ES800" s="1547"/>
      <c r="ET800" s="1545">
        <f t="shared" si="54"/>
        <v>0</v>
      </c>
      <c r="EU800" s="1546"/>
      <c r="EV800" s="1546"/>
      <c r="EW800" s="1546"/>
      <c r="EX800" s="1547"/>
    </row>
    <row r="801" spans="1:154" s="14" customFormat="1" ht="13" customHeight="1">
      <c r="A801"/>
      <c r="B801"/>
      <c r="C801"/>
      <c r="D801"/>
      <c r="E801"/>
      <c r="F801"/>
      <c r="G801"/>
      <c r="H801"/>
      <c r="I801"/>
      <c r="J801" s="1365"/>
      <c r="K801" s="1366"/>
      <c r="L801" s="1366"/>
      <c r="M801" s="1366"/>
      <c r="N801" s="1367"/>
      <c r="O801" s="1449"/>
      <c r="P801" s="1449"/>
      <c r="Q801" s="1449"/>
      <c r="R801" s="1449"/>
      <c r="S801" s="1449"/>
      <c r="T801" s="1362"/>
      <c r="U801" s="1363"/>
      <c r="V801" s="1363"/>
      <c r="W801" s="1364"/>
      <c r="X801" s="1411"/>
      <c r="Y801" s="1412"/>
      <c r="Z801" s="1412"/>
      <c r="AA801" s="1412"/>
      <c r="AB801" s="1413"/>
      <c r="AC801" s="1414">
        <f t="shared" si="42"/>
        <v>0</v>
      </c>
      <c r="AD801" s="1410"/>
      <c r="AE801" s="1410"/>
      <c r="AF801" s="1410"/>
      <c r="AG801" s="141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5">
        <f t="shared" si="43"/>
        <v>0</v>
      </c>
      <c r="CQ801" s="1546"/>
      <c r="CR801" s="1546"/>
      <c r="CS801" s="1546"/>
      <c r="CT801" s="1547"/>
      <c r="CU801" s="1545">
        <f t="shared" si="44"/>
        <v>0</v>
      </c>
      <c r="CV801" s="1546"/>
      <c r="CW801" s="1546"/>
      <c r="CX801" s="1546"/>
      <c r="CY801" s="1547"/>
      <c r="CZ801" s="1545">
        <f t="shared" si="45"/>
        <v>0</v>
      </c>
      <c r="DA801" s="1546"/>
      <c r="DB801" s="1546"/>
      <c r="DC801" s="1546"/>
      <c r="DD801" s="1547"/>
      <c r="DE801" s="1545">
        <f t="shared" si="46"/>
        <v>0</v>
      </c>
      <c r="DF801" s="1546"/>
      <c r="DG801" s="1546"/>
      <c r="DH801" s="1546"/>
      <c r="DI801" s="1547"/>
      <c r="DJ801" s="1545">
        <f t="shared" si="47"/>
        <v>0</v>
      </c>
      <c r="DK801" s="1546"/>
      <c r="DL801" s="1546"/>
      <c r="DM801" s="1546"/>
      <c r="DN801" s="1547"/>
      <c r="DO801" s="1545">
        <f t="shared" si="48"/>
        <v>0</v>
      </c>
      <c r="DP801" s="1546"/>
      <c r="DQ801" s="1546"/>
      <c r="DR801" s="1546"/>
      <c r="DS801" s="1547"/>
      <c r="DT801" s="6"/>
      <c r="DU801" s="1545">
        <f t="shared" si="49"/>
        <v>0</v>
      </c>
      <c r="DV801" s="1546"/>
      <c r="DW801" s="1546"/>
      <c r="DX801" s="1546"/>
      <c r="DY801" s="1547"/>
      <c r="DZ801" s="1545">
        <f t="shared" si="50"/>
        <v>0</v>
      </c>
      <c r="EA801" s="1546"/>
      <c r="EB801" s="1546"/>
      <c r="EC801" s="1546"/>
      <c r="ED801" s="1547"/>
      <c r="EE801" s="1545">
        <f t="shared" si="51"/>
        <v>0</v>
      </c>
      <c r="EF801" s="1546"/>
      <c r="EG801" s="1546"/>
      <c r="EH801" s="1546"/>
      <c r="EI801" s="1547"/>
      <c r="EJ801" s="1545">
        <f t="shared" si="52"/>
        <v>0</v>
      </c>
      <c r="EK801" s="1546"/>
      <c r="EL801" s="1546"/>
      <c r="EM801" s="1546"/>
      <c r="EN801" s="1547"/>
      <c r="EO801" s="1545">
        <f t="shared" si="53"/>
        <v>0</v>
      </c>
      <c r="EP801" s="1546"/>
      <c r="EQ801" s="1546"/>
      <c r="ER801" s="1546"/>
      <c r="ES801" s="1547"/>
      <c r="ET801" s="1545">
        <f t="shared" si="54"/>
        <v>0</v>
      </c>
      <c r="EU801" s="1546"/>
      <c r="EV801" s="1546"/>
      <c r="EW801" s="1546"/>
      <c r="EX801" s="1547"/>
    </row>
    <row r="802" spans="1:154" s="14" customFormat="1" ht="13" customHeight="1">
      <c r="A802"/>
      <c r="B802"/>
      <c r="C802"/>
      <c r="D802"/>
      <c r="E802"/>
      <c r="F802"/>
      <c r="G802"/>
      <c r="H802"/>
      <c r="I802"/>
      <c r="J802" s="1365"/>
      <c r="K802" s="1366"/>
      <c r="L802" s="1366"/>
      <c r="M802" s="1366"/>
      <c r="N802" s="1367"/>
      <c r="O802" s="1449"/>
      <c r="P802" s="1449"/>
      <c r="Q802" s="1449"/>
      <c r="R802" s="1449"/>
      <c r="S802" s="1449"/>
      <c r="T802" s="1362"/>
      <c r="U802" s="1363"/>
      <c r="V802" s="1363"/>
      <c r="W802" s="1364"/>
      <c r="X802" s="1411"/>
      <c r="Y802" s="1412"/>
      <c r="Z802" s="1412"/>
      <c r="AA802" s="1412"/>
      <c r="AB802" s="1413"/>
      <c r="AC802" s="1414">
        <f t="shared" si="42"/>
        <v>0</v>
      </c>
      <c r="AD802" s="1410"/>
      <c r="AE802" s="1410"/>
      <c r="AF802" s="1410"/>
      <c r="AG802" s="141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5">
        <f t="shared" si="43"/>
        <v>0</v>
      </c>
      <c r="CQ802" s="1546"/>
      <c r="CR802" s="1546"/>
      <c r="CS802" s="1546"/>
      <c r="CT802" s="1547"/>
      <c r="CU802" s="1545">
        <f t="shared" si="44"/>
        <v>0</v>
      </c>
      <c r="CV802" s="1546"/>
      <c r="CW802" s="1546"/>
      <c r="CX802" s="1546"/>
      <c r="CY802" s="1547"/>
      <c r="CZ802" s="1545">
        <f t="shared" si="45"/>
        <v>0</v>
      </c>
      <c r="DA802" s="1546"/>
      <c r="DB802" s="1546"/>
      <c r="DC802" s="1546"/>
      <c r="DD802" s="1547"/>
      <c r="DE802" s="1545">
        <f t="shared" si="46"/>
        <v>0</v>
      </c>
      <c r="DF802" s="1546"/>
      <c r="DG802" s="1546"/>
      <c r="DH802" s="1546"/>
      <c r="DI802" s="1547"/>
      <c r="DJ802" s="1545">
        <f t="shared" si="47"/>
        <v>0</v>
      </c>
      <c r="DK802" s="1546"/>
      <c r="DL802" s="1546"/>
      <c r="DM802" s="1546"/>
      <c r="DN802" s="1547"/>
      <c r="DO802" s="1545">
        <f t="shared" si="48"/>
        <v>0</v>
      </c>
      <c r="DP802" s="1546"/>
      <c r="DQ802" s="1546"/>
      <c r="DR802" s="1546"/>
      <c r="DS802" s="1547"/>
      <c r="DT802" s="6"/>
      <c r="DU802" s="1545">
        <f t="shared" si="49"/>
        <v>0</v>
      </c>
      <c r="DV802" s="1546"/>
      <c r="DW802" s="1546"/>
      <c r="DX802" s="1546"/>
      <c r="DY802" s="1547"/>
      <c r="DZ802" s="1545">
        <f t="shared" si="50"/>
        <v>0</v>
      </c>
      <c r="EA802" s="1546"/>
      <c r="EB802" s="1546"/>
      <c r="EC802" s="1546"/>
      <c r="ED802" s="1547"/>
      <c r="EE802" s="1545">
        <f t="shared" si="51"/>
        <v>0</v>
      </c>
      <c r="EF802" s="1546"/>
      <c r="EG802" s="1546"/>
      <c r="EH802" s="1546"/>
      <c r="EI802" s="1547"/>
      <c r="EJ802" s="1545">
        <f t="shared" si="52"/>
        <v>0</v>
      </c>
      <c r="EK802" s="1546"/>
      <c r="EL802" s="1546"/>
      <c r="EM802" s="1546"/>
      <c r="EN802" s="1547"/>
      <c r="EO802" s="1545">
        <f t="shared" si="53"/>
        <v>0</v>
      </c>
      <c r="EP802" s="1546"/>
      <c r="EQ802" s="1546"/>
      <c r="ER802" s="1546"/>
      <c r="ES802" s="1547"/>
      <c r="ET802" s="1545">
        <f t="shared" si="54"/>
        <v>0</v>
      </c>
      <c r="EU802" s="1546"/>
      <c r="EV802" s="1546"/>
      <c r="EW802" s="1546"/>
      <c r="EX802" s="1547"/>
    </row>
    <row r="803" spans="1:154" s="14" customFormat="1" ht="13" customHeight="1">
      <c r="A803"/>
      <c r="B803"/>
      <c r="C803"/>
      <c r="D803"/>
      <c r="E803"/>
      <c r="F803"/>
      <c r="G803"/>
      <c r="H803"/>
      <c r="I803"/>
      <c r="J803" s="1365"/>
      <c r="K803" s="1366"/>
      <c r="L803" s="1366"/>
      <c r="M803" s="1366"/>
      <c r="N803" s="1367"/>
      <c r="O803" s="1449"/>
      <c r="P803" s="1449"/>
      <c r="Q803" s="1449"/>
      <c r="R803" s="1449"/>
      <c r="S803" s="1449"/>
      <c r="T803" s="1362"/>
      <c r="U803" s="1363"/>
      <c r="V803" s="1363"/>
      <c r="W803" s="1364"/>
      <c r="X803" s="1411"/>
      <c r="Y803" s="1412"/>
      <c r="Z803" s="1412"/>
      <c r="AA803" s="1412"/>
      <c r="AB803" s="1413"/>
      <c r="AC803" s="1414">
        <f t="shared" si="42"/>
        <v>0</v>
      </c>
      <c r="AD803" s="1410"/>
      <c r="AE803" s="1410"/>
      <c r="AF803" s="1410"/>
      <c r="AG803" s="141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5">
        <f t="shared" si="43"/>
        <v>0</v>
      </c>
      <c r="CQ803" s="1546"/>
      <c r="CR803" s="1546"/>
      <c r="CS803" s="1546"/>
      <c r="CT803" s="1547"/>
      <c r="CU803" s="1545">
        <f t="shared" si="44"/>
        <v>0</v>
      </c>
      <c r="CV803" s="1546"/>
      <c r="CW803" s="1546"/>
      <c r="CX803" s="1546"/>
      <c r="CY803" s="1547"/>
      <c r="CZ803" s="1545">
        <f t="shared" si="45"/>
        <v>0</v>
      </c>
      <c r="DA803" s="1546"/>
      <c r="DB803" s="1546"/>
      <c r="DC803" s="1546"/>
      <c r="DD803" s="1547"/>
      <c r="DE803" s="1545">
        <f t="shared" si="46"/>
        <v>0</v>
      </c>
      <c r="DF803" s="1546"/>
      <c r="DG803" s="1546"/>
      <c r="DH803" s="1546"/>
      <c r="DI803" s="1547"/>
      <c r="DJ803" s="1545">
        <f t="shared" si="47"/>
        <v>0</v>
      </c>
      <c r="DK803" s="1546"/>
      <c r="DL803" s="1546"/>
      <c r="DM803" s="1546"/>
      <c r="DN803" s="1547"/>
      <c r="DO803" s="1545">
        <f t="shared" si="48"/>
        <v>0</v>
      </c>
      <c r="DP803" s="1546"/>
      <c r="DQ803" s="1546"/>
      <c r="DR803" s="1546"/>
      <c r="DS803" s="1547"/>
      <c r="DT803" s="6"/>
      <c r="DU803" s="1545">
        <f t="shared" si="49"/>
        <v>0</v>
      </c>
      <c r="DV803" s="1546"/>
      <c r="DW803" s="1546"/>
      <c r="DX803" s="1546"/>
      <c r="DY803" s="1547"/>
      <c r="DZ803" s="1545">
        <f t="shared" si="50"/>
        <v>0</v>
      </c>
      <c r="EA803" s="1546"/>
      <c r="EB803" s="1546"/>
      <c r="EC803" s="1546"/>
      <c r="ED803" s="1547"/>
      <c r="EE803" s="1545">
        <f t="shared" si="51"/>
        <v>0</v>
      </c>
      <c r="EF803" s="1546"/>
      <c r="EG803" s="1546"/>
      <c r="EH803" s="1546"/>
      <c r="EI803" s="1547"/>
      <c r="EJ803" s="1545">
        <f t="shared" si="52"/>
        <v>0</v>
      </c>
      <c r="EK803" s="1546"/>
      <c r="EL803" s="1546"/>
      <c r="EM803" s="1546"/>
      <c r="EN803" s="1547"/>
      <c r="EO803" s="1545">
        <f t="shared" si="53"/>
        <v>0</v>
      </c>
      <c r="EP803" s="1546"/>
      <c r="EQ803" s="1546"/>
      <c r="ER803" s="1546"/>
      <c r="ES803" s="1547"/>
      <c r="ET803" s="1545">
        <f t="shared" si="54"/>
        <v>0</v>
      </c>
      <c r="EU803" s="1546"/>
      <c r="EV803" s="1546"/>
      <c r="EW803" s="1546"/>
      <c r="EX803" s="1547"/>
    </row>
    <row r="804" spans="1:154" s="4" customFormat="1" ht="13" customHeight="1">
      <c r="A804"/>
      <c r="B804"/>
      <c r="C804"/>
      <c r="D804"/>
      <c r="E804"/>
      <c r="F804"/>
      <c r="G804"/>
      <c r="H804"/>
      <c r="I804"/>
      <c r="J804" s="1365"/>
      <c r="K804" s="1366"/>
      <c r="L804" s="1366"/>
      <c r="M804" s="1366"/>
      <c r="N804" s="1367"/>
      <c r="O804" s="1449"/>
      <c r="P804" s="1449"/>
      <c r="Q804" s="1449"/>
      <c r="R804" s="1449"/>
      <c r="S804" s="1449"/>
      <c r="T804" s="1362"/>
      <c r="U804" s="1363"/>
      <c r="V804" s="1363"/>
      <c r="W804" s="1364"/>
      <c r="X804" s="1411"/>
      <c r="Y804" s="1412"/>
      <c r="Z804" s="1412"/>
      <c r="AA804" s="1412"/>
      <c r="AB804" s="1413"/>
      <c r="AC804" s="1414">
        <f t="shared" si="42"/>
        <v>0</v>
      </c>
      <c r="AD804" s="1410"/>
      <c r="AE804" s="1410"/>
      <c r="AF804" s="1410"/>
      <c r="AG804" s="1415"/>
      <c r="AH804"/>
      <c r="AI804"/>
      <c r="AJ804"/>
      <c r="AK804"/>
      <c r="AL804"/>
      <c r="AM804"/>
      <c r="AN804"/>
      <c r="AO804"/>
      <c r="AP804"/>
      <c r="AQ804"/>
      <c r="AR804"/>
      <c r="AS804"/>
      <c r="AT804"/>
      <c r="AU804"/>
      <c r="AV804"/>
      <c r="AW804"/>
      <c r="AX804"/>
      <c r="AY804"/>
      <c r="AZ804" s="3"/>
      <c r="CP804" s="1545">
        <f t="shared" si="43"/>
        <v>0</v>
      </c>
      <c r="CQ804" s="1546"/>
      <c r="CR804" s="1546"/>
      <c r="CS804" s="1546"/>
      <c r="CT804" s="1547"/>
      <c r="CU804" s="1545">
        <f t="shared" si="44"/>
        <v>0</v>
      </c>
      <c r="CV804" s="1546"/>
      <c r="CW804" s="1546"/>
      <c r="CX804" s="1546"/>
      <c r="CY804" s="1547"/>
      <c r="CZ804" s="1545">
        <f t="shared" si="45"/>
        <v>0</v>
      </c>
      <c r="DA804" s="1546"/>
      <c r="DB804" s="1546"/>
      <c r="DC804" s="1546"/>
      <c r="DD804" s="1547"/>
      <c r="DE804" s="1545">
        <f t="shared" si="46"/>
        <v>0</v>
      </c>
      <c r="DF804" s="1546"/>
      <c r="DG804" s="1546"/>
      <c r="DH804" s="1546"/>
      <c r="DI804" s="1547"/>
      <c r="DJ804" s="1545">
        <f t="shared" si="47"/>
        <v>0</v>
      </c>
      <c r="DK804" s="1546"/>
      <c r="DL804" s="1546"/>
      <c r="DM804" s="1546"/>
      <c r="DN804" s="1547"/>
      <c r="DO804" s="1545">
        <f t="shared" si="48"/>
        <v>0</v>
      </c>
      <c r="DP804" s="1546"/>
      <c r="DQ804" s="1546"/>
      <c r="DR804" s="1546"/>
      <c r="DS804" s="1547"/>
      <c r="DT804" s="6"/>
      <c r="DU804" s="1545">
        <f t="shared" si="49"/>
        <v>0</v>
      </c>
      <c r="DV804" s="1546"/>
      <c r="DW804" s="1546"/>
      <c r="DX804" s="1546"/>
      <c r="DY804" s="1547"/>
      <c r="DZ804" s="1545">
        <f t="shared" si="50"/>
        <v>0</v>
      </c>
      <c r="EA804" s="1546"/>
      <c r="EB804" s="1546"/>
      <c r="EC804" s="1546"/>
      <c r="ED804" s="1547"/>
      <c r="EE804" s="1545">
        <f t="shared" si="51"/>
        <v>0</v>
      </c>
      <c r="EF804" s="1546"/>
      <c r="EG804" s="1546"/>
      <c r="EH804" s="1546"/>
      <c r="EI804" s="1547"/>
      <c r="EJ804" s="1545">
        <f t="shared" si="52"/>
        <v>0</v>
      </c>
      <c r="EK804" s="1546"/>
      <c r="EL804" s="1546"/>
      <c r="EM804" s="1546"/>
      <c r="EN804" s="1547"/>
      <c r="EO804" s="1545">
        <f t="shared" si="53"/>
        <v>0</v>
      </c>
      <c r="EP804" s="1546"/>
      <c r="EQ804" s="1546"/>
      <c r="ER804" s="1546"/>
      <c r="ES804" s="1547"/>
      <c r="ET804" s="1545">
        <f t="shared" si="54"/>
        <v>0</v>
      </c>
      <c r="EU804" s="1546"/>
      <c r="EV804" s="1546"/>
      <c r="EW804" s="1546"/>
      <c r="EX804" s="1547"/>
    </row>
    <row r="805" spans="1:154" s="4" customFormat="1" ht="13" customHeight="1">
      <c r="A805"/>
      <c r="B805"/>
      <c r="C805"/>
      <c r="D805"/>
      <c r="E805"/>
      <c r="F805"/>
      <c r="G805"/>
      <c r="H805"/>
      <c r="I805"/>
      <c r="J805" s="1531" t="s">
        <v>125</v>
      </c>
      <c r="K805" s="1532"/>
      <c r="L805" s="1532"/>
      <c r="M805" s="1532"/>
      <c r="N805" s="1533"/>
      <c r="O805" s="1750">
        <f>SUM(O795:S804)</f>
        <v>0</v>
      </c>
      <c r="P805" s="1750"/>
      <c r="Q805" s="1750"/>
      <c r="R805" s="1750"/>
      <c r="S805" s="1750"/>
      <c r="T805"/>
      <c r="U805"/>
      <c r="V805"/>
      <c r="W805"/>
      <c r="X805" s="898" t="s">
        <v>124</v>
      </c>
      <c r="Y805" s="11"/>
      <c r="Z805" s="11"/>
      <c r="AA805" s="11"/>
      <c r="AB805" s="905"/>
      <c r="AC805" s="1414">
        <f>SUM(AC795:AG804)</f>
        <v>0</v>
      </c>
      <c r="AD805" s="1410"/>
      <c r="AE805" s="1410"/>
      <c r="AF805" s="1410"/>
      <c r="AG805" s="1415"/>
      <c r="AH805"/>
      <c r="AI805"/>
      <c r="AJ805"/>
      <c r="AK805"/>
      <c r="AL805"/>
      <c r="AM805"/>
      <c r="AN805"/>
      <c r="AO805"/>
      <c r="AP805"/>
      <c r="AQ805"/>
      <c r="AR805"/>
      <c r="AS805"/>
      <c r="AT805"/>
      <c r="AU805"/>
      <c r="AV805"/>
      <c r="AW805"/>
      <c r="AX805"/>
      <c r="AY805"/>
      <c r="AZ805" s="3"/>
      <c r="BA805"/>
      <c r="CP805" s="1552">
        <f>SUM(CP795:CT804)</f>
        <v>0</v>
      </c>
      <c r="CQ805" s="1553"/>
      <c r="CR805" s="1553"/>
      <c r="CS805" s="1553"/>
      <c r="CT805" s="1554"/>
      <c r="CU805" s="1555">
        <f>SUM(CU795:CY804)</f>
        <v>0</v>
      </c>
      <c r="CV805" s="1556"/>
      <c r="CW805" s="1556"/>
      <c r="CX805" s="1556"/>
      <c r="CY805" s="1557"/>
      <c r="CZ805" s="1555">
        <f>SUM(CZ795:DD804)</f>
        <v>0</v>
      </c>
      <c r="DA805" s="1556"/>
      <c r="DB805" s="1556"/>
      <c r="DC805" s="1556"/>
      <c r="DD805" s="1557"/>
      <c r="DE805" s="1555">
        <f>SUM(DE795:DI804)</f>
        <v>0</v>
      </c>
      <c r="DF805" s="1556"/>
      <c r="DG805" s="1556"/>
      <c r="DH805" s="1556"/>
      <c r="DI805" s="1557"/>
      <c r="DJ805" s="1555">
        <f>SUM(DJ795:DN804)</f>
        <v>0</v>
      </c>
      <c r="DK805" s="1556"/>
      <c r="DL805" s="1556"/>
      <c r="DM805" s="1556"/>
      <c r="DN805" s="1557"/>
      <c r="DO805" s="1555">
        <f>SUM(DO795:DS804)</f>
        <v>0</v>
      </c>
      <c r="DP805" s="1556"/>
      <c r="DQ805" s="1556"/>
      <c r="DR805" s="1556"/>
      <c r="DS805" s="1557"/>
      <c r="DT805" s="1007"/>
      <c r="DU805" s="1552">
        <f>SUM(DU795:DY804)</f>
        <v>0</v>
      </c>
      <c r="DV805" s="1553"/>
      <c r="DW805" s="1553"/>
      <c r="DX805" s="1553"/>
      <c r="DY805" s="1554"/>
      <c r="DZ805" s="1552">
        <f>SUM(DZ795:ED804)</f>
        <v>0</v>
      </c>
      <c r="EA805" s="1553"/>
      <c r="EB805" s="1553"/>
      <c r="EC805" s="1553"/>
      <c r="ED805" s="1554"/>
      <c r="EE805" s="1552">
        <f>SUM(EE795:EI804)</f>
        <v>0</v>
      </c>
      <c r="EF805" s="1553"/>
      <c r="EG805" s="1553"/>
      <c r="EH805" s="1553"/>
      <c r="EI805" s="1554"/>
      <c r="EJ805" s="1552">
        <f>SUM(EJ795:EN804)</f>
        <v>0</v>
      </c>
      <c r="EK805" s="1553"/>
      <c r="EL805" s="1553"/>
      <c r="EM805" s="1553"/>
      <c r="EN805" s="1554"/>
      <c r="EO805" s="1552">
        <f>SUM(EO795:ES804)</f>
        <v>0</v>
      </c>
      <c r="EP805" s="1553"/>
      <c r="EQ805" s="1553"/>
      <c r="ER805" s="1553"/>
      <c r="ES805" s="1554"/>
      <c r="ET805" s="1552">
        <f>SUM(ET795:EX804)</f>
        <v>0</v>
      </c>
      <c r="EU805" s="1553"/>
      <c r="EV805" s="1553"/>
      <c r="EW805" s="1553"/>
      <c r="EX805" s="1554"/>
    </row>
    <row r="806" spans="1:154" s="4" customFormat="1" ht="13" customHeight="1">
      <c r="A806"/>
      <c r="B806"/>
      <c r="C806" s="1724" t="str">
        <f>IF(O805&lt;&gt;AG447,"! Total market rate units in the Unit Mix Table above does not match the number of  market rate units on row #"&amp;TEXT(ROW(D447),"#"),"")</f>
        <v/>
      </c>
      <c r="D806" s="1724"/>
      <c r="E806" s="1724"/>
      <c r="F806" s="1724"/>
      <c r="G806" s="1724"/>
      <c r="H806" s="1724"/>
      <c r="I806" s="1724"/>
      <c r="J806" s="1724"/>
      <c r="K806" s="1724"/>
      <c r="L806" s="1724"/>
      <c r="M806" s="1724"/>
      <c r="N806" s="1724"/>
      <c r="O806" s="1724"/>
      <c r="P806" s="1724"/>
      <c r="Q806" s="1724"/>
      <c r="R806" s="1724"/>
      <c r="S806" s="1724"/>
      <c r="T806" s="1724"/>
      <c r="U806" s="1724"/>
      <c r="V806" s="1724"/>
      <c r="W806" s="1724"/>
      <c r="X806" s="1724"/>
      <c r="Y806" s="1724"/>
      <c r="Z806" s="1724"/>
      <c r="AA806" s="1724"/>
      <c r="AB806" s="1724"/>
      <c r="AC806" s="1724"/>
      <c r="AD806" s="1724"/>
      <c r="AE806" s="1724"/>
      <c r="AF806" s="1724"/>
      <c r="AG806" s="1724"/>
      <c r="AH806" s="1724"/>
      <c r="AI806" s="1724"/>
      <c r="AJ806" s="1724"/>
      <c r="AK806" s="1724"/>
      <c r="AL806" s="1724"/>
      <c r="AM806" s="1724"/>
      <c r="AN806" s="172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724"/>
      <c r="D807" s="1724"/>
      <c r="E807" s="1724"/>
      <c r="F807" s="1724"/>
      <c r="G807" s="1724"/>
      <c r="H807" s="1724"/>
      <c r="I807" s="1724"/>
      <c r="J807" s="1724"/>
      <c r="K807" s="1724"/>
      <c r="L807" s="1724"/>
      <c r="M807" s="1724"/>
      <c r="N807" s="1724"/>
      <c r="O807" s="1724"/>
      <c r="P807" s="1724"/>
      <c r="Q807" s="1724"/>
      <c r="R807" s="1724"/>
      <c r="S807" s="1724"/>
      <c r="T807" s="1724"/>
      <c r="U807" s="1724"/>
      <c r="V807" s="1724"/>
      <c r="W807" s="1724"/>
      <c r="X807" s="1724"/>
      <c r="Y807" s="1724"/>
      <c r="Z807" s="1724"/>
      <c r="AA807" s="1724"/>
      <c r="AB807" s="1724"/>
      <c r="AC807" s="1724"/>
      <c r="AD807" s="1724"/>
      <c r="AE807" s="1724"/>
      <c r="AF807" s="1724"/>
      <c r="AG807" s="1724"/>
      <c r="AH807" s="1724"/>
      <c r="AI807" s="1724"/>
      <c r="AJ807" s="1724"/>
      <c r="AK807" s="1724"/>
      <c r="AL807" s="1724"/>
      <c r="AM807" s="1724"/>
      <c r="AN807" s="172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865">
        <f>SUM(DU805:EX805)</f>
        <v>0</v>
      </c>
      <c r="EU807" s="1866"/>
      <c r="EV807" s="1866"/>
      <c r="EW807" s="1866"/>
      <c r="EX807" s="1867"/>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87">
        <f>O761+AC785+AC805</f>
        <v>271463</v>
      </c>
      <c r="Z808" s="1687"/>
      <c r="AA808" s="1687"/>
      <c r="AB808" s="1687"/>
      <c r="AC808" s="168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1616</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7">
        <f>(O761+AC785+AC805)*12</f>
        <v>3257556</v>
      </c>
      <c r="Z809" s="1687"/>
      <c r="AA809" s="1687"/>
      <c r="AB809" s="1687"/>
      <c r="AC809" s="168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5">
        <f>CP761+CP785+CP805</f>
        <v>0</v>
      </c>
      <c r="CQ810" s="1556"/>
      <c r="CR810" s="1556"/>
      <c r="CS810" s="1556"/>
      <c r="CT810" s="1557"/>
      <c r="CU810" s="1555">
        <f>CU761+CU785+CU805</f>
        <v>0</v>
      </c>
      <c r="CV810" s="1556"/>
      <c r="CW810" s="1556"/>
      <c r="CX810" s="1556"/>
      <c r="CY810" s="1557"/>
      <c r="CZ810" s="1555">
        <f>CZ761+CZ785+CZ805</f>
        <v>84</v>
      </c>
      <c r="DA810" s="1556"/>
      <c r="DB810" s="1556"/>
      <c r="DC810" s="1556"/>
      <c r="DD810" s="1557"/>
      <c r="DE810" s="1555">
        <f>DE761+DE785+DE805</f>
        <v>78</v>
      </c>
      <c r="DF810" s="1556"/>
      <c r="DG810" s="1556"/>
      <c r="DH810" s="1556"/>
      <c r="DI810" s="1557"/>
      <c r="DJ810" s="1555">
        <f>DJ761+DJ785+DJ805</f>
        <v>0</v>
      </c>
      <c r="DK810" s="1556"/>
      <c r="DL810" s="1556"/>
      <c r="DM810" s="1556"/>
      <c r="DN810" s="1557"/>
      <c r="DO810" s="1549">
        <f>DO805+DO785+DO761</f>
        <v>0</v>
      </c>
      <c r="DP810" s="1550"/>
      <c r="DQ810" s="1550"/>
      <c r="DR810" s="1550"/>
      <c r="DS810" s="1551"/>
      <c r="DT810" s="3"/>
      <c r="DU810" s="857">
        <f>DU763+DU808</f>
        <v>397</v>
      </c>
      <c r="DV810" s="57" t="s">
        <v>1835</v>
      </c>
    </row>
    <row r="811" spans="1:154" s="4" customFormat="1" ht="13" customHeight="1">
      <c r="A811" s="2" t="s">
        <v>587</v>
      </c>
      <c r="B811" s="2"/>
      <c r="C811" s="2" t="s">
        <v>610</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57"/>
      <c r="AA814" s="1658"/>
      <c r="AB814" s="1658"/>
      <c r="AC814" s="1658"/>
      <c r="AD814" s="1658"/>
      <c r="AE814" s="165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49"/>
      <c r="AA815" s="1658"/>
      <c r="AB815" s="1658"/>
      <c r="AC815" s="1658"/>
      <c r="AD815" s="1658"/>
      <c r="AE815" s="165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23"/>
      <c r="AA816" s="1634"/>
      <c r="AB816" s="1634"/>
      <c r="AC816" s="1634"/>
      <c r="AD816" s="1634"/>
      <c r="AE816" s="163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6">
        <f>'Subsidy Contract Calculation'!J40</f>
        <v>0</v>
      </c>
      <c r="AA817" s="1537"/>
      <c r="AB817" s="1537"/>
      <c r="AC817" s="1537"/>
      <c r="AD817" s="1537"/>
      <c r="AE817" s="1538"/>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588</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1">
        <v>17496</v>
      </c>
      <c r="AA821" s="1452"/>
      <c r="AB821" s="1452"/>
      <c r="AC821" s="1452"/>
      <c r="AD821" s="1452"/>
      <c r="AE821" s="145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1"/>
      <c r="AA822" s="1452"/>
      <c r="AB822" s="1452"/>
      <c r="AC822" s="1452"/>
      <c r="AD822" s="1452"/>
      <c r="AE822" s="145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1"/>
      <c r="AA823" s="1452"/>
      <c r="AB823" s="1452"/>
      <c r="AC823" s="1452"/>
      <c r="AD823" s="1452"/>
      <c r="AE823" s="145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36" t="s">
        <v>333</v>
      </c>
      <c r="Q824" s="1660"/>
      <c r="R824" s="1660"/>
      <c r="S824" s="1660"/>
      <c r="T824" s="1660"/>
      <c r="U824" s="1660"/>
      <c r="V824" s="1660"/>
      <c r="W824" s="1660"/>
      <c r="X824" s="1660"/>
      <c r="Y824" s="1661"/>
      <c r="Z824" s="1451"/>
      <c r="AA824" s="1452"/>
      <c r="AB824" s="1452"/>
      <c r="AC824" s="1452"/>
      <c r="AD824" s="1452"/>
      <c r="AE824" s="145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6">
        <f>SUM(Z821:AE824)</f>
        <v>17496</v>
      </c>
      <c r="AA825" s="1537"/>
      <c r="AB825" s="1537"/>
      <c r="AC825" s="1537"/>
      <c r="AD825" s="1537"/>
      <c r="AE825" s="1538"/>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536">
        <f>Z825+Y809+Z817</f>
        <v>3275052</v>
      </c>
      <c r="AA826" s="1537"/>
      <c r="AB826" s="1537"/>
      <c r="AC826" s="1537"/>
      <c r="AD826" s="1537"/>
      <c r="AE826" s="1538"/>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590</v>
      </c>
      <c r="B828" s="2"/>
      <c r="C828" s="2" t="s">
        <v>423</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11" t="s">
        <v>126</v>
      </c>
      <c r="N831" s="1611"/>
      <c r="O831" s="1611"/>
      <c r="P831" s="1684"/>
      <c r="Q831" s="1694" t="s">
        <v>289</v>
      </c>
      <c r="R831" s="1694"/>
      <c r="S831" s="1694"/>
      <c r="T831" s="1694"/>
      <c r="U831" s="1694" t="s">
        <v>290</v>
      </c>
      <c r="V831" s="1694"/>
      <c r="W831" s="1694"/>
      <c r="X831" s="1694"/>
      <c r="Y831" s="1694" t="s">
        <v>291</v>
      </c>
      <c r="Z831" s="1694"/>
      <c r="AA831" s="1694"/>
      <c r="AB831" s="1694"/>
      <c r="AC831" s="1694" t="s">
        <v>360</v>
      </c>
      <c r="AD831" s="1694"/>
      <c r="AE831" s="1694"/>
      <c r="AF831" s="1694"/>
      <c r="AG831" s="1751" t="s">
        <v>334</v>
      </c>
      <c r="AH831" s="1751"/>
      <c r="AI831" s="1751"/>
      <c r="AJ831" s="1751"/>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15"/>
      <c r="N832" s="1615"/>
      <c r="O832" s="1615"/>
      <c r="P832" s="1653"/>
      <c r="Q832" s="1694"/>
      <c r="R832" s="1694"/>
      <c r="S832" s="1694"/>
      <c r="T832" s="1694"/>
      <c r="U832" s="1694"/>
      <c r="V832" s="1694"/>
      <c r="W832" s="1694"/>
      <c r="X832" s="1694"/>
      <c r="Y832" s="1694"/>
      <c r="Z832" s="1694"/>
      <c r="AA832" s="1694"/>
      <c r="AB832" s="1694"/>
      <c r="AC832" s="1694"/>
      <c r="AD832" s="1694"/>
      <c r="AE832" s="1694"/>
      <c r="AF832" s="1694"/>
      <c r="AG832" s="1751"/>
      <c r="AH832" s="1751"/>
      <c r="AI832" s="1751"/>
      <c r="AJ832" s="1751"/>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39" t="s">
        <v>40</v>
      </c>
      <c r="D833" s="1454"/>
      <c r="E833" s="1454"/>
      <c r="F833" s="1454"/>
      <c r="G833" s="1454"/>
      <c r="H833" s="1454"/>
      <c r="I833" s="48"/>
      <c r="J833" s="48"/>
      <c r="K833" s="48"/>
      <c r="L833" s="49"/>
      <c r="M833" s="1662"/>
      <c r="N833" s="1662"/>
      <c r="O833" s="1662"/>
      <c r="P833" s="1662"/>
      <c r="Q833" s="1662"/>
      <c r="R833" s="1662"/>
      <c r="S833" s="1662"/>
      <c r="T833" s="1662"/>
      <c r="U833" s="1662">
        <v>21</v>
      </c>
      <c r="V833" s="1662"/>
      <c r="W833" s="1662"/>
      <c r="X833" s="1662"/>
      <c r="Y833" s="1662">
        <v>22</v>
      </c>
      <c r="Z833" s="1662"/>
      <c r="AA833" s="1662"/>
      <c r="AB833" s="1662"/>
      <c r="AC833" s="1558"/>
      <c r="AD833" s="1559"/>
      <c r="AE833" s="1559"/>
      <c r="AF833" s="1560"/>
      <c r="AG833" s="1558"/>
      <c r="AH833" s="1559"/>
      <c r="AI833" s="1559"/>
      <c r="AJ833" s="1560"/>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728" t="s">
        <v>41</v>
      </c>
      <c r="D834" s="1729"/>
      <c r="E834" s="1729"/>
      <c r="F834" s="1729"/>
      <c r="G834" s="1729"/>
      <c r="H834" s="1729"/>
      <c r="I834" s="5"/>
      <c r="J834" s="5"/>
      <c r="K834" s="5"/>
      <c r="L834" s="46"/>
      <c r="M834" s="1662"/>
      <c r="N834" s="1662"/>
      <c r="O834" s="1662"/>
      <c r="P834" s="1662"/>
      <c r="Q834" s="1662"/>
      <c r="R834" s="1662"/>
      <c r="S834" s="1662"/>
      <c r="T834" s="1662"/>
      <c r="U834" s="1662">
        <v>14</v>
      </c>
      <c r="V834" s="1662"/>
      <c r="W834" s="1662"/>
      <c r="X834" s="1662"/>
      <c r="Y834" s="1662">
        <v>20</v>
      </c>
      <c r="Z834" s="1662"/>
      <c r="AA834" s="1662"/>
      <c r="AB834" s="1662"/>
      <c r="AC834" s="1558"/>
      <c r="AD834" s="1559"/>
      <c r="AE834" s="1559"/>
      <c r="AF834" s="1560"/>
      <c r="AG834" s="1558"/>
      <c r="AH834" s="1559"/>
      <c r="AI834" s="1559"/>
      <c r="AJ834" s="1560"/>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728" t="s">
        <v>42</v>
      </c>
      <c r="D835" s="1729"/>
      <c r="E835" s="1729"/>
      <c r="F835" s="1729"/>
      <c r="G835" s="1729"/>
      <c r="H835" s="1729"/>
      <c r="I835" s="60"/>
      <c r="J835" s="60"/>
      <c r="K835" s="60"/>
      <c r="L835" s="61"/>
      <c r="M835" s="1662"/>
      <c r="N835" s="1662"/>
      <c r="O835" s="1662"/>
      <c r="P835" s="1662"/>
      <c r="Q835" s="1662"/>
      <c r="R835" s="1662"/>
      <c r="S835" s="1662"/>
      <c r="T835" s="1662"/>
      <c r="U835" s="1662">
        <v>7</v>
      </c>
      <c r="V835" s="1662"/>
      <c r="W835" s="1662"/>
      <c r="X835" s="1662"/>
      <c r="Y835" s="1662">
        <v>9</v>
      </c>
      <c r="Z835" s="1662"/>
      <c r="AA835" s="1662"/>
      <c r="AB835" s="1662"/>
      <c r="AC835" s="1558"/>
      <c r="AD835" s="1559"/>
      <c r="AE835" s="1559"/>
      <c r="AF835" s="1560"/>
      <c r="AG835" s="1558"/>
      <c r="AH835" s="1559"/>
      <c r="AI835" s="1559"/>
      <c r="AJ835" s="1560"/>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728" t="s">
        <v>760</v>
      </c>
      <c r="D836" s="1729"/>
      <c r="E836" s="1729"/>
      <c r="F836" s="1729"/>
      <c r="G836" s="1729"/>
      <c r="H836" s="1729"/>
      <c r="I836" s="60"/>
      <c r="J836" s="60"/>
      <c r="K836" s="60"/>
      <c r="L836" s="61"/>
      <c r="M836" s="1662"/>
      <c r="N836" s="1662"/>
      <c r="O836" s="1662"/>
      <c r="P836" s="1662"/>
      <c r="Q836" s="1662"/>
      <c r="R836" s="1662"/>
      <c r="S836" s="1662"/>
      <c r="T836" s="1662"/>
      <c r="U836" s="1662"/>
      <c r="V836" s="1662"/>
      <c r="W836" s="1662"/>
      <c r="X836" s="1662"/>
      <c r="Y836" s="1662"/>
      <c r="Z836" s="1662"/>
      <c r="AA836" s="1662"/>
      <c r="AB836" s="1662"/>
      <c r="AC836" s="1558"/>
      <c r="AD836" s="1559"/>
      <c r="AE836" s="1559"/>
      <c r="AF836" s="1560"/>
      <c r="AG836" s="1558"/>
      <c r="AH836" s="1559"/>
      <c r="AI836" s="1559"/>
      <c r="AJ836" s="1560"/>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728" t="s">
        <v>457</v>
      </c>
      <c r="D837" s="1729"/>
      <c r="E837" s="1729"/>
      <c r="F837" s="1729"/>
      <c r="G837" s="1729"/>
      <c r="H837" s="1729"/>
      <c r="I837" s="60"/>
      <c r="J837" s="60"/>
      <c r="K837" s="60"/>
      <c r="L837" s="61"/>
      <c r="M837" s="1662"/>
      <c r="N837" s="1662"/>
      <c r="O837" s="1662"/>
      <c r="P837" s="1662"/>
      <c r="Q837" s="1662"/>
      <c r="R837" s="1662"/>
      <c r="S837" s="1662"/>
      <c r="T837" s="1662"/>
      <c r="U837" s="1662">
        <v>57</v>
      </c>
      <c r="V837" s="1662"/>
      <c r="W837" s="1662"/>
      <c r="X837" s="1662"/>
      <c r="Y837" s="1662">
        <v>76</v>
      </c>
      <c r="Z837" s="1662"/>
      <c r="AA837" s="1662"/>
      <c r="AB837" s="1662"/>
      <c r="AC837" s="1558"/>
      <c r="AD837" s="1559"/>
      <c r="AE837" s="1559"/>
      <c r="AF837" s="1560"/>
      <c r="AG837" s="1558"/>
      <c r="AH837" s="1559"/>
      <c r="AI837" s="1559"/>
      <c r="AJ837" s="1560"/>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748" t="s">
        <v>781</v>
      </c>
      <c r="D838" s="1729"/>
      <c r="E838" s="1729"/>
      <c r="F838" s="1729"/>
      <c r="G838" s="1729"/>
      <c r="H838" s="1729"/>
      <c r="I838" s="60"/>
      <c r="J838" s="60"/>
      <c r="K838" s="60"/>
      <c r="L838" s="61"/>
      <c r="M838" s="1662"/>
      <c r="N838" s="1662"/>
      <c r="O838" s="1662"/>
      <c r="P838" s="1662"/>
      <c r="Q838" s="1662"/>
      <c r="R838" s="1662"/>
      <c r="S838" s="1662"/>
      <c r="T838" s="1662"/>
      <c r="U838" s="1662"/>
      <c r="V838" s="1662"/>
      <c r="W838" s="1662"/>
      <c r="X838" s="1662"/>
      <c r="Y838" s="1662"/>
      <c r="Z838" s="1662"/>
      <c r="AA838" s="1662"/>
      <c r="AB838" s="1662"/>
      <c r="AC838" s="1558"/>
      <c r="AD838" s="1559"/>
      <c r="AE838" s="1559"/>
      <c r="AF838" s="1560"/>
      <c r="AG838" s="1558"/>
      <c r="AH838" s="1559"/>
      <c r="AI838" s="1559"/>
      <c r="AJ838" s="1560"/>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636" t="s">
        <v>2765</v>
      </c>
      <c r="G839" s="1660"/>
      <c r="H839" s="1660"/>
      <c r="I839" s="1660"/>
      <c r="J839" s="1660"/>
      <c r="K839" s="1660"/>
      <c r="L839" s="1660"/>
      <c r="M839" s="1662"/>
      <c r="N839" s="1662"/>
      <c r="O839" s="1662"/>
      <c r="P839" s="1662"/>
      <c r="Q839" s="1662"/>
      <c r="R839" s="1662"/>
      <c r="S839" s="1662"/>
      <c r="T839" s="1662"/>
      <c r="U839" s="1662">
        <v>22</v>
      </c>
      <c r="V839" s="1662"/>
      <c r="W839" s="1662"/>
      <c r="X839" s="1662"/>
      <c r="Y839" s="1662">
        <v>28</v>
      </c>
      <c r="Z839" s="1662"/>
      <c r="AA839" s="1662"/>
      <c r="AB839" s="1662"/>
      <c r="AC839" s="1558"/>
      <c r="AD839" s="1559"/>
      <c r="AE839" s="1559"/>
      <c r="AF839" s="1560"/>
      <c r="AG839" s="1558"/>
      <c r="AH839" s="1559"/>
      <c r="AI839" s="1559"/>
      <c r="AJ839" s="1560"/>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531" t="s">
        <v>124</v>
      </c>
      <c r="D840" s="1532"/>
      <c r="E840" s="1532"/>
      <c r="F840" s="1532"/>
      <c r="G840" s="1532"/>
      <c r="H840" s="1532"/>
      <c r="I840" s="1532"/>
      <c r="J840" s="1532"/>
      <c r="K840" s="1532"/>
      <c r="L840" s="1533"/>
      <c r="M840" s="1683">
        <f>SUM(M833:P839)</f>
        <v>0</v>
      </c>
      <c r="N840" s="1683"/>
      <c r="O840" s="1683"/>
      <c r="P840" s="1683"/>
      <c r="Q840" s="1683">
        <f>SUM(Q833:T839)</f>
        <v>0</v>
      </c>
      <c r="R840" s="1683"/>
      <c r="S840" s="1683"/>
      <c r="T840" s="1683"/>
      <c r="U840" s="1683">
        <f>SUM(U833:X839)</f>
        <v>121</v>
      </c>
      <c r="V840" s="1683"/>
      <c r="W840" s="1683"/>
      <c r="X840" s="1683"/>
      <c r="Y840" s="1683">
        <f>SUM(Y833:AB839)</f>
        <v>155</v>
      </c>
      <c r="Z840" s="1683"/>
      <c r="AA840" s="1683"/>
      <c r="AB840" s="1683"/>
      <c r="AC840" s="1683">
        <f>SUM(AC833:AF839)</f>
        <v>0</v>
      </c>
      <c r="AD840" s="1683"/>
      <c r="AE840" s="1683"/>
      <c r="AF840" s="1683"/>
      <c r="AG840" s="1683">
        <f>SUM(AG833:AJ839)</f>
        <v>0</v>
      </c>
      <c r="AH840" s="1683"/>
      <c r="AI840" s="1683"/>
      <c r="AJ840" s="1683"/>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720" t="s">
        <v>2766</v>
      </c>
      <c r="D845" s="1721"/>
      <c r="E845" s="1721"/>
      <c r="F845" s="1721"/>
      <c r="G845" s="1721"/>
      <c r="H845" s="1721"/>
      <c r="I845" s="1721"/>
      <c r="J845" s="1721"/>
      <c r="K845" s="1721"/>
      <c r="L845" s="1721"/>
      <c r="M845" s="1721"/>
      <c r="N845" s="1721"/>
      <c r="O845" s="1721"/>
      <c r="P845" s="1721"/>
      <c r="Q845" s="1721"/>
      <c r="R845" s="1721"/>
      <c r="S845" s="1721"/>
      <c r="T845" s="1721"/>
      <c r="U845" s="1721"/>
      <c r="V845" s="1721"/>
      <c r="W845" s="1721"/>
      <c r="X845" s="1721"/>
      <c r="Y845" s="1721"/>
      <c r="Z845" s="1721"/>
      <c r="AA845" s="1721"/>
      <c r="AB845" s="1721"/>
      <c r="AC845" s="1721"/>
      <c r="AD845" s="1721"/>
      <c r="AE845" s="1721"/>
      <c r="AF845" s="1721"/>
      <c r="AG845" s="1721"/>
      <c r="AH845" s="1721"/>
      <c r="AI845" s="1721"/>
      <c r="AJ845" s="1722"/>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1154</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465</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3"/>
      <c r="BJ849" s="1693"/>
      <c r="BK849" s="1693"/>
      <c r="BL849" s="1693"/>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507">
        <f>4647+1613+3800</f>
        <v>10060</v>
      </c>
      <c r="X850" s="1507"/>
      <c r="Y850" s="1507"/>
      <c r="Z850" s="1507"/>
      <c r="AA850" s="1507"/>
      <c r="AB850" s="1507"/>
      <c r="AC850" s="1507"/>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507">
        <v>3800</v>
      </c>
      <c r="X851" s="1507"/>
      <c r="Y851" s="1507"/>
      <c r="Z851" s="1507"/>
      <c r="AA851" s="1507"/>
      <c r="AB851" s="1507"/>
      <c r="AC851" s="1507"/>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507">
        <v>10295</v>
      </c>
      <c r="X852" s="1507"/>
      <c r="Y852" s="1507"/>
      <c r="Z852" s="1507"/>
      <c r="AA852" s="1507"/>
      <c r="AB852" s="1507"/>
      <c r="AC852" s="1507"/>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507"/>
      <c r="X853" s="1507"/>
      <c r="Y853" s="1507"/>
      <c r="Z853" s="1507"/>
      <c r="AA853" s="1507"/>
      <c r="AB853" s="1507"/>
      <c r="AC853" s="1507"/>
      <c r="AZ853" s="30"/>
      <c r="BA853" s="30"/>
      <c r="BB853" s="14"/>
      <c r="BC853" s="14"/>
      <c r="BD853" s="14"/>
      <c r="BE853" s="14"/>
      <c r="BF853" s="14"/>
      <c r="BG853" s="14"/>
      <c r="BH853" s="14"/>
      <c r="BI853" s="14"/>
      <c r="BJ853" s="14"/>
      <c r="BK853" s="14"/>
      <c r="BL853" s="14"/>
    </row>
    <row r="854" spans="1:64" ht="13" customHeight="1">
      <c r="J854" s="45" t="s">
        <v>169</v>
      </c>
      <c r="K854" s="5"/>
      <c r="L854" s="5"/>
      <c r="M854" s="1636" t="s">
        <v>2767</v>
      </c>
      <c r="N854" s="1660"/>
      <c r="O854" s="1660"/>
      <c r="P854" s="1660"/>
      <c r="Q854" s="1660"/>
      <c r="R854" s="1660"/>
      <c r="S854" s="1660"/>
      <c r="T854" s="1660"/>
      <c r="U854" s="1660"/>
      <c r="V854" s="1661"/>
      <c r="W854" s="1507">
        <f>49818-24155-10000</f>
        <v>15663</v>
      </c>
      <c r="X854" s="1507"/>
      <c r="Y854" s="1507"/>
      <c r="Z854" s="1507"/>
      <c r="AA854" s="1507"/>
      <c r="AB854" s="1507"/>
      <c r="AC854" s="1507"/>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536">
        <f>SUM(W850:W854)</f>
        <v>39818</v>
      </c>
      <c r="X855" s="1537"/>
      <c r="Y855" s="1537"/>
      <c r="Z855" s="1537"/>
      <c r="AA855" s="1537"/>
      <c r="AB855" s="1537"/>
      <c r="AC855" s="1538"/>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81"/>
      <c r="BH856" s="1681"/>
      <c r="BI856" s="1681"/>
      <c r="BJ856" s="1681"/>
      <c r="BK856" s="1681"/>
      <c r="BL856" s="1681"/>
    </row>
    <row r="857" spans="1:64" ht="13" customHeight="1">
      <c r="C857" s="2" t="s">
        <v>343</v>
      </c>
      <c r="J857" s="1531" t="s">
        <v>344</v>
      </c>
      <c r="K857" s="1532"/>
      <c r="L857" s="1532"/>
      <c r="M857" s="1532"/>
      <c r="N857" s="1532"/>
      <c r="O857" s="1532"/>
      <c r="P857" s="1532"/>
      <c r="Q857" s="1532"/>
      <c r="R857" s="1532"/>
      <c r="S857" s="1532"/>
      <c r="T857" s="1532"/>
      <c r="U857" s="1532"/>
      <c r="V857" s="1533"/>
      <c r="W857" s="1451">
        <v>128640</v>
      </c>
      <c r="X857" s="1452"/>
      <c r="Y857" s="1452"/>
      <c r="Z857" s="1452"/>
      <c r="AA857" s="1452"/>
      <c r="AB857" s="1452"/>
      <c r="AC857" s="1453"/>
      <c r="AD857" s="533"/>
      <c r="AZ857" s="30"/>
      <c r="BA857" s="30"/>
      <c r="BB857" s="14"/>
      <c r="BC857" s="14"/>
    </row>
    <row r="858" spans="1:64" ht="13" customHeight="1">
      <c r="AD858" s="533"/>
      <c r="AZ858" s="30"/>
      <c r="BA858" s="30"/>
      <c r="BB858" s="14"/>
      <c r="BC858" s="14"/>
    </row>
    <row r="859" spans="1:64" ht="13" customHeight="1">
      <c r="C859" s="2" t="s">
        <v>559</v>
      </c>
      <c r="J859" s="45" t="s">
        <v>351</v>
      </c>
      <c r="K859" s="5"/>
      <c r="L859" s="5"/>
      <c r="M859" s="5"/>
      <c r="N859" s="5"/>
      <c r="O859" s="5"/>
      <c r="P859" s="5"/>
      <c r="Q859" s="5"/>
      <c r="R859" s="5"/>
      <c r="S859" s="5"/>
      <c r="T859" s="5"/>
      <c r="U859" s="5"/>
      <c r="V859" s="46"/>
      <c r="W859" s="1685"/>
      <c r="X859" s="1685"/>
      <c r="Y859" s="1685"/>
      <c r="Z859" s="1685"/>
      <c r="AA859" s="1685"/>
      <c r="AB859" s="1685"/>
      <c r="AC859" s="1685"/>
      <c r="AZ859" s="1739"/>
      <c r="BA859" s="1739"/>
      <c r="BB859" s="14"/>
      <c r="BC859" s="14"/>
    </row>
    <row r="860" spans="1:64" ht="13" customHeight="1">
      <c r="J860" s="45" t="s">
        <v>350</v>
      </c>
      <c r="K860" s="5"/>
      <c r="L860" s="5"/>
      <c r="M860" s="5"/>
      <c r="N860" s="5"/>
      <c r="O860" s="5"/>
      <c r="P860" s="5"/>
      <c r="Q860" s="5"/>
      <c r="R860" s="5"/>
      <c r="S860" s="5"/>
      <c r="T860" s="5"/>
      <c r="U860" s="5"/>
      <c r="V860" s="46"/>
      <c r="W860" s="1685">
        <v>11094</v>
      </c>
      <c r="X860" s="1685"/>
      <c r="Y860" s="1685"/>
      <c r="Z860" s="1685"/>
      <c r="AA860" s="1685"/>
      <c r="AB860" s="1685"/>
      <c r="AC860" s="1685"/>
      <c r="AZ860" s="30"/>
      <c r="BA860" s="30"/>
      <c r="BB860" s="14"/>
      <c r="BC860" s="14"/>
    </row>
    <row r="861" spans="1:64" ht="13" customHeight="1">
      <c r="J861" s="45" t="s">
        <v>457</v>
      </c>
      <c r="K861" s="5"/>
      <c r="L861" s="5"/>
      <c r="M861" s="5"/>
      <c r="N861" s="5"/>
      <c r="O861" s="5"/>
      <c r="P861" s="5"/>
      <c r="Q861" s="5"/>
      <c r="R861" s="5"/>
      <c r="S861" s="5"/>
      <c r="T861" s="5"/>
      <c r="U861" s="5"/>
      <c r="V861" s="46"/>
      <c r="W861" s="1685">
        <v>2386</v>
      </c>
      <c r="X861" s="1685"/>
      <c r="Y861" s="1685"/>
      <c r="Z861" s="1685"/>
      <c r="AA861" s="1685"/>
      <c r="AB861" s="1685"/>
      <c r="AC861" s="1685"/>
      <c r="AZ861" s="30"/>
      <c r="BA861" s="30"/>
      <c r="BB861" s="14"/>
      <c r="BC861" s="14"/>
    </row>
    <row r="862" spans="1:64" ht="13" customHeight="1">
      <c r="J862" s="62" t="s">
        <v>618</v>
      </c>
      <c r="K862" s="5"/>
      <c r="L862" s="5"/>
      <c r="M862" s="5"/>
      <c r="N862" s="5"/>
      <c r="O862" s="5"/>
      <c r="P862" s="5"/>
      <c r="Q862" s="5"/>
      <c r="R862" s="5"/>
      <c r="S862" s="5"/>
      <c r="T862" s="5"/>
      <c r="U862" s="5"/>
      <c r="V862" s="46"/>
      <c r="W862" s="1685">
        <f>72038+36711</f>
        <v>108749</v>
      </c>
      <c r="X862" s="1685"/>
      <c r="Y862" s="1685"/>
      <c r="Z862" s="1685"/>
      <c r="AA862" s="1685"/>
      <c r="AB862" s="1685"/>
      <c r="AC862" s="1685"/>
      <c r="AZ862" s="34"/>
      <c r="BA862" s="34"/>
      <c r="BB862" s="34"/>
      <c r="BC862" s="34"/>
    </row>
    <row r="863" spans="1:64" ht="13" customHeight="1">
      <c r="J863" s="63"/>
      <c r="K863" s="48"/>
      <c r="L863" s="48"/>
      <c r="M863" s="48"/>
      <c r="N863" s="48"/>
      <c r="O863" s="48"/>
      <c r="P863" s="48"/>
      <c r="Q863" s="48"/>
      <c r="R863" s="48"/>
      <c r="S863" s="48"/>
      <c r="T863" s="48"/>
      <c r="U863" s="48"/>
      <c r="V863" s="54" t="s">
        <v>271</v>
      </c>
      <c r="W863" s="1736">
        <f>SUM(W859:W862)</f>
        <v>122229</v>
      </c>
      <c r="X863" s="1736"/>
      <c r="Y863" s="1736"/>
      <c r="Z863" s="1736"/>
      <c r="AA863" s="1736"/>
      <c r="AB863" s="1736"/>
      <c r="AC863" s="1736"/>
      <c r="AZ863" s="34"/>
      <c r="BA863" s="34"/>
      <c r="BB863" s="34"/>
      <c r="BC863" s="34"/>
    </row>
    <row r="864" spans="1:64" ht="13" customHeight="1">
      <c r="AZ864" s="34"/>
      <c r="BA864" s="34"/>
      <c r="BB864" s="34"/>
      <c r="BC864" s="34"/>
    </row>
    <row r="865" spans="3:55" ht="13" customHeight="1">
      <c r="C865" s="2" t="s">
        <v>345</v>
      </c>
      <c r="J865" s="45" t="s">
        <v>617</v>
      </c>
      <c r="K865" s="5"/>
      <c r="L865" s="5"/>
      <c r="M865" s="5"/>
      <c r="N865" s="5"/>
      <c r="O865" s="5"/>
      <c r="P865" s="5"/>
      <c r="Q865" s="5"/>
      <c r="R865" s="5"/>
      <c r="S865" s="5"/>
      <c r="T865" s="5"/>
      <c r="U865" s="5"/>
      <c r="V865" s="46"/>
      <c r="W865" s="1663">
        <v>119283</v>
      </c>
      <c r="X865" s="1664"/>
      <c r="Y865" s="1664"/>
      <c r="Z865" s="1664"/>
      <c r="AA865" s="1664"/>
      <c r="AB865" s="1664"/>
      <c r="AC865" s="1665"/>
      <c r="AD865" s="528"/>
      <c r="AZ865" s="34"/>
      <c r="BA865" s="34"/>
      <c r="BB865" s="34"/>
      <c r="BC865" s="34"/>
    </row>
    <row r="866" spans="3:55" ht="13" customHeight="1">
      <c r="C866" s="2" t="s">
        <v>346</v>
      </c>
      <c r="J866" s="121" t="s">
        <v>1641</v>
      </c>
      <c r="K866" s="5"/>
      <c r="L866" s="5"/>
      <c r="M866" s="5"/>
      <c r="N866" s="5"/>
      <c r="O866" s="5"/>
      <c r="P866" s="5"/>
      <c r="Q866" s="5"/>
      <c r="R866" s="5"/>
      <c r="S866" s="5"/>
      <c r="T866" s="1743">
        <v>2</v>
      </c>
      <c r="U866" s="1699"/>
      <c r="V866" s="1744"/>
      <c r="W866" s="870"/>
      <c r="X866" s="871"/>
      <c r="Y866" s="871"/>
      <c r="Z866" s="871"/>
      <c r="AA866" s="871"/>
      <c r="AB866" s="871"/>
      <c r="AC866" s="872"/>
      <c r="AD866" s="528"/>
      <c r="AZ866" s="34"/>
      <c r="BA866" s="34"/>
      <c r="BB866" s="34"/>
      <c r="BC866" s="34"/>
    </row>
    <row r="867" spans="3:55" ht="13" customHeight="1">
      <c r="C867" s="2"/>
      <c r="J867" s="45" t="s">
        <v>616</v>
      </c>
      <c r="K867" s="5"/>
      <c r="L867" s="5"/>
      <c r="M867" s="5"/>
      <c r="N867" s="5"/>
      <c r="O867" s="5"/>
      <c r="P867" s="5"/>
      <c r="Q867" s="5"/>
      <c r="R867" s="5"/>
      <c r="S867" s="5"/>
      <c r="T867" s="5"/>
      <c r="U867" s="5"/>
      <c r="V867" s="46"/>
      <c r="W867" s="1663">
        <v>121982</v>
      </c>
      <c r="X867" s="1664"/>
      <c r="Y867" s="1664"/>
      <c r="Z867" s="1664"/>
      <c r="AA867" s="1664"/>
      <c r="AB867" s="1664"/>
      <c r="AC867" s="1665"/>
      <c r="AD867" s="533"/>
      <c r="AZ867" s="34"/>
      <c r="BA867" s="34"/>
      <c r="BB867" s="34"/>
      <c r="BC867" s="34"/>
    </row>
    <row r="868" spans="3:55" ht="13" customHeight="1">
      <c r="C868" s="2"/>
      <c r="J868" s="121" t="s">
        <v>1642</v>
      </c>
      <c r="K868" s="5"/>
      <c r="L868" s="5"/>
      <c r="M868" s="5"/>
      <c r="N868" s="5"/>
      <c r="O868" s="5"/>
      <c r="P868" s="5"/>
      <c r="Q868" s="5"/>
      <c r="R868" s="5"/>
      <c r="S868" s="5"/>
      <c r="T868" s="1743">
        <v>2</v>
      </c>
      <c r="U868" s="1699"/>
      <c r="V868" s="1744"/>
      <c r="W868" s="870"/>
      <c r="X868" s="871"/>
      <c r="Y868" s="871"/>
      <c r="Z868" s="871"/>
      <c r="AA868" s="871"/>
      <c r="AB868" s="871"/>
      <c r="AC868" s="872"/>
      <c r="AD868" s="533"/>
      <c r="AZ868" s="34"/>
      <c r="BA868" s="34"/>
      <c r="BB868" s="34"/>
      <c r="BC868" s="34"/>
    </row>
    <row r="869" spans="3:55" ht="13" customHeight="1">
      <c r="J869" s="45" t="s">
        <v>169</v>
      </c>
      <c r="K869" s="5"/>
      <c r="L869" s="5"/>
      <c r="M869" s="1636" t="s">
        <v>2768</v>
      </c>
      <c r="N869" s="1660"/>
      <c r="O869" s="1660"/>
      <c r="P869" s="1660"/>
      <c r="Q869" s="1660"/>
      <c r="R869" s="1660"/>
      <c r="S869" s="1660"/>
      <c r="T869" s="1660"/>
      <c r="U869" s="1660"/>
      <c r="V869" s="1661"/>
      <c r="W869" s="1663">
        <v>174963</v>
      </c>
      <c r="X869" s="1664"/>
      <c r="Y869" s="1664"/>
      <c r="Z869" s="1664"/>
      <c r="AA869" s="1664"/>
      <c r="AB869" s="1664"/>
      <c r="AC869" s="1665"/>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745">
        <f>SUM(W865:W869)</f>
        <v>416228</v>
      </c>
      <c r="X870" s="1746"/>
      <c r="Y870" s="1746"/>
      <c r="Z870" s="1746"/>
      <c r="AA870" s="1746"/>
      <c r="AB870" s="1746"/>
      <c r="AC870" s="1747"/>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663">
        <v>150000</v>
      </c>
      <c r="X872" s="1664"/>
      <c r="Y872" s="1664"/>
      <c r="Z872" s="1664"/>
      <c r="AA872" s="1664"/>
      <c r="AB872" s="1664"/>
      <c r="AC872" s="1665"/>
      <c r="AU872" s="14"/>
      <c r="AZ872" s="34"/>
      <c r="BA872" s="34"/>
      <c r="BB872" s="34"/>
      <c r="BC872" s="34"/>
    </row>
    <row r="873" spans="3:55" ht="13" customHeight="1">
      <c r="J873" s="512"/>
      <c r="AU873" s="14"/>
      <c r="AZ873" s="34"/>
      <c r="BA873" s="34"/>
      <c r="BB873" s="34"/>
      <c r="BC873" s="34"/>
    </row>
    <row r="874" spans="3:55" ht="13" customHeight="1">
      <c r="C874" s="2" t="s">
        <v>388</v>
      </c>
      <c r="J874" s="45" t="s">
        <v>615</v>
      </c>
      <c r="K874" s="5"/>
      <c r="L874" s="5"/>
      <c r="M874" s="5"/>
      <c r="N874" s="5"/>
      <c r="O874" s="5"/>
      <c r="P874" s="5"/>
      <c r="Q874" s="5"/>
      <c r="R874" s="5"/>
      <c r="S874" s="5"/>
      <c r="T874" s="5"/>
      <c r="U874" s="5"/>
      <c r="V874" s="46"/>
      <c r="W874" s="1507">
        <v>14486</v>
      </c>
      <c r="X874" s="1507"/>
      <c r="Y874" s="1507"/>
      <c r="Z874" s="1507"/>
      <c r="AA874" s="1507"/>
      <c r="AB874" s="1507"/>
      <c r="AC874" s="1507"/>
      <c r="AU874" s="14"/>
      <c r="AZ874" s="34"/>
      <c r="BA874" s="34"/>
      <c r="BB874" s="34"/>
      <c r="BC874" s="34"/>
    </row>
    <row r="875" spans="3:55" ht="13" customHeight="1">
      <c r="J875" s="45" t="s">
        <v>520</v>
      </c>
      <c r="K875" s="5"/>
      <c r="L875" s="5"/>
      <c r="M875" s="5"/>
      <c r="N875" s="5"/>
      <c r="O875" s="5"/>
      <c r="P875" s="5"/>
      <c r="Q875" s="5"/>
      <c r="R875" s="5"/>
      <c r="S875" s="5"/>
      <c r="T875" s="5"/>
      <c r="U875" s="5"/>
      <c r="V875" s="46"/>
      <c r="W875" s="1507">
        <f>6340+10376+58641</f>
        <v>75357</v>
      </c>
      <c r="X875" s="1507"/>
      <c r="Y875" s="1507"/>
      <c r="Z875" s="1507"/>
      <c r="AA875" s="1507"/>
      <c r="AB875" s="1507"/>
      <c r="AC875" s="1507"/>
      <c r="AU875" s="4"/>
      <c r="AZ875" s="34"/>
      <c r="BA875" s="34"/>
      <c r="BB875" s="34"/>
      <c r="BC875" s="34"/>
    </row>
    <row r="876" spans="3:55" ht="13" customHeight="1">
      <c r="J876" s="45" t="s">
        <v>519</v>
      </c>
      <c r="K876" s="5"/>
      <c r="L876" s="5"/>
      <c r="M876" s="5"/>
      <c r="N876" s="5"/>
      <c r="O876" s="5"/>
      <c r="P876" s="5"/>
      <c r="Q876" s="5"/>
      <c r="R876" s="5"/>
      <c r="S876" s="5"/>
      <c r="T876" s="5"/>
      <c r="U876" s="5"/>
      <c r="V876" s="46"/>
      <c r="W876" s="1507">
        <v>63004</v>
      </c>
      <c r="X876" s="1507"/>
      <c r="Y876" s="1507"/>
      <c r="Z876" s="1507"/>
      <c r="AA876" s="1507"/>
      <c r="AB876" s="1507"/>
      <c r="AC876" s="1507"/>
      <c r="AU876" s="4"/>
      <c r="AZ876" s="34"/>
      <c r="BA876" s="34"/>
      <c r="BB876" s="34"/>
      <c r="BC876" s="34"/>
    </row>
    <row r="877" spans="3:55" ht="13" customHeight="1">
      <c r="J877" s="45" t="s">
        <v>518</v>
      </c>
      <c r="K877" s="5"/>
      <c r="L877" s="5"/>
      <c r="M877" s="5"/>
      <c r="N877" s="5"/>
      <c r="O877" s="5"/>
      <c r="P877" s="5"/>
      <c r="Q877" s="5"/>
      <c r="R877" s="5"/>
      <c r="S877" s="5"/>
      <c r="T877" s="5"/>
      <c r="U877" s="5"/>
      <c r="V877" s="46"/>
      <c r="W877" s="1507">
        <v>7780</v>
      </c>
      <c r="X877" s="1507"/>
      <c r="Y877" s="1507"/>
      <c r="Z877" s="1507"/>
      <c r="AA877" s="1507"/>
      <c r="AB877" s="1507"/>
      <c r="AC877" s="1507"/>
      <c r="AU877" s="4"/>
      <c r="AZ877" s="34"/>
      <c r="BA877" s="34"/>
      <c r="BB877" s="34"/>
      <c r="BC877" s="34"/>
    </row>
    <row r="878" spans="3:55" ht="13" customHeight="1">
      <c r="J878" s="45" t="s">
        <v>517</v>
      </c>
      <c r="K878" s="5"/>
      <c r="L878" s="5"/>
      <c r="M878" s="5"/>
      <c r="N878" s="5"/>
      <c r="O878" s="5"/>
      <c r="P878" s="5"/>
      <c r="Q878" s="5"/>
      <c r="R878" s="5"/>
      <c r="S878" s="5"/>
      <c r="T878" s="5"/>
      <c r="U878" s="5"/>
      <c r="V878" s="46"/>
      <c r="W878" s="1507">
        <f>59960</f>
        <v>59960</v>
      </c>
      <c r="X878" s="1507"/>
      <c r="Y878" s="1507"/>
      <c r="Z878" s="1507"/>
      <c r="AA878" s="1507"/>
      <c r="AB878" s="1507"/>
      <c r="AC878" s="1507"/>
      <c r="AU878" s="4"/>
      <c r="AZ878" s="34"/>
      <c r="BA878" s="34"/>
      <c r="BB878" s="34"/>
      <c r="BC878" s="34"/>
    </row>
    <row r="879" spans="3:55" ht="13" customHeight="1">
      <c r="J879" s="45" t="s">
        <v>516</v>
      </c>
      <c r="K879" s="5"/>
      <c r="L879" s="5"/>
      <c r="M879" s="5"/>
      <c r="N879" s="5"/>
      <c r="O879" s="5"/>
      <c r="P879" s="5"/>
      <c r="Q879" s="5"/>
      <c r="R879" s="5"/>
      <c r="S879" s="5"/>
      <c r="T879" s="5"/>
      <c r="U879" s="5"/>
      <c r="V879" s="46"/>
      <c r="W879" s="1507"/>
      <c r="X879" s="1507"/>
      <c r="Y879" s="1507"/>
      <c r="Z879" s="1507"/>
      <c r="AA879" s="1507"/>
      <c r="AB879" s="1507"/>
      <c r="AC879" s="1507"/>
      <c r="AU879" s="4"/>
      <c r="AZ879" s="34"/>
      <c r="BA879" s="34"/>
      <c r="BB879" s="34"/>
      <c r="BC879" s="34"/>
    </row>
    <row r="880" spans="3:55" ht="13" customHeight="1">
      <c r="J880" s="45" t="s">
        <v>169</v>
      </c>
      <c r="K880" s="5"/>
      <c r="L880" s="5"/>
      <c r="M880" s="1636" t="s">
        <v>2769</v>
      </c>
      <c r="N880" s="1660"/>
      <c r="O880" s="1660"/>
      <c r="P880" s="1660"/>
      <c r="Q880" s="1660"/>
      <c r="R880" s="1660"/>
      <c r="S880" s="1660"/>
      <c r="T880" s="1660"/>
      <c r="U880" s="1660"/>
      <c r="V880" s="1661"/>
      <c r="W880" s="1507">
        <f>223075-220587</f>
        <v>2488</v>
      </c>
      <c r="X880" s="1507"/>
      <c r="Y880" s="1507"/>
      <c r="Z880" s="1507"/>
      <c r="AA880" s="1507"/>
      <c r="AB880" s="1507"/>
      <c r="AC880" s="1507"/>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687">
        <f>SUM(W874:W880)</f>
        <v>223075</v>
      </c>
      <c r="X881" s="1687"/>
      <c r="Y881" s="1687"/>
      <c r="Z881" s="1687"/>
      <c r="AA881" s="1687"/>
      <c r="AB881" s="1687"/>
      <c r="AC881" s="1687"/>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1240</v>
      </c>
      <c r="J883" s="45" t="s">
        <v>169</v>
      </c>
      <c r="K883" s="5"/>
      <c r="L883" s="5"/>
      <c r="M883" s="1636" t="s">
        <v>2770</v>
      </c>
      <c r="N883" s="1660"/>
      <c r="O883" s="1660"/>
      <c r="P883" s="1660"/>
      <c r="Q883" s="1660"/>
      <c r="R883" s="1660"/>
      <c r="S883" s="1660"/>
      <c r="T883" s="1660"/>
      <c r="U883" s="1660"/>
      <c r="V883" s="1661"/>
      <c r="W883" s="1451">
        <v>132421</v>
      </c>
      <c r="X883" s="1452"/>
      <c r="Y883" s="1452"/>
      <c r="Z883" s="1452"/>
      <c r="AA883" s="1452"/>
      <c r="AB883" s="1452"/>
      <c r="AC883" s="1453"/>
      <c r="AD883" s="533"/>
      <c r="AV883" s="14"/>
      <c r="AW883" s="14"/>
      <c r="AX883" s="14"/>
      <c r="AY883" s="14"/>
      <c r="AZ883" s="34"/>
      <c r="BA883" s="34"/>
      <c r="BB883" s="34"/>
      <c r="BC883" s="34"/>
    </row>
    <row r="884" spans="3:55" ht="13" customHeight="1">
      <c r="C884" s="2" t="s">
        <v>1241</v>
      </c>
      <c r="J884" s="45" t="s">
        <v>169</v>
      </c>
      <c r="K884" s="5"/>
      <c r="L884" s="5"/>
      <c r="M884" s="1636" t="s">
        <v>2771</v>
      </c>
      <c r="N884" s="1660"/>
      <c r="O884" s="1660"/>
      <c r="P884" s="1660"/>
      <c r="Q884" s="1660"/>
      <c r="R884" s="1660"/>
      <c r="S884" s="1660"/>
      <c r="T884" s="1660"/>
      <c r="U884" s="1660"/>
      <c r="V884" s="1661"/>
      <c r="W884" s="1451">
        <v>45419</v>
      </c>
      <c r="X884" s="1452"/>
      <c r="Y884" s="1452"/>
      <c r="Z884" s="1452"/>
      <c r="AA884" s="1452"/>
      <c r="AB884" s="1452"/>
      <c r="AC884" s="1453"/>
      <c r="AD884" s="533"/>
      <c r="AV884" s="14"/>
      <c r="AW884" s="14"/>
      <c r="AX884" s="14"/>
      <c r="AY884" s="14"/>
      <c r="AZ884" s="34"/>
      <c r="BA884" s="34"/>
      <c r="BB884" s="34"/>
      <c r="BC884" s="34"/>
    </row>
    <row r="885" spans="3:55" ht="13" customHeight="1">
      <c r="J885" s="45" t="s">
        <v>169</v>
      </c>
      <c r="K885" s="5"/>
      <c r="L885" s="5"/>
      <c r="M885" s="1636" t="s">
        <v>333</v>
      </c>
      <c r="N885" s="1660"/>
      <c r="O885" s="1660"/>
      <c r="P885" s="1660"/>
      <c r="Q885" s="1660"/>
      <c r="R885" s="1660"/>
      <c r="S885" s="1660"/>
      <c r="T885" s="1660"/>
      <c r="U885" s="1660"/>
      <c r="V885" s="1661"/>
      <c r="W885" s="1451"/>
      <c r="X885" s="1452"/>
      <c r="Y885" s="1452"/>
      <c r="Z885" s="1452"/>
      <c r="AA885" s="1452"/>
      <c r="AB885" s="1452"/>
      <c r="AC885" s="1453"/>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636" t="s">
        <v>333</v>
      </c>
      <c r="N886" s="1660"/>
      <c r="O886" s="1660"/>
      <c r="P886" s="1660"/>
      <c r="Q886" s="1660"/>
      <c r="R886" s="1660"/>
      <c r="S886" s="1660"/>
      <c r="T886" s="1660"/>
      <c r="U886" s="1660"/>
      <c r="V886" s="1661"/>
      <c r="W886" s="1451"/>
      <c r="X886" s="1452"/>
      <c r="Y886" s="1452"/>
      <c r="Z886" s="1452"/>
      <c r="AA886" s="1452"/>
      <c r="AB886" s="1452"/>
      <c r="AC886" s="1453"/>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636" t="s">
        <v>333</v>
      </c>
      <c r="N887" s="1660"/>
      <c r="O887" s="1660"/>
      <c r="P887" s="1660"/>
      <c r="Q887" s="1660"/>
      <c r="R887" s="1660"/>
      <c r="S887" s="1660"/>
      <c r="T887" s="1660"/>
      <c r="U887" s="1660"/>
      <c r="V887" s="1661"/>
      <c r="W887" s="1451"/>
      <c r="X887" s="1452"/>
      <c r="Y887" s="1452"/>
      <c r="Z887" s="1452"/>
      <c r="AA887" s="1452"/>
      <c r="AB887" s="1452"/>
      <c r="AC887" s="1453"/>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536">
        <f>SUM(W883:W887)</f>
        <v>177840</v>
      </c>
      <c r="X888" s="1537"/>
      <c r="Y888" s="1537"/>
      <c r="Z888" s="1537"/>
      <c r="AA888" s="1537"/>
      <c r="AB888" s="1537"/>
      <c r="AC888" s="1538"/>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37">
        <f>W855+W863+W870+W872+W881+W888+W857</f>
        <v>1257830</v>
      </c>
      <c r="AD892" s="1537"/>
      <c r="AE892" s="1537"/>
      <c r="AF892" s="1537"/>
      <c r="AG892" s="1537"/>
      <c r="AH892" s="1538"/>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509</v>
      </c>
      <c r="AC893" s="1730">
        <f>O805+O785+G761</f>
        <v>162</v>
      </c>
      <c r="AD893" s="1730"/>
      <c r="AE893" s="1730"/>
      <c r="AF893" s="1730"/>
      <c r="AG893" s="1730"/>
      <c r="AH893" s="1731"/>
      <c r="AL893" s="4"/>
      <c r="AM893" s="4"/>
      <c r="AN893" s="4"/>
      <c r="AO893" s="4"/>
      <c r="AP893" s="4"/>
      <c r="AQ893" s="4"/>
      <c r="AR893" s="4"/>
      <c r="AS893" s="4"/>
      <c r="AT893" s="4"/>
      <c r="AZ893" s="34"/>
      <c r="BA893" s="34"/>
      <c r="BB893" s="34"/>
      <c r="BC893" s="34"/>
    </row>
    <row r="894" spans="3:55" ht="13" customHeight="1">
      <c r="C894" s="41"/>
      <c r="D894" s="42"/>
      <c r="E894" s="1737" t="s">
        <v>32</v>
      </c>
      <c r="F894" s="1737"/>
      <c r="G894" s="1737"/>
      <c r="H894" s="1737"/>
      <c r="I894" s="1737"/>
      <c r="J894" s="1737"/>
      <c r="K894" s="1737"/>
      <c r="L894" s="1737"/>
      <c r="M894" s="1737"/>
      <c r="N894" s="1737"/>
      <c r="O894" s="1737"/>
      <c r="P894" s="1737"/>
      <c r="Q894" s="1737"/>
      <c r="R894" s="1737"/>
      <c r="S894" s="1737"/>
      <c r="T894" s="1737"/>
      <c r="U894" s="1737"/>
      <c r="V894" s="1737"/>
      <c r="W894" s="1737"/>
      <c r="X894" s="1737"/>
      <c r="Y894" s="1737"/>
      <c r="Z894" s="1737"/>
      <c r="AA894" s="1737"/>
      <c r="AB894" s="1738"/>
      <c r="AC894" s="1687">
        <f>IF(ISERROR((ROUNDDOWN(AC892/AC893,0))),0,(ROUNDDOWN(AC892/AC893,0)))</f>
        <v>7764</v>
      </c>
      <c r="AD894" s="1687"/>
      <c r="AE894" s="1687"/>
      <c r="AF894" s="1687"/>
      <c r="AG894" s="1687"/>
      <c r="AH894" s="1687"/>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732">
        <f>'Sources and Uses Budget'!C76</f>
        <v>734035</v>
      </c>
      <c r="AD895" s="1733"/>
      <c r="AE895" s="1733"/>
      <c r="AF895" s="1733"/>
      <c r="AG895" s="1733"/>
      <c r="AH895" s="1733"/>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1157</v>
      </c>
      <c r="AC896" s="1453"/>
      <c r="AD896" s="1507"/>
      <c r="AE896" s="1507"/>
      <c r="AF896" s="1507"/>
      <c r="AG896" s="1507"/>
      <c r="AH896" s="1507"/>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508</v>
      </c>
      <c r="AC897" s="1452">
        <f>75000</f>
        <v>75000</v>
      </c>
      <c r="AD897" s="1452"/>
      <c r="AE897" s="1452"/>
      <c r="AF897" s="1452"/>
      <c r="AG897" s="1452"/>
      <c r="AH897" s="1453"/>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2">
        <v>48600</v>
      </c>
      <c r="AD898" s="1452"/>
      <c r="AE898" s="1452"/>
      <c r="AF898" s="1452"/>
      <c r="AG898" s="1452"/>
      <c r="AH898" s="1453"/>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1664</v>
      </c>
      <c r="AC899" s="1558"/>
      <c r="AD899" s="1559"/>
      <c r="AE899" s="1559"/>
      <c r="AF899" s="1559"/>
      <c r="AG899" s="1559"/>
      <c r="AH899" s="1560"/>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2">
        <v>377000</v>
      </c>
      <c r="AD900" s="1452"/>
      <c r="AE900" s="1452"/>
      <c r="AF900" s="1452"/>
      <c r="AG900" s="1452"/>
      <c r="AH900" s="1453"/>
      <c r="AZ900" s="34"/>
      <c r="BA900" s="34"/>
      <c r="BB900" s="34"/>
      <c r="BC900" s="34"/>
    </row>
    <row r="901" spans="1:58" ht="13" hidden="1" customHeight="1">
      <c r="C901" s="1531" t="s">
        <v>2184</v>
      </c>
      <c r="D901" s="1532"/>
      <c r="E901" s="1532"/>
      <c r="F901" s="1532"/>
      <c r="G901" s="1532"/>
      <c r="H901" s="1532"/>
      <c r="I901" s="1532"/>
      <c r="J901" s="1532"/>
      <c r="K901" s="1532"/>
      <c r="L901" s="1532"/>
      <c r="M901" s="1532"/>
      <c r="N901" s="1532"/>
      <c r="O901" s="1532"/>
      <c r="P901" s="1532"/>
      <c r="Q901" s="1532"/>
      <c r="R901" s="1532"/>
      <c r="S901" s="1532"/>
      <c r="T901" s="1532"/>
      <c r="U901" s="1532"/>
      <c r="V901" s="1532"/>
      <c r="W901" s="1532"/>
      <c r="X901" s="1532"/>
      <c r="Y901" s="1532"/>
      <c r="Z901" s="1532"/>
      <c r="AA901" s="1532"/>
      <c r="AB901" s="1533"/>
      <c r="AC901" s="1452"/>
      <c r="AD901" s="1452"/>
      <c r="AE901" s="1452"/>
      <c r="AF901" s="1452"/>
      <c r="AG901" s="1452"/>
      <c r="AH901" s="1453"/>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1643</v>
      </c>
      <c r="AC902" s="1452"/>
      <c r="AD902" s="1452"/>
      <c r="AE902" s="1452"/>
      <c r="AF902" s="1452"/>
      <c r="AG902" s="1452"/>
      <c r="AH902" s="1453"/>
      <c r="AZ902" s="34"/>
      <c r="BA902" s="34"/>
      <c r="BB902" s="34"/>
      <c r="BC902" s="34"/>
    </row>
    <row r="903" spans="1:58" ht="13" customHeight="1">
      <c r="C903" s="1666" t="s">
        <v>954</v>
      </c>
      <c r="D903" s="1667"/>
      <c r="E903" s="1667"/>
      <c r="F903" s="1667"/>
      <c r="G903" s="1667"/>
      <c r="H903" s="1667"/>
      <c r="I903" s="1667"/>
      <c r="J903" s="1667"/>
      <c r="K903" s="1667"/>
      <c r="L903" s="1667"/>
      <c r="M903" s="1667"/>
      <c r="N903" s="1667"/>
      <c r="O903" s="1667"/>
      <c r="P903" s="1667"/>
      <c r="Q903" s="1667"/>
      <c r="R903" s="1667"/>
      <c r="S903" s="1667"/>
      <c r="T903" s="1667"/>
      <c r="U903" s="1667"/>
      <c r="V903" s="1667"/>
      <c r="W903" s="1667"/>
      <c r="X903" s="1667"/>
      <c r="Y903" s="1667"/>
      <c r="Z903" s="1667"/>
      <c r="AA903" s="1667"/>
      <c r="AB903" s="1668"/>
      <c r="AC903" s="1507"/>
      <c r="AD903" s="1507"/>
      <c r="AE903" s="1507"/>
      <c r="AF903" s="1507"/>
      <c r="AG903" s="1507"/>
      <c r="AH903" s="1507"/>
      <c r="AZ903" s="34"/>
      <c r="BA903" s="34"/>
      <c r="BB903" s="34"/>
      <c r="BC903" s="34"/>
    </row>
    <row r="904" spans="1:58" ht="13" customHeight="1">
      <c r="C904" s="1666" t="s">
        <v>954</v>
      </c>
      <c r="D904" s="1667"/>
      <c r="E904" s="1667"/>
      <c r="F904" s="1667"/>
      <c r="G904" s="1667"/>
      <c r="H904" s="1667"/>
      <c r="I904" s="1667"/>
      <c r="J904" s="1667"/>
      <c r="K904" s="1667"/>
      <c r="L904" s="1667"/>
      <c r="M904" s="1667"/>
      <c r="N904" s="1667"/>
      <c r="O904" s="1667"/>
      <c r="P904" s="1667"/>
      <c r="Q904" s="1667"/>
      <c r="R904" s="1667"/>
      <c r="S904" s="1667"/>
      <c r="T904" s="1667"/>
      <c r="U904" s="1667"/>
      <c r="V904" s="1667"/>
      <c r="W904" s="1667"/>
      <c r="X904" s="1667"/>
      <c r="Y904" s="1667"/>
      <c r="Z904" s="1667"/>
      <c r="AA904" s="1667"/>
      <c r="AB904" s="1668"/>
      <c r="AC904" s="1507"/>
      <c r="AD904" s="1507"/>
      <c r="AE904" s="1507"/>
      <c r="AF904" s="1507"/>
      <c r="AG904" s="1507"/>
      <c r="AH904" s="1507"/>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611</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451"/>
      <c r="AA908" s="1452"/>
      <c r="AB908" s="1452"/>
      <c r="AC908" s="1452"/>
      <c r="AD908" s="1452"/>
      <c r="AE908" s="1453"/>
      <c r="AF908" s="533"/>
      <c r="AZ908" s="34"/>
      <c r="BB908" s="30"/>
      <c r="BC908" s="812"/>
      <c r="BD908" s="1682"/>
      <c r="BE908" s="1682"/>
      <c r="BF908" s="14"/>
    </row>
    <row r="909" spans="1:58" ht="13" customHeight="1">
      <c r="H909" s="121" t="s">
        <v>238</v>
      </c>
      <c r="I909" s="5"/>
      <c r="J909" s="5"/>
      <c r="K909" s="5"/>
      <c r="L909" s="5"/>
      <c r="M909" s="5"/>
      <c r="N909" s="5"/>
      <c r="O909" s="5"/>
      <c r="P909" s="5"/>
      <c r="Q909" s="5"/>
      <c r="R909" s="5"/>
      <c r="S909" s="5"/>
      <c r="T909" s="5"/>
      <c r="U909" s="5"/>
      <c r="V909" s="5"/>
      <c r="W909" s="5"/>
      <c r="X909" s="5"/>
      <c r="Y909" s="5"/>
      <c r="Z909" s="1451"/>
      <c r="AA909" s="1452"/>
      <c r="AB909" s="1452"/>
      <c r="AC909" s="1452"/>
      <c r="AD909" s="1452"/>
      <c r="AE909" s="1453"/>
      <c r="AZ909" s="34"/>
      <c r="BB909" s="30"/>
      <c r="BC909" s="812"/>
      <c r="BD909" s="1682"/>
      <c r="BE909" s="1682"/>
      <c r="BF909" s="14"/>
    </row>
    <row r="910" spans="1:58" ht="13" customHeight="1">
      <c r="H910" s="121" t="s">
        <v>239</v>
      </c>
      <c r="I910" s="5"/>
      <c r="J910" s="5"/>
      <c r="K910" s="5"/>
      <c r="L910" s="5"/>
      <c r="M910" s="5"/>
      <c r="N910" s="5"/>
      <c r="O910" s="5"/>
      <c r="P910" s="5"/>
      <c r="Q910" s="5"/>
      <c r="R910" s="5"/>
      <c r="S910" s="5"/>
      <c r="T910" s="5"/>
      <c r="U910" s="5"/>
      <c r="V910" s="5"/>
      <c r="W910" s="5"/>
      <c r="X910" s="5"/>
      <c r="Y910" s="5"/>
      <c r="Z910" s="1451"/>
      <c r="AA910" s="1452"/>
      <c r="AB910" s="1452"/>
      <c r="AC910" s="1452"/>
      <c r="AD910" s="1452"/>
      <c r="AE910" s="1453"/>
      <c r="AZ910" s="34"/>
      <c r="BB910" s="30"/>
      <c r="BC910" s="812"/>
      <c r="BD910" s="1681"/>
      <c r="BE910" s="1681"/>
      <c r="BF910" s="14"/>
    </row>
    <row r="911" spans="1:58" ht="13" customHeight="1">
      <c r="H911" s="45"/>
      <c r="I911" s="5"/>
      <c r="J911" s="5"/>
      <c r="K911" s="5"/>
      <c r="L911" s="5"/>
      <c r="M911" s="5"/>
      <c r="N911" s="5"/>
      <c r="O911" s="5"/>
      <c r="P911" s="5"/>
      <c r="Q911" s="5"/>
      <c r="R911" s="5"/>
      <c r="S911" s="5"/>
      <c r="T911" s="5"/>
      <c r="U911" s="5"/>
      <c r="V911" s="5"/>
      <c r="W911" s="5"/>
      <c r="X911" s="5"/>
      <c r="Y911" s="181" t="s">
        <v>240</v>
      </c>
      <c r="Z911" s="1536">
        <f>Z908-(Z909+Z910)</f>
        <v>0</v>
      </c>
      <c r="AA911" s="1537"/>
      <c r="AB911" s="1537"/>
      <c r="AC911" s="1537"/>
      <c r="AD911" s="1537"/>
      <c r="AE911" s="1538"/>
      <c r="AZ911" s="34"/>
      <c r="BB911" s="30"/>
      <c r="BC911" s="812"/>
      <c r="BD911" s="1681"/>
      <c r="BE911" s="1681"/>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81"/>
      <c r="BE912" s="1681"/>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2"/>
      <c r="BE913" s="1681"/>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4"/>
      <c r="BE914" s="1734"/>
      <c r="BF914" s="1734"/>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3"/>
      <c r="BE915" s="1693"/>
      <c r="BF915" s="1693"/>
    </row>
    <row r="916" spans="1:58" ht="13" customHeight="1">
      <c r="C916" s="340" t="s">
        <v>1010</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81"/>
      <c r="BE916" s="1681"/>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2"/>
      <c r="BE917" s="1681"/>
      <c r="BF917" s="14"/>
    </row>
    <row r="918" spans="1:58" ht="13" customHeight="1">
      <c r="AZ918" s="34"/>
      <c r="BB918" s="30"/>
      <c r="BC918" s="812"/>
    </row>
    <row r="919" spans="1:58" ht="13" customHeight="1">
      <c r="A919" s="1518" t="s">
        <v>96</v>
      </c>
      <c r="B919" s="1518"/>
      <c r="C919" s="1518"/>
      <c r="D919" s="1518"/>
      <c r="E919" s="1518"/>
      <c r="F919" s="1518"/>
      <c r="G919" s="1518"/>
      <c r="H919" s="1518"/>
      <c r="I919" s="1518"/>
      <c r="J919" s="1518"/>
      <c r="K919" s="1518"/>
      <c r="L919" s="1518"/>
      <c r="M919" s="1518"/>
      <c r="N919" s="1518"/>
      <c r="O919" s="1518"/>
      <c r="P919" s="1518"/>
      <c r="Q919" s="1518"/>
      <c r="R919" s="1518"/>
      <c r="S919" s="1518"/>
      <c r="T919" s="1518"/>
      <c r="U919" s="1518"/>
      <c r="V919" s="1518"/>
      <c r="W919" s="1518"/>
      <c r="X919" s="1518"/>
      <c r="Y919" s="1518"/>
      <c r="Z919" s="1518"/>
      <c r="AA919" s="1518"/>
      <c r="AB919" s="1518"/>
      <c r="AC919" s="1518"/>
      <c r="AD919" s="1518"/>
      <c r="AE919" s="1518"/>
      <c r="AF919" s="1518"/>
      <c r="AG919" s="1518"/>
      <c r="AH919" s="1518"/>
      <c r="AI919" s="1518"/>
      <c r="AJ919" s="1518"/>
      <c r="AK919" s="1518"/>
      <c r="AL919" s="1518"/>
      <c r="AM919" s="1518"/>
      <c r="AN919" s="1518"/>
      <c r="AO919" s="1518"/>
      <c r="AP919" s="1518"/>
      <c r="AQ919" s="1518"/>
      <c r="AR919" s="1518"/>
      <c r="AS919" s="1518"/>
      <c r="AT919" s="1518"/>
      <c r="AZ919" s="34"/>
      <c r="BA919" s="34"/>
      <c r="BB919" s="30"/>
      <c r="BC919" s="30"/>
      <c r="BD919" s="1682"/>
      <c r="BE919" s="1681"/>
      <c r="BF919" s="907"/>
    </row>
    <row r="920" spans="1:58" ht="13" customHeight="1">
      <c r="A920" s="1518"/>
      <c r="B920" s="1518"/>
      <c r="C920" s="1518"/>
      <c r="D920" s="1518"/>
      <c r="E920" s="1518"/>
      <c r="F920" s="1518"/>
      <c r="G920" s="1518"/>
      <c r="H920" s="1518"/>
      <c r="I920" s="1518"/>
      <c r="J920" s="1518"/>
      <c r="K920" s="1518"/>
      <c r="L920" s="1518"/>
      <c r="M920" s="1518"/>
      <c r="N920" s="1518"/>
      <c r="O920" s="1518"/>
      <c r="P920" s="1518"/>
      <c r="Q920" s="1518"/>
      <c r="R920" s="1518"/>
      <c r="S920" s="1518"/>
      <c r="T920" s="1518"/>
      <c r="U920" s="1518"/>
      <c r="V920" s="1518"/>
      <c r="W920" s="1518"/>
      <c r="X920" s="1518"/>
      <c r="Y920" s="1518"/>
      <c r="Z920" s="1518"/>
      <c r="AA920" s="1518"/>
      <c r="AB920" s="1518"/>
      <c r="AC920" s="1518"/>
      <c r="AD920" s="1518"/>
      <c r="AE920" s="1518"/>
      <c r="AF920" s="1518"/>
      <c r="AG920" s="1518"/>
      <c r="AH920" s="1518"/>
      <c r="AI920" s="1518"/>
      <c r="AJ920" s="1518"/>
      <c r="AK920" s="1518"/>
      <c r="AL920" s="1518"/>
      <c r="AM920" s="1518"/>
      <c r="AN920" s="1518"/>
      <c r="AO920" s="1518"/>
      <c r="AP920" s="1518"/>
      <c r="AQ920" s="1518"/>
      <c r="AR920" s="1518"/>
      <c r="AS920" s="1518"/>
      <c r="AT920" s="1518"/>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740" t="s">
        <v>790</v>
      </c>
      <c r="G924" s="1741"/>
      <c r="H924" s="1741"/>
      <c r="I924" s="1741"/>
      <c r="J924" s="1741"/>
      <c r="K924" s="1741"/>
      <c r="L924" s="1741"/>
      <c r="M924" s="1741"/>
      <c r="N924" s="1741"/>
      <c r="O924" s="1741"/>
      <c r="P924" s="1741"/>
      <c r="Q924" s="1741"/>
      <c r="R924" s="1741"/>
      <c r="S924" s="1741"/>
      <c r="T924" s="1742"/>
      <c r="U924" s="1610" t="s">
        <v>31</v>
      </c>
      <c r="V924" s="1611"/>
      <c r="W924" s="1611"/>
      <c r="X924" s="1611"/>
      <c r="Y924" s="1611"/>
      <c r="Z924" s="1611"/>
      <c r="AA924" s="43"/>
      <c r="AB924" s="105"/>
      <c r="AC924" s="105"/>
      <c r="AD924" s="105"/>
      <c r="AE924" s="105"/>
      <c r="AF924" s="106"/>
      <c r="AZ924" s="34"/>
      <c r="BA924" s="34"/>
      <c r="BB924" s="34"/>
      <c r="BC924" s="34"/>
    </row>
    <row r="925" spans="1:58" ht="13" customHeight="1">
      <c r="B925" s="2"/>
      <c r="F925" s="1612" t="s">
        <v>816</v>
      </c>
      <c r="G925" s="1613"/>
      <c r="H925" s="1613"/>
      <c r="I925" s="1613"/>
      <c r="J925" s="1613"/>
      <c r="K925" s="1613"/>
      <c r="L925" s="1613"/>
      <c r="M925" s="1613"/>
      <c r="N925" s="1613"/>
      <c r="O925" s="1613"/>
      <c r="P925" s="1613"/>
      <c r="Q925" s="1613"/>
      <c r="R925" s="1613"/>
      <c r="S925" s="1613"/>
      <c r="T925" s="1652"/>
      <c r="U925" s="1612"/>
      <c r="V925" s="1613"/>
      <c r="W925" s="1613"/>
      <c r="X925" s="1613"/>
      <c r="Y925" s="1613"/>
      <c r="Z925" s="1613"/>
      <c r="AA925" s="44"/>
      <c r="AB925" s="4"/>
      <c r="AC925" s="4"/>
      <c r="AD925" s="4"/>
      <c r="AE925" s="4"/>
      <c r="AF925" s="107"/>
      <c r="AZ925" s="34"/>
      <c r="BA925" s="34"/>
      <c r="BB925" s="34"/>
      <c r="BC925" s="34"/>
    </row>
    <row r="926" spans="1:58" ht="13" customHeight="1">
      <c r="B926" s="2"/>
      <c r="F926" s="1614"/>
      <c r="G926" s="1615"/>
      <c r="H926" s="1615"/>
      <c r="I926" s="1615"/>
      <c r="J926" s="1615"/>
      <c r="K926" s="1615"/>
      <c r="L926" s="1615"/>
      <c r="M926" s="1615"/>
      <c r="N926" s="1615"/>
      <c r="O926" s="1615"/>
      <c r="P926" s="1615"/>
      <c r="Q926" s="1615"/>
      <c r="R926" s="1615"/>
      <c r="S926" s="1615"/>
      <c r="T926" s="1653"/>
      <c r="U926" s="1614"/>
      <c r="V926" s="1615"/>
      <c r="W926" s="1615"/>
      <c r="X926" s="1615"/>
      <c r="Y926" s="1615"/>
      <c r="Z926" s="1615"/>
      <c r="AA926" s="108"/>
      <c r="AB926" s="1679" t="s">
        <v>389</v>
      </c>
      <c r="AC926" s="1679"/>
      <c r="AD926" s="1679"/>
      <c r="AE926" s="1679"/>
      <c r="AF926" s="109"/>
      <c r="AZ926" s="34"/>
      <c r="BA926" s="34"/>
      <c r="BB926" s="34"/>
      <c r="BC926" s="34"/>
    </row>
    <row r="927" spans="1:58" ht="13" customHeight="1">
      <c r="B927" s="2"/>
      <c r="F927" s="45" t="s">
        <v>756</v>
      </c>
      <c r="G927" s="48"/>
      <c r="H927" s="48"/>
      <c r="I927" s="48"/>
      <c r="J927" s="48"/>
      <c r="K927" s="48"/>
      <c r="L927" s="48"/>
      <c r="M927" s="48"/>
      <c r="N927" s="48"/>
      <c r="O927" s="48"/>
      <c r="P927" s="48"/>
      <c r="Q927" s="48"/>
      <c r="R927" s="48"/>
      <c r="S927" s="48"/>
      <c r="T927" s="49"/>
      <c r="U927" s="1377" t="s">
        <v>543</v>
      </c>
      <c r="V927" s="1378"/>
      <c r="W927" s="1378"/>
      <c r="X927" s="1378"/>
      <c r="Y927" s="1378"/>
      <c r="Z927" s="1379"/>
      <c r="AA927" s="1422">
        <f>Application!AM563</f>
        <v>21677269</v>
      </c>
      <c r="AB927" s="1423"/>
      <c r="AC927" s="1423"/>
      <c r="AD927" s="1423"/>
      <c r="AE927" s="1423"/>
      <c r="AF927" s="1424"/>
      <c r="AG927" s="1191" t="str">
        <f>IF(NOT(AA927=AW927),"!","")</f>
        <v/>
      </c>
      <c r="AH927" s="3"/>
      <c r="AW927" s="1343">
        <f>SUMIF($M$562:$M$573,"Loan, Tax-Exempt",$AM$562:$AM$573)</f>
        <v>21677269</v>
      </c>
      <c r="AX927" s="1343"/>
      <c r="AY927" s="1343"/>
      <c r="AZ927" s="3" t="s">
        <v>2535</v>
      </c>
      <c r="BA927" s="34"/>
      <c r="BB927" s="34"/>
      <c r="BC927" s="34"/>
    </row>
    <row r="928" spans="1:58" ht="13" customHeight="1">
      <c r="B928" s="2"/>
      <c r="F928" s="66" t="s">
        <v>673</v>
      </c>
      <c r="G928" s="48"/>
      <c r="H928" s="48"/>
      <c r="I928" s="48"/>
      <c r="J928" s="48"/>
      <c r="K928" s="48"/>
      <c r="L928" s="48"/>
      <c r="M928" s="48"/>
      <c r="N928" s="48"/>
      <c r="O928" s="48"/>
      <c r="P928" s="48"/>
      <c r="Q928" s="48"/>
      <c r="R928" s="48"/>
      <c r="S928" s="48"/>
      <c r="T928" s="49"/>
      <c r="U928" s="1377" t="s">
        <v>543</v>
      </c>
      <c r="V928" s="1378"/>
      <c r="W928" s="1378"/>
      <c r="X928" s="1378"/>
      <c r="Y928" s="1378"/>
      <c r="Z928" s="1379"/>
      <c r="AA928" s="1422">
        <f>AM564</f>
        <v>14572731</v>
      </c>
      <c r="AB928" s="1423"/>
      <c r="AC928" s="1423"/>
      <c r="AD928" s="1423"/>
      <c r="AE928" s="1423"/>
      <c r="AF928" s="1424"/>
      <c r="AZ928" s="34"/>
      <c r="BA928" s="34"/>
      <c r="BB928" s="34"/>
      <c r="BC928" s="34"/>
    </row>
    <row r="929" spans="6:55" ht="13" customHeight="1">
      <c r="F929" s="45" t="s">
        <v>799</v>
      </c>
      <c r="G929" s="5"/>
      <c r="H929" s="5"/>
      <c r="I929" s="5"/>
      <c r="J929" s="5"/>
      <c r="K929" s="5"/>
      <c r="L929" s="5"/>
      <c r="M929" s="5"/>
      <c r="N929" s="5"/>
      <c r="O929" s="5"/>
      <c r="P929" s="5"/>
      <c r="Q929" s="5"/>
      <c r="R929" s="5"/>
      <c r="S929" s="5"/>
      <c r="T929" s="46"/>
      <c r="U929" s="1377" t="s">
        <v>543</v>
      </c>
      <c r="V929" s="1378"/>
      <c r="W929" s="1378"/>
      <c r="X929" s="1378"/>
      <c r="Y929" s="1378"/>
      <c r="Z929" s="1379"/>
      <c r="AA929" s="1422">
        <f>AO638</f>
        <v>1792951</v>
      </c>
      <c r="AB929" s="1423"/>
      <c r="AC929" s="1423"/>
      <c r="AD929" s="1423"/>
      <c r="AE929" s="1423"/>
      <c r="AF929" s="1424"/>
      <c r="AZ929" s="34"/>
      <c r="BA929" s="34"/>
      <c r="BB929" s="34"/>
      <c r="BC929" s="34"/>
    </row>
    <row r="930" spans="6:55" ht="13" customHeight="1">
      <c r="F930" s="45" t="s">
        <v>676</v>
      </c>
      <c r="G930" s="5"/>
      <c r="H930" s="5"/>
      <c r="I930" s="5"/>
      <c r="J930" s="5"/>
      <c r="K930" s="5"/>
      <c r="L930" s="5"/>
      <c r="M930" s="5"/>
      <c r="N930" s="5"/>
      <c r="O930" s="5"/>
      <c r="P930" s="5"/>
      <c r="Q930" s="5"/>
      <c r="R930" s="5"/>
      <c r="S930" s="5"/>
      <c r="T930" s="46"/>
      <c r="U930" s="1377" t="s">
        <v>589</v>
      </c>
      <c r="V930" s="1378"/>
      <c r="W930" s="1378"/>
      <c r="X930" s="1378"/>
      <c r="Y930" s="1378"/>
      <c r="Z930" s="1379"/>
      <c r="AA930" s="1422"/>
      <c r="AB930" s="1423"/>
      <c r="AC930" s="1423"/>
      <c r="AD930" s="1423"/>
      <c r="AE930" s="1423"/>
      <c r="AF930" s="1424"/>
      <c r="AZ930" s="34"/>
      <c r="BA930" s="34"/>
      <c r="BB930" s="34"/>
      <c r="BC930" s="34"/>
    </row>
    <row r="931" spans="6:55" ht="13" customHeight="1">
      <c r="F931" s="66" t="s">
        <v>784</v>
      </c>
      <c r="G931" s="5"/>
      <c r="H931" s="5"/>
      <c r="I931" s="5"/>
      <c r="J931" s="5"/>
      <c r="K931" s="5"/>
      <c r="L931" s="5"/>
      <c r="M931" s="5"/>
      <c r="N931" s="5"/>
      <c r="O931" s="5"/>
      <c r="P931" s="5"/>
      <c r="Q931" s="5"/>
      <c r="R931" s="5"/>
      <c r="S931" s="5"/>
      <c r="T931" s="46"/>
      <c r="U931" s="1377" t="s">
        <v>589</v>
      </c>
      <c r="V931" s="1378"/>
      <c r="W931" s="1378"/>
      <c r="X931" s="1378"/>
      <c r="Y931" s="1378"/>
      <c r="Z931" s="1379"/>
      <c r="AA931" s="1422"/>
      <c r="AB931" s="1423"/>
      <c r="AC931" s="1423"/>
      <c r="AD931" s="1423"/>
      <c r="AE931" s="1423"/>
      <c r="AF931" s="1424"/>
      <c r="AZ931" s="34"/>
      <c r="BA931" s="34"/>
      <c r="BB931" s="34"/>
      <c r="BC931" s="34"/>
    </row>
    <row r="932" spans="6:55" ht="13" customHeight="1">
      <c r="F932" s="66" t="s">
        <v>785</v>
      </c>
      <c r="G932" s="5"/>
      <c r="H932" s="5"/>
      <c r="I932" s="5"/>
      <c r="J932" s="5"/>
      <c r="K932" s="5"/>
      <c r="L932" s="5"/>
      <c r="M932" s="5"/>
      <c r="N932" s="5"/>
      <c r="O932" s="5"/>
      <c r="P932" s="5"/>
      <c r="Q932" s="5"/>
      <c r="R932" s="5"/>
      <c r="S932" s="5"/>
      <c r="T932" s="46"/>
      <c r="U932" s="1377" t="s">
        <v>589</v>
      </c>
      <c r="V932" s="1378"/>
      <c r="W932" s="1378"/>
      <c r="X932" s="1378"/>
      <c r="Y932" s="1378"/>
      <c r="Z932" s="1379"/>
      <c r="AA932" s="1422"/>
      <c r="AB932" s="1423"/>
      <c r="AC932" s="1423"/>
      <c r="AD932" s="1423"/>
      <c r="AE932" s="1423"/>
      <c r="AF932" s="1424"/>
      <c r="AZ932" s="34"/>
      <c r="BA932" s="34"/>
      <c r="BB932" s="34"/>
      <c r="BC932" s="34"/>
    </row>
    <row r="933" spans="6:55" ht="13" customHeight="1">
      <c r="F933" s="66" t="s">
        <v>786</v>
      </c>
      <c r="G933" s="5"/>
      <c r="H933" s="5"/>
      <c r="I933" s="5"/>
      <c r="J933" s="5"/>
      <c r="K933" s="5"/>
      <c r="L933" s="5"/>
      <c r="M933" s="5"/>
      <c r="N933" s="5"/>
      <c r="O933" s="5"/>
      <c r="P933" s="5"/>
      <c r="Q933" s="5"/>
      <c r="R933" s="5"/>
      <c r="S933" s="5"/>
      <c r="T933" s="46"/>
      <c r="U933" s="1377" t="s">
        <v>589</v>
      </c>
      <c r="V933" s="1378"/>
      <c r="W933" s="1378"/>
      <c r="X933" s="1378"/>
      <c r="Y933" s="1378"/>
      <c r="Z933" s="1379"/>
      <c r="AA933" s="1422"/>
      <c r="AB933" s="1423"/>
      <c r="AC933" s="1423"/>
      <c r="AD933" s="1423"/>
      <c r="AE933" s="1423"/>
      <c r="AF933" s="1424"/>
      <c r="AZ933" s="34"/>
      <c r="BA933" s="34"/>
      <c r="BB933" s="34"/>
      <c r="BC933" s="34"/>
    </row>
    <row r="934" spans="6:55" ht="13" customHeight="1">
      <c r="F934" s="45" t="s">
        <v>675</v>
      </c>
      <c r="G934" s="5"/>
      <c r="H934" s="5"/>
      <c r="I934" s="5"/>
      <c r="J934" s="5"/>
      <c r="K934" s="5"/>
      <c r="L934" s="5"/>
      <c r="M934" s="5"/>
      <c r="N934" s="5"/>
      <c r="O934" s="5"/>
      <c r="P934" s="5"/>
      <c r="Q934" s="5"/>
      <c r="R934" s="5"/>
      <c r="S934" s="5"/>
      <c r="T934" s="46"/>
      <c r="U934" s="1377" t="s">
        <v>589</v>
      </c>
      <c r="V934" s="1378"/>
      <c r="W934" s="1378"/>
      <c r="X934" s="1378"/>
      <c r="Y934" s="1378"/>
      <c r="Z934" s="1379"/>
      <c r="AA934" s="1422"/>
      <c r="AB934" s="1423"/>
      <c r="AC934" s="1423"/>
      <c r="AD934" s="1423"/>
      <c r="AE934" s="1423"/>
      <c r="AF934" s="1424"/>
      <c r="AZ934" s="34"/>
      <c r="BA934" s="34"/>
      <c r="BB934" s="34"/>
      <c r="BC934" s="34"/>
    </row>
    <row r="935" spans="6:55" ht="13" customHeight="1">
      <c r="F935" s="1654" t="s">
        <v>2144</v>
      </c>
      <c r="G935" s="1655"/>
      <c r="H935" s="1655"/>
      <c r="I935" s="1655"/>
      <c r="J935" s="1655"/>
      <c r="K935" s="1655"/>
      <c r="L935" s="1655"/>
      <c r="M935" s="1655"/>
      <c r="N935" s="1655"/>
      <c r="O935" s="1655"/>
      <c r="P935" s="1655"/>
      <c r="Q935" s="1655"/>
      <c r="R935" s="1655"/>
      <c r="S935" s="1655"/>
      <c r="T935" s="1656"/>
      <c r="U935" s="1377" t="s">
        <v>589</v>
      </c>
      <c r="V935" s="1378"/>
      <c r="W935" s="1378"/>
      <c r="X935" s="1378"/>
      <c r="Y935" s="1378"/>
      <c r="Z935" s="1379"/>
      <c r="AA935" s="1422"/>
      <c r="AB935" s="1423"/>
      <c r="AC935" s="1423"/>
      <c r="AD935" s="1423"/>
      <c r="AE935" s="1423"/>
      <c r="AF935" s="1424"/>
      <c r="AZ935" s="34"/>
      <c r="BA935" s="34"/>
      <c r="BB935" s="34"/>
      <c r="BC935" s="34"/>
    </row>
    <row r="936" spans="6:55" ht="13" customHeight="1">
      <c r="F936" s="1654" t="s">
        <v>677</v>
      </c>
      <c r="G936" s="1655"/>
      <c r="H936" s="1655"/>
      <c r="I936" s="1655"/>
      <c r="J936" s="1655"/>
      <c r="K936" s="1655"/>
      <c r="L936" s="1655"/>
      <c r="M936" s="1655"/>
      <c r="N936" s="1655"/>
      <c r="O936" s="1655"/>
      <c r="P936" s="1655"/>
      <c r="Q936" s="1655"/>
      <c r="R936" s="1655"/>
      <c r="S936" s="1655"/>
      <c r="T936" s="1656"/>
      <c r="U936" s="1377" t="s">
        <v>589</v>
      </c>
      <c r="V936" s="1378"/>
      <c r="W936" s="1378"/>
      <c r="X936" s="1378"/>
      <c r="Y936" s="1378"/>
      <c r="Z936" s="1379"/>
      <c r="AA936" s="1422"/>
      <c r="AB936" s="1423"/>
      <c r="AC936" s="1423"/>
      <c r="AD936" s="1423"/>
      <c r="AE936" s="1423"/>
      <c r="AF936" s="1424"/>
      <c r="AU936" s="2"/>
      <c r="AZ936" s="34"/>
      <c r="BA936" s="34"/>
      <c r="BB936" s="34"/>
      <c r="BC936" s="34"/>
    </row>
    <row r="937" spans="6:55" ht="13" customHeight="1">
      <c r="F937" s="1654" t="s">
        <v>2145</v>
      </c>
      <c r="G937" s="1655"/>
      <c r="H937" s="1655"/>
      <c r="I937" s="1655"/>
      <c r="J937" s="1655"/>
      <c r="K937" s="1655"/>
      <c r="L937" s="1655"/>
      <c r="M937" s="1655"/>
      <c r="N937" s="1655"/>
      <c r="O937" s="1655"/>
      <c r="P937" s="1655"/>
      <c r="Q937" s="1655"/>
      <c r="R937" s="1655"/>
      <c r="S937" s="1655"/>
      <c r="T937" s="1656"/>
      <c r="U937" s="1377" t="s">
        <v>589</v>
      </c>
      <c r="V937" s="1378"/>
      <c r="W937" s="1378"/>
      <c r="X937" s="1378"/>
      <c r="Y937" s="1378"/>
      <c r="Z937" s="1379"/>
      <c r="AA937" s="1422"/>
      <c r="AB937" s="1423"/>
      <c r="AC937" s="1423"/>
      <c r="AD937" s="1423"/>
      <c r="AE937" s="1423"/>
      <c r="AF937" s="1424"/>
      <c r="AU937" s="2"/>
      <c r="AZ937" s="34"/>
      <c r="BA937" s="34"/>
      <c r="BB937" s="34"/>
      <c r="BC937" s="34"/>
    </row>
    <row r="938" spans="6:55" ht="13" customHeight="1">
      <c r="F938" s="1654" t="s">
        <v>2146</v>
      </c>
      <c r="G938" s="1655"/>
      <c r="H938" s="1655"/>
      <c r="I938" s="1655"/>
      <c r="J938" s="1655"/>
      <c r="K938" s="1655"/>
      <c r="L938" s="1655"/>
      <c r="M938" s="1655"/>
      <c r="N938" s="1655"/>
      <c r="O938" s="1655"/>
      <c r="P938" s="1655"/>
      <c r="Q938" s="1655"/>
      <c r="R938" s="1655"/>
      <c r="S938" s="1655"/>
      <c r="T938" s="1656"/>
      <c r="U938" s="1377" t="s">
        <v>589</v>
      </c>
      <c r="V938" s="1378"/>
      <c r="W938" s="1378"/>
      <c r="X938" s="1378"/>
      <c r="Y938" s="1378"/>
      <c r="Z938" s="1379"/>
      <c r="AA938" s="1422"/>
      <c r="AB938" s="1423"/>
      <c r="AC938" s="1423"/>
      <c r="AD938" s="1423"/>
      <c r="AE938" s="1423"/>
      <c r="AF938" s="1424"/>
      <c r="AU938" s="2"/>
      <c r="AZ938" s="34"/>
      <c r="BA938" s="34"/>
      <c r="BB938" s="34"/>
      <c r="BC938" s="34"/>
    </row>
    <row r="939" spans="6:55" ht="13" customHeight="1">
      <c r="F939" s="1654" t="s">
        <v>2147</v>
      </c>
      <c r="G939" s="1655"/>
      <c r="H939" s="1655"/>
      <c r="I939" s="1655"/>
      <c r="J939" s="1655"/>
      <c r="K939" s="1655"/>
      <c r="L939" s="1655"/>
      <c r="M939" s="1655"/>
      <c r="N939" s="1655"/>
      <c r="O939" s="1655"/>
      <c r="P939" s="1655"/>
      <c r="Q939" s="1655"/>
      <c r="R939" s="1655"/>
      <c r="S939" s="1655"/>
      <c r="T939" s="1656"/>
      <c r="U939" s="1377" t="s">
        <v>589</v>
      </c>
      <c r="V939" s="1378"/>
      <c r="W939" s="1378"/>
      <c r="X939" s="1378"/>
      <c r="Y939" s="1378"/>
      <c r="Z939" s="1379"/>
      <c r="AA939" s="1422"/>
      <c r="AB939" s="1423"/>
      <c r="AC939" s="1423"/>
      <c r="AD939" s="1423"/>
      <c r="AE939" s="1423"/>
      <c r="AF939" s="1424"/>
      <c r="AU939" s="2"/>
      <c r="AZ939" s="34"/>
      <c r="BA939" s="34"/>
      <c r="BB939" s="34"/>
      <c r="BC939" s="34"/>
    </row>
    <row r="940" spans="6:55" ht="13" customHeight="1">
      <c r="F940" s="1654" t="s">
        <v>2148</v>
      </c>
      <c r="G940" s="1655"/>
      <c r="H940" s="1655"/>
      <c r="I940" s="1655"/>
      <c r="J940" s="1655"/>
      <c r="K940" s="1655"/>
      <c r="L940" s="1655"/>
      <c r="M940" s="1655"/>
      <c r="N940" s="1655"/>
      <c r="O940" s="1655"/>
      <c r="P940" s="1655"/>
      <c r="Q940" s="1655"/>
      <c r="R940" s="1655"/>
      <c r="S940" s="1655"/>
      <c r="T940" s="1656"/>
      <c r="U940" s="1377" t="s">
        <v>589</v>
      </c>
      <c r="V940" s="1378"/>
      <c r="W940" s="1378"/>
      <c r="X940" s="1378"/>
      <c r="Y940" s="1378"/>
      <c r="Z940" s="1379"/>
      <c r="AA940" s="1422"/>
      <c r="AB940" s="1423"/>
      <c r="AC940" s="1423"/>
      <c r="AD940" s="1423"/>
      <c r="AE940" s="1423"/>
      <c r="AF940" s="1424"/>
      <c r="AU940" s="2"/>
      <c r="AZ940" s="34"/>
      <c r="BA940" s="34"/>
      <c r="BB940" s="34"/>
      <c r="BC940" s="34"/>
    </row>
    <row r="941" spans="6:55" ht="13" customHeight="1">
      <c r="F941" s="1654" t="s">
        <v>2149</v>
      </c>
      <c r="G941" s="1655"/>
      <c r="H941" s="1655"/>
      <c r="I941" s="1655"/>
      <c r="J941" s="1655"/>
      <c r="K941" s="1655"/>
      <c r="L941" s="1655"/>
      <c r="M941" s="1655"/>
      <c r="N941" s="1655"/>
      <c r="O941" s="1655"/>
      <c r="P941" s="1655"/>
      <c r="Q941" s="1655"/>
      <c r="R941" s="1655"/>
      <c r="S941" s="1655"/>
      <c r="T941" s="1656"/>
      <c r="U941" s="1377" t="s">
        <v>589</v>
      </c>
      <c r="V941" s="1378"/>
      <c r="W941" s="1378"/>
      <c r="X941" s="1378"/>
      <c r="Y941" s="1378"/>
      <c r="Z941" s="1379"/>
      <c r="AA941" s="1422"/>
      <c r="AB941" s="1423"/>
      <c r="AC941" s="1423"/>
      <c r="AD941" s="1423"/>
      <c r="AE941" s="1423"/>
      <c r="AF941" s="1424"/>
      <c r="AZ941" s="30"/>
      <c r="BA941" s="30"/>
    </row>
    <row r="942" spans="6:55" ht="13" customHeight="1">
      <c r="F942" s="178" t="s">
        <v>674</v>
      </c>
      <c r="G942" s="5"/>
      <c r="H942" s="5"/>
      <c r="I942" s="5"/>
      <c r="J942" s="5"/>
      <c r="K942" s="5"/>
      <c r="L942" s="5"/>
      <c r="M942" s="5"/>
      <c r="N942" s="5"/>
      <c r="O942" s="5"/>
      <c r="P942" s="5"/>
      <c r="Q942" s="5"/>
      <c r="R942" s="5"/>
      <c r="S942" s="5"/>
      <c r="T942" s="46"/>
      <c r="U942" s="1377" t="s">
        <v>589</v>
      </c>
      <c r="V942" s="1378"/>
      <c r="W942" s="1378"/>
      <c r="X942" s="1378"/>
      <c r="Y942" s="1378"/>
      <c r="Z942" s="1379"/>
      <c r="AA942" s="1422"/>
      <c r="AB942" s="1423"/>
      <c r="AC942" s="1423"/>
      <c r="AD942" s="1423"/>
      <c r="AE942" s="1423"/>
      <c r="AF942" s="1424"/>
    </row>
    <row r="943" spans="6:55" ht="13" customHeight="1">
      <c r="F943" s="121" t="s">
        <v>1274</v>
      </c>
      <c r="G943" s="5"/>
      <c r="H943" s="5"/>
      <c r="I943" s="5"/>
      <c r="J943" s="5"/>
      <c r="K943" s="5"/>
      <c r="L943" s="5"/>
      <c r="M943" s="5"/>
      <c r="N943" s="5"/>
      <c r="O943" s="5"/>
      <c r="P943" s="5"/>
      <c r="Q943" s="5"/>
      <c r="R943" s="5"/>
      <c r="S943" s="5"/>
      <c r="T943" s="46"/>
      <c r="U943" s="1377" t="s">
        <v>589</v>
      </c>
      <c r="V943" s="1378"/>
      <c r="W943" s="1378"/>
      <c r="X943" s="1378"/>
      <c r="Y943" s="1378"/>
      <c r="Z943" s="1379"/>
      <c r="AA943" s="1422"/>
      <c r="AB943" s="1423"/>
      <c r="AC943" s="1423"/>
      <c r="AD943" s="1423"/>
      <c r="AE943" s="1423"/>
      <c r="AF943" s="1424"/>
      <c r="AZ943" s="30"/>
      <c r="BA943" s="14"/>
    </row>
    <row r="944" spans="6:55" ht="13" customHeight="1">
      <c r="F944" s="66" t="s">
        <v>800</v>
      </c>
      <c r="G944" s="5"/>
      <c r="H944" s="5"/>
      <c r="I944" s="5"/>
      <c r="J944" s="5"/>
      <c r="K944" s="5"/>
      <c r="L944" s="5"/>
      <c r="M944" s="5"/>
      <c r="N944" s="5"/>
      <c r="O944" s="5"/>
      <c r="P944" s="5"/>
      <c r="Q944" s="5"/>
      <c r="R944" s="5"/>
      <c r="S944" s="5"/>
      <c r="T944" s="46"/>
      <c r="U944" s="1377" t="s">
        <v>589</v>
      </c>
      <c r="V944" s="1378"/>
      <c r="W944" s="1378"/>
      <c r="X944" s="1378"/>
      <c r="Y944" s="1378"/>
      <c r="Z944" s="1379"/>
      <c r="AA944" s="1422"/>
      <c r="AB944" s="1423"/>
      <c r="AC944" s="1423"/>
      <c r="AD944" s="1423"/>
      <c r="AE944" s="1423"/>
      <c r="AF944" s="1424"/>
      <c r="AZ944" s="30"/>
      <c r="BA944" s="14"/>
    </row>
    <row r="945" spans="6:55" ht="13" customHeight="1">
      <c r="F945" s="1669" t="s">
        <v>2153</v>
      </c>
      <c r="G945" s="1670"/>
      <c r="H945" s="1670"/>
      <c r="I945" s="1670"/>
      <c r="J945" s="1670"/>
      <c r="K945" s="1670"/>
      <c r="L945" s="1670"/>
      <c r="M945" s="1670"/>
      <c r="N945" s="1670"/>
      <c r="O945" s="1670"/>
      <c r="P945" s="1670"/>
      <c r="Q945" s="1670"/>
      <c r="R945" s="1670"/>
      <c r="S945" s="1670"/>
      <c r="T945" s="1671"/>
      <c r="U945" s="1377" t="s">
        <v>589</v>
      </c>
      <c r="V945" s="1378"/>
      <c r="W945" s="1378"/>
      <c r="X945" s="1378"/>
      <c r="Y945" s="1378"/>
      <c r="Z945" s="1379"/>
      <c r="AA945" s="1422"/>
      <c r="AB945" s="1423"/>
      <c r="AC945" s="1423"/>
      <c r="AD945" s="1423"/>
      <c r="AE945" s="1423"/>
      <c r="AF945" s="1424"/>
      <c r="AZ945" s="30"/>
      <c r="BA945" s="14"/>
    </row>
    <row r="946" spans="6:55" ht="13" customHeight="1">
      <c r="F946" s="1669" t="s">
        <v>2154</v>
      </c>
      <c r="G946" s="1670"/>
      <c r="H946" s="1670"/>
      <c r="I946" s="1670"/>
      <c r="J946" s="1670"/>
      <c r="K946" s="1670"/>
      <c r="L946" s="1670"/>
      <c r="M946" s="1670"/>
      <c r="N946" s="1670"/>
      <c r="O946" s="1670"/>
      <c r="P946" s="1670"/>
      <c r="Q946" s="1670"/>
      <c r="R946" s="1670"/>
      <c r="S946" s="1670"/>
      <c r="T946" s="1671"/>
      <c r="U946" s="1377" t="s">
        <v>589</v>
      </c>
      <c r="V946" s="1378"/>
      <c r="W946" s="1378"/>
      <c r="X946" s="1378"/>
      <c r="Y946" s="1378"/>
      <c r="Z946" s="1379"/>
      <c r="AA946" s="1422"/>
      <c r="AB946" s="1423"/>
      <c r="AC946" s="1423"/>
      <c r="AD946" s="1423"/>
      <c r="AE946" s="1423"/>
      <c r="AF946" s="1424"/>
      <c r="AZ946" s="30"/>
      <c r="BA946" s="30"/>
    </row>
    <row r="947" spans="6:55" ht="13" customHeight="1">
      <c r="F947" s="1654" t="s">
        <v>2150</v>
      </c>
      <c r="G947" s="1655"/>
      <c r="H947" s="1655"/>
      <c r="I947" s="1655"/>
      <c r="J947" s="1655"/>
      <c r="K947" s="1655"/>
      <c r="L947" s="1655"/>
      <c r="M947" s="1655"/>
      <c r="N947" s="1655"/>
      <c r="O947" s="1655"/>
      <c r="P947" s="1655"/>
      <c r="Q947" s="1655"/>
      <c r="R947" s="1655"/>
      <c r="S947" s="1655"/>
      <c r="T947" s="1656"/>
      <c r="U947" s="1377" t="s">
        <v>589</v>
      </c>
      <c r="V947" s="1378"/>
      <c r="W947" s="1378"/>
      <c r="X947" s="1378"/>
      <c r="Y947" s="1378"/>
      <c r="Z947" s="1379"/>
      <c r="AA947" s="1422"/>
      <c r="AB947" s="1423"/>
      <c r="AC947" s="1423"/>
      <c r="AD947" s="1423"/>
      <c r="AE947" s="1423"/>
      <c r="AF947" s="1424"/>
      <c r="AZ947" s="30"/>
      <c r="BA947" s="30"/>
    </row>
    <row r="948" spans="6:55" ht="13" customHeight="1">
      <c r="F948" s="1654" t="s">
        <v>2151</v>
      </c>
      <c r="G948" s="1655"/>
      <c r="H948" s="1655"/>
      <c r="I948" s="1655"/>
      <c r="J948" s="1655"/>
      <c r="K948" s="1655"/>
      <c r="L948" s="1655"/>
      <c r="M948" s="1655"/>
      <c r="N948" s="1655"/>
      <c r="O948" s="1655"/>
      <c r="P948" s="1655"/>
      <c r="Q948" s="1655"/>
      <c r="R948" s="1655"/>
      <c r="S948" s="1655"/>
      <c r="T948" s="1656"/>
      <c r="U948" s="1377" t="s">
        <v>589</v>
      </c>
      <c r="V948" s="1378"/>
      <c r="W948" s="1378"/>
      <c r="X948" s="1378"/>
      <c r="Y948" s="1378"/>
      <c r="Z948" s="1379"/>
      <c r="AA948" s="1422"/>
      <c r="AB948" s="1423"/>
      <c r="AC948" s="1423"/>
      <c r="AD948" s="1423"/>
      <c r="AE948" s="1423"/>
      <c r="AF948" s="1424"/>
      <c r="AZ948" s="30"/>
      <c r="BA948" s="30"/>
    </row>
    <row r="949" spans="6:55" ht="13" customHeight="1">
      <c r="F949" s="1654" t="s">
        <v>2152</v>
      </c>
      <c r="G949" s="1655"/>
      <c r="H949" s="1655"/>
      <c r="I949" s="1655"/>
      <c r="J949" s="1655"/>
      <c r="K949" s="1655"/>
      <c r="L949" s="1655"/>
      <c r="M949" s="1655"/>
      <c r="N949" s="1655"/>
      <c r="O949" s="1655"/>
      <c r="P949" s="1655"/>
      <c r="Q949" s="1655"/>
      <c r="R949" s="1655"/>
      <c r="S949" s="1655"/>
      <c r="T949" s="1656"/>
      <c r="U949" s="1377" t="s">
        <v>589</v>
      </c>
      <c r="V949" s="1378"/>
      <c r="W949" s="1378"/>
      <c r="X949" s="1378"/>
      <c r="Y949" s="1378"/>
      <c r="Z949" s="1379"/>
      <c r="AA949" s="1422"/>
      <c r="AB949" s="1423"/>
      <c r="AC949" s="1423"/>
      <c r="AD949" s="1423"/>
      <c r="AE949" s="1423"/>
      <c r="AF949" s="1424"/>
      <c r="AZ949" s="34"/>
      <c r="BA949" s="34"/>
      <c r="BB949" s="14"/>
      <c r="BC949" s="14"/>
    </row>
    <row r="950" spans="6:55" ht="13" customHeight="1">
      <c r="F950" s="121" t="s">
        <v>1258</v>
      </c>
      <c r="G950" s="5"/>
      <c r="H950" s="5"/>
      <c r="I950" s="5"/>
      <c r="J950" s="5"/>
      <c r="K950" s="5"/>
      <c r="L950" s="5"/>
      <c r="M950" s="5"/>
      <c r="N950" s="5"/>
      <c r="O950" s="5"/>
      <c r="P950" s="5"/>
      <c r="Q950" s="5"/>
      <c r="R950" s="5"/>
      <c r="S950" s="5"/>
      <c r="T950" s="46"/>
      <c r="U950" s="1377" t="s">
        <v>589</v>
      </c>
      <c r="V950" s="1378"/>
      <c r="W950" s="1378"/>
      <c r="X950" s="1378"/>
      <c r="Y950" s="1378"/>
      <c r="Z950" s="1379"/>
      <c r="AA950" s="1422"/>
      <c r="AB950" s="1423"/>
      <c r="AC950" s="1423"/>
      <c r="AD950" s="1423"/>
      <c r="AE950" s="1423"/>
      <c r="AF950" s="1424"/>
      <c r="AZ950" s="34"/>
      <c r="BA950" s="34"/>
      <c r="BB950" s="14"/>
      <c r="BC950" s="14"/>
    </row>
    <row r="951" spans="6:55" ht="13" customHeight="1">
      <c r="F951" s="1669" t="s">
        <v>2155</v>
      </c>
      <c r="G951" s="1670"/>
      <c r="H951" s="1670"/>
      <c r="I951" s="1670"/>
      <c r="J951" s="1670"/>
      <c r="K951" s="1670"/>
      <c r="L951" s="1670"/>
      <c r="M951" s="1670"/>
      <c r="N951" s="1670"/>
      <c r="O951" s="1670"/>
      <c r="P951" s="1670"/>
      <c r="Q951" s="1670"/>
      <c r="R951" s="1670"/>
      <c r="S951" s="1670"/>
      <c r="T951" s="1671"/>
      <c r="U951" s="1377" t="s">
        <v>589</v>
      </c>
      <c r="V951" s="1378"/>
      <c r="W951" s="1378"/>
      <c r="X951" s="1378"/>
      <c r="Y951" s="1378"/>
      <c r="Z951" s="1379"/>
      <c r="AA951" s="1422"/>
      <c r="AB951" s="1423"/>
      <c r="AC951" s="1423"/>
      <c r="AD951" s="1423"/>
      <c r="AE951" s="1423"/>
      <c r="AF951" s="1424"/>
      <c r="AZ951" s="34"/>
      <c r="BA951" s="34"/>
      <c r="BB951" s="34"/>
      <c r="BC951" s="34"/>
    </row>
    <row r="952" spans="6:55" ht="13" customHeight="1">
      <c r="F952" s="121" t="s">
        <v>1259</v>
      </c>
      <c r="G952" s="5"/>
      <c r="H952" s="5"/>
      <c r="I952" s="5"/>
      <c r="J952" s="5"/>
      <c r="K952" s="5"/>
      <c r="L952" s="5"/>
      <c r="M952" s="5"/>
      <c r="N952" s="5"/>
      <c r="O952" s="5"/>
      <c r="P952" s="5"/>
      <c r="Q952" s="5"/>
      <c r="R952" s="5"/>
      <c r="S952" s="5"/>
      <c r="T952" s="46"/>
      <c r="U952" s="1377" t="s">
        <v>589</v>
      </c>
      <c r="V952" s="1378"/>
      <c r="W952" s="1378"/>
      <c r="X952" s="1378"/>
      <c r="Y952" s="1378"/>
      <c r="Z952" s="1379"/>
      <c r="AA952" s="1422"/>
      <c r="AB952" s="1423"/>
      <c r="AC952" s="1423"/>
      <c r="AD952" s="1423"/>
      <c r="AE952" s="1423"/>
      <c r="AF952" s="1424"/>
      <c r="AZ952" s="34"/>
      <c r="BA952" s="34"/>
      <c r="BB952" s="34"/>
      <c r="BC952" s="34"/>
    </row>
    <row r="953" spans="6:55" ht="13" customHeight="1">
      <c r="F953" s="1669" t="s">
        <v>2156</v>
      </c>
      <c r="G953" s="1670"/>
      <c r="H953" s="1670"/>
      <c r="I953" s="1670"/>
      <c r="J953" s="1670"/>
      <c r="K953" s="1670"/>
      <c r="L953" s="1670"/>
      <c r="M953" s="1670"/>
      <c r="N953" s="1670"/>
      <c r="O953" s="1670"/>
      <c r="P953" s="1670"/>
      <c r="Q953" s="1670"/>
      <c r="R953" s="1670"/>
      <c r="S953" s="1670"/>
      <c r="T953" s="1671"/>
      <c r="U953" s="1377" t="s">
        <v>589</v>
      </c>
      <c r="V953" s="1378"/>
      <c r="W953" s="1378"/>
      <c r="X953" s="1378"/>
      <c r="Y953" s="1378"/>
      <c r="Z953" s="1379"/>
      <c r="AA953" s="1422"/>
      <c r="AB953" s="1423"/>
      <c r="AC953" s="1423"/>
      <c r="AD953" s="1423"/>
      <c r="AE953" s="1423"/>
      <c r="AF953" s="1424"/>
      <c r="AZ953" s="34"/>
      <c r="BA953" s="34"/>
      <c r="BB953" s="34"/>
      <c r="BC953" s="34"/>
    </row>
    <row r="954" spans="6:55" ht="13" customHeight="1">
      <c r="F954" s="45" t="s">
        <v>804</v>
      </c>
      <c r="G954" s="5"/>
      <c r="H954" s="5"/>
      <c r="I954" s="5"/>
      <c r="J954" s="5"/>
      <c r="K954" s="5"/>
      <c r="L954" s="5"/>
      <c r="M954" s="5"/>
      <c r="N954" s="5"/>
      <c r="O954" s="5"/>
      <c r="P954" s="1377" t="s">
        <v>667</v>
      </c>
      <c r="Q954" s="1378"/>
      <c r="R954" s="1378"/>
      <c r="S954" s="1378"/>
      <c r="T954" s="1379"/>
      <c r="U954" s="1377" t="s">
        <v>589</v>
      </c>
      <c r="V954" s="1378"/>
      <c r="W954" s="1378"/>
      <c r="X954" s="1378"/>
      <c r="Y954" s="1378"/>
      <c r="Z954" s="1379"/>
      <c r="AA954" s="1422"/>
      <c r="AB954" s="1423"/>
      <c r="AC954" s="1423"/>
      <c r="AD954" s="1423"/>
      <c r="AE954" s="1423"/>
      <c r="AF954" s="1424"/>
      <c r="AZ954" s="34"/>
      <c r="BA954" s="34"/>
      <c r="BB954" s="34"/>
      <c r="BC954" s="34"/>
    </row>
    <row r="955" spans="6:55" ht="13" customHeight="1">
      <c r="F955" s="1654" t="s">
        <v>2143</v>
      </c>
      <c r="G955" s="1655"/>
      <c r="H955" s="1656"/>
      <c r="I955" s="1636" t="s">
        <v>333</v>
      </c>
      <c r="J955" s="1660"/>
      <c r="K955" s="1660"/>
      <c r="L955" s="1660"/>
      <c r="M955" s="1660"/>
      <c r="N955" s="1660"/>
      <c r="O955" s="1660"/>
      <c r="P955" s="1660"/>
      <c r="Q955" s="1660"/>
      <c r="R955" s="1660"/>
      <c r="S955" s="1660"/>
      <c r="T955" s="1661"/>
      <c r="U955" s="1377" t="s">
        <v>589</v>
      </c>
      <c r="V955" s="1378"/>
      <c r="W955" s="1378"/>
      <c r="X955" s="1378"/>
      <c r="Y955" s="1378"/>
      <c r="Z955" s="1379"/>
      <c r="AA955" s="1422"/>
      <c r="AB955" s="1423"/>
      <c r="AC955" s="1423"/>
      <c r="AD955" s="1423"/>
      <c r="AE955" s="1423"/>
      <c r="AF955" s="1424"/>
      <c r="AZ955" s="34"/>
      <c r="BA955" s="34"/>
      <c r="BB955" s="34"/>
      <c r="BC955" s="34"/>
    </row>
    <row r="956" spans="6:55" ht="13" customHeight="1">
      <c r="F956" s="45" t="s">
        <v>86</v>
      </c>
      <c r="G956" s="48"/>
      <c r="H956" s="48"/>
      <c r="I956" s="1636" t="s">
        <v>333</v>
      </c>
      <c r="J956" s="1660"/>
      <c r="K956" s="1660"/>
      <c r="L956" s="1660"/>
      <c r="M956" s="1660"/>
      <c r="N956" s="1660"/>
      <c r="O956" s="1660"/>
      <c r="P956" s="1660"/>
      <c r="Q956" s="1660"/>
      <c r="R956" s="1660"/>
      <c r="S956" s="1660"/>
      <c r="T956" s="1661"/>
      <c r="U956" s="1377" t="s">
        <v>589</v>
      </c>
      <c r="V956" s="1378"/>
      <c r="W956" s="1378"/>
      <c r="X956" s="1378"/>
      <c r="Y956" s="1378"/>
      <c r="Z956" s="1379"/>
      <c r="AA956" s="1422"/>
      <c r="AB956" s="1423"/>
      <c r="AC956" s="1423"/>
      <c r="AD956" s="1423"/>
      <c r="AE956" s="1423"/>
      <c r="AF956" s="1424"/>
      <c r="AZ956" s="34"/>
      <c r="BA956" s="34"/>
      <c r="BB956" s="34"/>
      <c r="BC956" s="34"/>
    </row>
    <row r="957" spans="6:55" ht="13" customHeight="1">
      <c r="F957" s="45" t="s">
        <v>10</v>
      </c>
      <c r="G957" s="48"/>
      <c r="H957" s="48"/>
      <c r="I957" s="1636" t="s">
        <v>2772</v>
      </c>
      <c r="J957" s="1637"/>
      <c r="K957" s="1637"/>
      <c r="L957" s="1637"/>
      <c r="M957" s="1637"/>
      <c r="N957" s="1637"/>
      <c r="O957" s="1637"/>
      <c r="P957" s="1637"/>
      <c r="Q957" s="1637"/>
      <c r="R957" s="1637"/>
      <c r="S957" s="1637"/>
      <c r="T957" s="1638"/>
      <c r="U957" s="1377" t="s">
        <v>543</v>
      </c>
      <c r="V957" s="1378"/>
      <c r="W957" s="1378"/>
      <c r="X957" s="1378"/>
      <c r="Y957" s="1378"/>
      <c r="Z957" s="1379"/>
      <c r="AA957" s="1422">
        <f>AO637</f>
        <v>1062426</v>
      </c>
      <c r="AB957" s="1423"/>
      <c r="AC957" s="1423"/>
      <c r="AD957" s="1423"/>
      <c r="AE957" s="1423"/>
      <c r="AF957" s="1424"/>
      <c r="AV957" s="2"/>
      <c r="AW957" s="2"/>
      <c r="AX957" s="2"/>
      <c r="AY957" s="2"/>
      <c r="AZ957" s="34"/>
      <c r="BA957" s="34"/>
      <c r="BB957" s="34"/>
      <c r="BC957" s="34"/>
    </row>
    <row r="958" spans="6:55" ht="13" customHeight="1">
      <c r="F958" s="47" t="s">
        <v>169</v>
      </c>
      <c r="G958" s="48"/>
      <c r="H958" s="48"/>
      <c r="I958" s="1686" t="s">
        <v>333</v>
      </c>
      <c r="J958" s="1637"/>
      <c r="K958" s="1637"/>
      <c r="L958" s="1637"/>
      <c r="M958" s="1637"/>
      <c r="N958" s="1637"/>
      <c r="O958" s="1637"/>
      <c r="P958" s="1637"/>
      <c r="Q958" s="1637"/>
      <c r="R958" s="1637"/>
      <c r="S958" s="1637"/>
      <c r="T958" s="1638"/>
      <c r="U958" s="1377" t="s">
        <v>589</v>
      </c>
      <c r="V958" s="1378"/>
      <c r="W958" s="1378"/>
      <c r="X958" s="1378"/>
      <c r="Y958" s="1378"/>
      <c r="Z958" s="1379"/>
      <c r="AA958" s="1422"/>
      <c r="AB958" s="1423"/>
      <c r="AC958" s="1423"/>
      <c r="AD958" s="1423"/>
      <c r="AE958" s="1423"/>
      <c r="AF958" s="1424"/>
      <c r="AU958" s="2"/>
      <c r="AZ958" s="34"/>
      <c r="BA958" s="34"/>
      <c r="BB958" s="34"/>
      <c r="BC958" s="34"/>
    </row>
    <row r="959" spans="6:55" ht="13" customHeight="1">
      <c r="F959" s="47" t="s">
        <v>169</v>
      </c>
      <c r="G959" s="48"/>
      <c r="H959" s="48"/>
      <c r="I959" s="1636" t="s">
        <v>2773</v>
      </c>
      <c r="J959" s="1637"/>
      <c r="K959" s="1637"/>
      <c r="L959" s="1637"/>
      <c r="M959" s="1637"/>
      <c r="N959" s="1637"/>
      <c r="O959" s="1637"/>
      <c r="P959" s="1637"/>
      <c r="Q959" s="1637"/>
      <c r="R959" s="1637"/>
      <c r="S959" s="1637"/>
      <c r="T959" s="1638"/>
      <c r="U959" s="1377" t="s">
        <v>543</v>
      </c>
      <c r="V959" s="1378"/>
      <c r="W959" s="1378"/>
      <c r="X959" s="1378"/>
      <c r="Y959" s="1378"/>
      <c r="Z959" s="1379"/>
      <c r="AA959" s="1422">
        <f>AO636</f>
        <v>36402988</v>
      </c>
      <c r="AB959" s="1423"/>
      <c r="AC959" s="1423"/>
      <c r="AD959" s="1423"/>
      <c r="AE959" s="1423"/>
      <c r="AF959" s="1424"/>
      <c r="AU959" s="2"/>
      <c r="AZ959" s="34"/>
      <c r="BA959" s="34"/>
      <c r="BB959" s="34"/>
      <c r="BC959" s="34"/>
    </row>
    <row r="960" spans="6:55" ht="13" customHeight="1">
      <c r="AU960" s="2"/>
      <c r="AZ960" s="34"/>
      <c r="BA960" s="34"/>
      <c r="BB960" s="34"/>
      <c r="BC960" s="34"/>
    </row>
    <row r="961" spans="1:64" ht="13" customHeight="1">
      <c r="A961" s="2" t="s">
        <v>574</v>
      </c>
      <c r="C961" s="2" t="s">
        <v>749</v>
      </c>
      <c r="AZ961" s="34"/>
      <c r="BA961" s="34"/>
      <c r="BB961" s="34"/>
      <c r="BC961" s="34"/>
    </row>
    <row r="962" spans="1:64" ht="13" customHeight="1">
      <c r="B962" s="2"/>
      <c r="C962" s="22" t="s">
        <v>390</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33"/>
      <c r="N964" s="1634"/>
      <c r="O964" s="1634"/>
      <c r="P964" s="1634"/>
      <c r="Q964" s="1634"/>
      <c r="R964" s="1634"/>
      <c r="S964" s="1635"/>
      <c r="U964" s="66" t="s">
        <v>11</v>
      </c>
      <c r="V964" s="5"/>
      <c r="W964" s="5"/>
      <c r="X964" s="5"/>
      <c r="Y964" s="5"/>
      <c r="Z964" s="5"/>
      <c r="AA964" s="5"/>
      <c r="AB964" s="5"/>
      <c r="AC964" s="5"/>
      <c r="AD964" s="46"/>
      <c r="AE964" s="1633"/>
      <c r="AF964" s="1634"/>
      <c r="AG964" s="1634"/>
      <c r="AH964" s="1634"/>
      <c r="AI964" s="1634"/>
      <c r="AJ964" s="1634"/>
      <c r="AK964" s="1635"/>
      <c r="AZ964" s="34"/>
      <c r="BA964" s="34"/>
      <c r="BB964" s="34"/>
      <c r="BC964" s="34"/>
    </row>
    <row r="965" spans="1:64" ht="13" customHeight="1">
      <c r="C965" s="66" t="s">
        <v>12</v>
      </c>
      <c r="D965" s="5"/>
      <c r="E965" s="5"/>
      <c r="F965" s="5"/>
      <c r="G965" s="5"/>
      <c r="H965" s="5"/>
      <c r="I965" s="5"/>
      <c r="J965" s="5"/>
      <c r="K965" s="5"/>
      <c r="L965" s="46"/>
      <c r="M965" s="1383"/>
      <c r="N965" s="1384"/>
      <c r="O965" s="1384"/>
      <c r="P965" s="1384"/>
      <c r="Q965" s="1384"/>
      <c r="R965" s="1384"/>
      <c r="S965" s="1385"/>
      <c r="U965" s="66" t="s">
        <v>12</v>
      </c>
      <c r="V965" s="5"/>
      <c r="W965" s="5"/>
      <c r="X965" s="5"/>
      <c r="Y965" s="5"/>
      <c r="Z965" s="5"/>
      <c r="AA965" s="5"/>
      <c r="AB965" s="5"/>
      <c r="AC965" s="5"/>
      <c r="AD965" s="46"/>
      <c r="AE965" s="1383"/>
      <c r="AF965" s="1384"/>
      <c r="AG965" s="1384"/>
      <c r="AH965" s="1384"/>
      <c r="AI965" s="1384"/>
      <c r="AJ965" s="1384"/>
      <c r="AK965" s="1385"/>
      <c r="AZ965" s="34"/>
      <c r="BA965" s="34"/>
      <c r="BB965" s="34"/>
      <c r="BC965" s="34"/>
    </row>
    <row r="966" spans="1:64" ht="13" customHeight="1">
      <c r="C966" s="66" t="s">
        <v>878</v>
      </c>
      <c r="D966" s="5"/>
      <c r="E966" s="5"/>
      <c r="J966" s="1386" t="s">
        <v>306</v>
      </c>
      <c r="K966" s="1387"/>
      <c r="L966" s="1387"/>
      <c r="M966" s="1387"/>
      <c r="N966" s="1387"/>
      <c r="O966" s="1387"/>
      <c r="P966" s="1387"/>
      <c r="Q966" s="1387"/>
      <c r="R966" s="1387"/>
      <c r="S966" s="1388"/>
      <c r="U966" s="66" t="s">
        <v>878</v>
      </c>
      <c r="V966" s="5"/>
      <c r="W966" s="5"/>
      <c r="AB966" s="1386" t="s">
        <v>306</v>
      </c>
      <c r="AC966" s="1387"/>
      <c r="AD966" s="1387"/>
      <c r="AE966" s="1387"/>
      <c r="AF966" s="1387"/>
      <c r="AG966" s="1387"/>
      <c r="AH966" s="1387"/>
      <c r="AI966" s="1387"/>
      <c r="AJ966" s="1387"/>
      <c r="AK966" s="1388"/>
      <c r="AZ966" s="34"/>
      <c r="BA966" s="34"/>
      <c r="BB966" s="34"/>
      <c r="BC966" s="34"/>
    </row>
    <row r="967" spans="1:64" ht="13" customHeight="1">
      <c r="C967" s="66" t="s">
        <v>13</v>
      </c>
      <c r="D967" s="5"/>
      <c r="E967" s="5"/>
      <c r="F967" s="5"/>
      <c r="G967" s="5"/>
      <c r="H967" s="5"/>
      <c r="I967" s="5"/>
      <c r="J967" s="5"/>
      <c r="K967" s="5"/>
      <c r="L967" s="46"/>
      <c r="M967" s="1680"/>
      <c r="N967" s="1650"/>
      <c r="O967" s="1650"/>
      <c r="P967" s="1650"/>
      <c r="Q967" s="1650"/>
      <c r="R967" s="1650"/>
      <c r="S967" s="1651"/>
      <c r="U967" s="66" t="s">
        <v>13</v>
      </c>
      <c r="V967" s="5"/>
      <c r="W967" s="5"/>
      <c r="X967" s="5"/>
      <c r="Y967" s="5"/>
      <c r="Z967" s="5"/>
      <c r="AA967" s="5"/>
      <c r="AB967" s="5"/>
      <c r="AC967" s="5"/>
      <c r="AD967" s="46"/>
      <c r="AE967" s="1649"/>
      <c r="AF967" s="1650"/>
      <c r="AG967" s="1650"/>
      <c r="AH967" s="1650"/>
      <c r="AI967" s="1650"/>
      <c r="AJ967" s="1650"/>
      <c r="AK967" s="1651"/>
      <c r="AZ967" s="34"/>
      <c r="BA967" s="34"/>
      <c r="BB967" s="34"/>
      <c r="BC967" s="34"/>
    </row>
    <row r="968" spans="1:64" ht="13" customHeight="1">
      <c r="C968" s="66" t="s">
        <v>14</v>
      </c>
      <c r="D968" s="5"/>
      <c r="E968" s="5"/>
      <c r="F968" s="5"/>
      <c r="G968" s="5"/>
      <c r="H968" s="5"/>
      <c r="I968" s="5"/>
      <c r="J968" s="5"/>
      <c r="K968" s="5"/>
      <c r="L968" s="46"/>
      <c r="M968" s="1657"/>
      <c r="N968" s="1658"/>
      <c r="O968" s="1658"/>
      <c r="P968" s="1658"/>
      <c r="Q968" s="1658"/>
      <c r="R968" s="1658"/>
      <c r="S968" s="1659"/>
      <c r="U968" s="66" t="s">
        <v>14</v>
      </c>
      <c r="V968" s="5"/>
      <c r="W968" s="5"/>
      <c r="X968" s="5"/>
      <c r="Y968" s="5"/>
      <c r="Z968" s="5"/>
      <c r="AA968" s="5"/>
      <c r="AB968" s="5"/>
      <c r="AC968" s="5"/>
      <c r="AD968" s="46"/>
      <c r="AE968" s="1657"/>
      <c r="AF968" s="1658"/>
      <c r="AG968" s="1658"/>
      <c r="AH968" s="1658"/>
      <c r="AI968" s="1658"/>
      <c r="AJ968" s="1658"/>
      <c r="AK968" s="1659"/>
      <c r="AV968" s="2"/>
      <c r="AW968" s="2"/>
      <c r="AX968" s="2"/>
      <c r="AY968" s="2"/>
      <c r="AZ968" s="34"/>
      <c r="BA968" s="34"/>
      <c r="BB968" s="34"/>
      <c r="BC968" s="34"/>
    </row>
    <row r="969" spans="1:64" ht="13" customHeight="1">
      <c r="C969" s="66" t="s">
        <v>15</v>
      </c>
      <c r="D969" s="5"/>
      <c r="E969" s="5"/>
      <c r="F969" s="5"/>
      <c r="G969" s="5"/>
      <c r="H969" s="5"/>
      <c r="I969" s="5"/>
      <c r="J969" s="5"/>
      <c r="K969" s="5"/>
      <c r="L969" s="46"/>
      <c r="M969" s="1422"/>
      <c r="N969" s="1423"/>
      <c r="O969" s="1423"/>
      <c r="P969" s="1423"/>
      <c r="Q969" s="1423"/>
      <c r="R969" s="1423"/>
      <c r="S969" s="1424"/>
      <c r="U969" s="66" t="s">
        <v>15</v>
      </c>
      <c r="V969" s="5"/>
      <c r="W969" s="5"/>
      <c r="X969" s="5"/>
      <c r="Y969" s="5"/>
      <c r="Z969" s="5"/>
      <c r="AA969" s="5"/>
      <c r="AB969" s="5"/>
      <c r="AC969" s="5"/>
      <c r="AD969" s="46"/>
      <c r="AE969" s="1422"/>
      <c r="AF969" s="1423"/>
      <c r="AG969" s="1423"/>
      <c r="AH969" s="1423"/>
      <c r="AI969" s="1423"/>
      <c r="AJ969" s="1423"/>
      <c r="AK969" s="1424"/>
      <c r="AV969" s="2"/>
      <c r="AW969" s="2"/>
      <c r="AX969" s="2"/>
      <c r="AY969" s="2"/>
      <c r="AZ969" s="34"/>
      <c r="BA969" s="34"/>
      <c r="BB969" s="34"/>
      <c r="BC969" s="34"/>
    </row>
    <row r="970" spans="1:64" ht="13" customHeight="1">
      <c r="C970" s="66" t="s">
        <v>16</v>
      </c>
      <c r="D970" s="5"/>
      <c r="E970" s="5"/>
      <c r="F970" s="5"/>
      <c r="G970" s="5"/>
      <c r="H970" s="5"/>
      <c r="I970" s="5"/>
      <c r="J970" s="5"/>
      <c r="K970" s="5"/>
      <c r="L970" s="46"/>
      <c r="M970" s="1422"/>
      <c r="N970" s="1423"/>
      <c r="O970" s="1423"/>
      <c r="P970" s="1423"/>
      <c r="Q970" s="1423"/>
      <c r="R970" s="1423"/>
      <c r="S970" s="1424"/>
      <c r="U970" s="66" t="s">
        <v>16</v>
      </c>
      <c r="V970" s="5"/>
      <c r="W970" s="5"/>
      <c r="X970" s="5"/>
      <c r="Y970" s="5"/>
      <c r="Z970" s="5"/>
      <c r="AA970" s="5"/>
      <c r="AB970" s="5"/>
      <c r="AC970" s="5"/>
      <c r="AD970" s="46"/>
      <c r="AE970" s="1422"/>
      <c r="AF970" s="1423"/>
      <c r="AG970" s="1423"/>
      <c r="AH970" s="1423"/>
      <c r="AI970" s="1423"/>
      <c r="AJ970" s="1423"/>
      <c r="AK970" s="1424"/>
      <c r="AV970" s="2"/>
      <c r="AW970" s="2"/>
      <c r="AX970" s="2"/>
      <c r="AY970" s="2"/>
      <c r="AZ970" s="34"/>
      <c r="BB970" s="34"/>
      <c r="BC970" s="34"/>
    </row>
    <row r="971" spans="1:64" ht="13" customHeight="1">
      <c r="C971" s="121" t="s">
        <v>1647</v>
      </c>
      <c r="D971" s="5"/>
      <c r="E971" s="5"/>
      <c r="F971" s="5"/>
      <c r="G971" s="5"/>
      <c r="H971" s="5"/>
      <c r="I971" s="5"/>
      <c r="J971" s="5"/>
      <c r="K971" s="5"/>
      <c r="L971" s="46"/>
      <c r="M971" s="1419"/>
      <c r="N971" s="1420"/>
      <c r="O971" s="1420"/>
      <c r="P971" s="1420"/>
      <c r="Q971" s="1420"/>
      <c r="R971" s="1420"/>
      <c r="S971" s="1421"/>
      <c r="U971" s="121" t="s">
        <v>1647</v>
      </c>
      <c r="V971" s="5"/>
      <c r="W971" s="5"/>
      <c r="X971" s="5"/>
      <c r="Y971" s="5"/>
      <c r="Z971" s="5"/>
      <c r="AA971" s="5"/>
      <c r="AB971" s="5"/>
      <c r="AC971" s="5"/>
      <c r="AD971" s="46"/>
      <c r="AE971" s="1419"/>
      <c r="AF971" s="1420"/>
      <c r="AG971" s="1420"/>
      <c r="AH971" s="1420"/>
      <c r="AI971" s="1420"/>
      <c r="AJ971" s="1420"/>
      <c r="AK971" s="1421"/>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584</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569</v>
      </c>
      <c r="G976" s="5"/>
      <c r="H976" s="5"/>
      <c r="I976" s="5"/>
      <c r="J976" s="5"/>
      <c r="K976" s="5"/>
      <c r="L976" s="46"/>
      <c r="M976" s="1380"/>
      <c r="N976" s="1381"/>
      <c r="O976" s="1381"/>
      <c r="P976" s="1381"/>
      <c r="Q976" s="1381"/>
      <c r="R976" s="1381"/>
      <c r="S976" s="1382"/>
      <c r="T976" s="66" t="s">
        <v>788</v>
      </c>
      <c r="U976" s="5"/>
      <c r="V976" s="5"/>
      <c r="W976" s="5"/>
      <c r="X976" s="5"/>
      <c r="Y976" s="5"/>
      <c r="Z976" s="46"/>
      <c r="AA976" s="1380"/>
      <c r="AB976" s="1381"/>
      <c r="AC976" s="1381"/>
      <c r="AD976" s="1381"/>
      <c r="AE976" s="1381"/>
      <c r="AF976" s="1381"/>
      <c r="AG976" s="1382"/>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570</v>
      </c>
      <c r="G977" s="5"/>
      <c r="H977" s="5"/>
      <c r="I977" s="5"/>
      <c r="J977" s="5"/>
      <c r="K977" s="5"/>
      <c r="L977" s="46"/>
      <c r="M977" s="1380"/>
      <c r="N977" s="1381"/>
      <c r="O977" s="1381"/>
      <c r="P977" s="1381"/>
      <c r="Q977" s="1381"/>
      <c r="R977" s="1381"/>
      <c r="S977" s="1382"/>
      <c r="T977" s="66" t="s">
        <v>787</v>
      </c>
      <c r="U977" s="5"/>
      <c r="V977" s="5"/>
      <c r="W977" s="5"/>
      <c r="X977" s="5"/>
      <c r="Y977" s="5"/>
      <c r="Z977" s="46"/>
      <c r="AA977" s="1380"/>
      <c r="AB977" s="1381"/>
      <c r="AC977" s="1381"/>
      <c r="AD977" s="1381"/>
      <c r="AE977" s="1381"/>
      <c r="AF977" s="1381"/>
      <c r="AG977" s="1382"/>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899</v>
      </c>
      <c r="G978" s="5"/>
      <c r="H978" s="5"/>
      <c r="I978" s="5"/>
      <c r="J978" s="5"/>
      <c r="K978" s="5"/>
      <c r="L978" s="46"/>
      <c r="M978" s="1672" t="s">
        <v>589</v>
      </c>
      <c r="N978" s="1673"/>
      <c r="O978" s="1673"/>
      <c r="P978" s="1673"/>
      <c r="Q978" s="1673"/>
      <c r="R978" s="1673"/>
      <c r="S978" s="1674"/>
      <c r="T978" s="45" t="s">
        <v>336</v>
      </c>
      <c r="U978" s="5"/>
      <c r="V978" s="5"/>
      <c r="W978" s="5"/>
      <c r="X978" s="5"/>
      <c r="Y978" s="5"/>
      <c r="Z978" s="46"/>
      <c r="AA978" s="1380"/>
      <c r="AB978" s="1381"/>
      <c r="AC978" s="1381"/>
      <c r="AD978" s="1381"/>
      <c r="AE978" s="1381"/>
      <c r="AF978" s="1381"/>
      <c r="AG978" s="1382"/>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571</v>
      </c>
      <c r="G979" s="5"/>
      <c r="H979" s="5"/>
      <c r="I979" s="5"/>
      <c r="J979" s="5"/>
      <c r="K979" s="5"/>
      <c r="L979" s="46"/>
      <c r="M979" s="1380"/>
      <c r="N979" s="1381"/>
      <c r="O979" s="1381"/>
      <c r="P979" s="1381"/>
      <c r="Q979" s="1381"/>
      <c r="R979" s="1381"/>
      <c r="S979" s="1382"/>
      <c r="T979" s="45" t="s">
        <v>337</v>
      </c>
      <c r="U979" s="5"/>
      <c r="V979" s="5"/>
      <c r="W979" s="5"/>
      <c r="X979" s="5"/>
      <c r="Y979" s="5"/>
      <c r="Z979" s="46"/>
      <c r="AA979" s="1380"/>
      <c r="AB979" s="1381"/>
      <c r="AC979" s="1381"/>
      <c r="AD979" s="1381"/>
      <c r="AE979" s="1381"/>
      <c r="AF979" s="1381"/>
      <c r="AG979" s="1382"/>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462</v>
      </c>
      <c r="G980" s="5"/>
      <c r="H980" s="5"/>
      <c r="I980" s="5"/>
      <c r="J980" s="5"/>
      <c r="K980" s="5"/>
      <c r="L980" s="46"/>
      <c r="M980" s="1380"/>
      <c r="N980" s="1381"/>
      <c r="O980" s="1381"/>
      <c r="P980" s="1381"/>
      <c r="Q980" s="1381"/>
      <c r="R980" s="1381"/>
      <c r="S980" s="1382"/>
      <c r="T980" s="45" t="s">
        <v>374</v>
      </c>
      <c r="U980" s="5"/>
      <c r="V980" s="5"/>
      <c r="W980" s="5"/>
      <c r="X980" s="5"/>
      <c r="Y980" s="5"/>
      <c r="Z980" s="46"/>
      <c r="AA980" s="1380"/>
      <c r="AB980" s="1381"/>
      <c r="AC980" s="1381"/>
      <c r="AD980" s="1381"/>
      <c r="AE980" s="1381"/>
      <c r="AF980" s="1381"/>
      <c r="AG980" s="1382"/>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878</v>
      </c>
      <c r="G981" s="42"/>
      <c r="H981" s="42"/>
      <c r="I981" s="42"/>
      <c r="J981" s="42"/>
      <c r="K981" s="42"/>
      <c r="L981" s="58"/>
      <c r="M981" s="1386" t="s">
        <v>306</v>
      </c>
      <c r="N981" s="1387"/>
      <c r="O981" s="1387"/>
      <c r="P981" s="1387"/>
      <c r="Q981" s="1387"/>
      <c r="R981" s="1387"/>
      <c r="S981" s="1388"/>
      <c r="T981" s="1390"/>
      <c r="U981" s="1391"/>
      <c r="V981" s="1391"/>
      <c r="W981" s="1391"/>
      <c r="X981" s="1391"/>
      <c r="Y981" s="1391"/>
      <c r="Z981" s="1392"/>
      <c r="AA981" s="1380"/>
      <c r="AB981" s="1381"/>
      <c r="AC981" s="1381"/>
      <c r="AD981" s="1381"/>
      <c r="AE981" s="1381"/>
      <c r="AF981" s="1381"/>
      <c r="AG981" s="1382"/>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463</v>
      </c>
      <c r="G982" s="42"/>
      <c r="H982" s="42"/>
      <c r="I982" s="42"/>
      <c r="J982" s="42"/>
      <c r="K982" s="42"/>
      <c r="L982" s="58"/>
      <c r="M982" s="1380"/>
      <c r="N982" s="1381"/>
      <c r="O982" s="1381"/>
      <c r="P982" s="1381"/>
      <c r="Q982" s="1381"/>
      <c r="R982" s="1381"/>
      <c r="S982" s="1382"/>
      <c r="T982" s="1390"/>
      <c r="U982" s="1391"/>
      <c r="V982" s="1391"/>
      <c r="W982" s="1391"/>
      <c r="X982" s="1391"/>
      <c r="Y982" s="1391"/>
      <c r="Z982" s="1392"/>
      <c r="AA982" s="1380"/>
      <c r="AB982" s="1381"/>
      <c r="AC982" s="1381"/>
      <c r="AD982" s="1381"/>
      <c r="AE982" s="1381"/>
      <c r="AF982" s="1381"/>
      <c r="AG982" s="1382"/>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579" t="s">
        <v>667</v>
      </c>
      <c r="P983" s="1580"/>
      <c r="Q983" s="92"/>
      <c r="R983" s="92"/>
      <c r="S983" s="93"/>
      <c r="T983" s="41" t="s">
        <v>169</v>
      </c>
      <c r="U983" s="42"/>
      <c r="V983" s="42"/>
      <c r="W983" s="1594" t="s">
        <v>333</v>
      </c>
      <c r="X983" s="1595"/>
      <c r="Y983" s="1595"/>
      <c r="Z983" s="1595"/>
      <c r="AA983" s="1595"/>
      <c r="AB983" s="1595"/>
      <c r="AC983" s="1595"/>
      <c r="AD983" s="1595"/>
      <c r="AE983" s="1595"/>
      <c r="AF983" s="1595"/>
      <c r="AG983" s="1596"/>
      <c r="AU983" s="68"/>
      <c r="AV983" s="95"/>
      <c r="AW983" s="95"/>
      <c r="AX983" s="95"/>
      <c r="AY983" s="95"/>
      <c r="AZ983" s="34"/>
      <c r="BB983" s="34"/>
      <c r="BC983" s="34"/>
      <c r="BD983" s="34"/>
      <c r="BE983" s="34"/>
      <c r="BF983" s="34"/>
      <c r="BG983" s="34"/>
      <c r="BH983" s="34"/>
      <c r="BI983" s="34"/>
      <c r="BJ983" s="34"/>
      <c r="BK983" s="34"/>
      <c r="BL983" s="34"/>
    </row>
    <row r="984" spans="1:64" ht="13" customHeight="1">
      <c r="F984" s="1639" t="s">
        <v>33</v>
      </c>
      <c r="G984" s="1454"/>
      <c r="H984" s="1454"/>
      <c r="I984" s="1454"/>
      <c r="J984" s="1454"/>
      <c r="K984" s="1454"/>
      <c r="L984" s="1454"/>
      <c r="M984" s="1380"/>
      <c r="N984" s="1381"/>
      <c r="O984" s="1381"/>
      <c r="P984" s="1381"/>
      <c r="Q984" s="1381"/>
      <c r="R984" s="1381"/>
      <c r="S984" s="1382"/>
      <c r="T984" s="47"/>
      <c r="U984" s="48"/>
      <c r="V984" s="48"/>
      <c r="W984" s="48"/>
      <c r="X984" s="48"/>
      <c r="Y984" s="48"/>
      <c r="Z984" s="124" t="s">
        <v>134</v>
      </c>
      <c r="AA984" s="1616"/>
      <c r="AB984" s="1617"/>
      <c r="AC984" s="1617"/>
      <c r="AD984" s="1617"/>
      <c r="AE984" s="1617"/>
      <c r="AF984" s="1617"/>
      <c r="AG984" s="1618"/>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81"/>
      <c r="BH985" s="1681"/>
      <c r="BI985" s="1681"/>
      <c r="BJ985" s="1681"/>
      <c r="BK985" s="1681"/>
      <c r="BL985" s="1681"/>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18" t="s">
        <v>546</v>
      </c>
      <c r="B988" s="1518"/>
      <c r="C988" s="1518"/>
      <c r="D988" s="1518"/>
      <c r="E988" s="1518"/>
      <c r="F988" s="1518"/>
      <c r="G988" s="1518"/>
      <c r="H988" s="1518"/>
      <c r="I988" s="1518"/>
      <c r="J988" s="1518"/>
      <c r="K988" s="1518"/>
      <c r="L988" s="1518"/>
      <c r="M988" s="1518"/>
      <c r="N988" s="1518"/>
      <c r="O988" s="1518"/>
      <c r="P988" s="1518"/>
      <c r="Q988" s="1518"/>
      <c r="R988" s="1518"/>
      <c r="S988" s="1518"/>
      <c r="T988" s="1518"/>
      <c r="U988" s="1518"/>
      <c r="V988" s="1518"/>
      <c r="W988" s="1518"/>
      <c r="X988" s="1518"/>
      <c r="Y988" s="1518"/>
      <c r="Z988" s="1518"/>
      <c r="AA988" s="1518"/>
      <c r="AB988" s="1518"/>
      <c r="AC988" s="1518"/>
      <c r="AD988" s="1518"/>
      <c r="AE988" s="1518"/>
      <c r="AF988" s="1518"/>
      <c r="AG988" s="1518"/>
      <c r="AH988" s="1518"/>
      <c r="AI988" s="1518"/>
      <c r="AJ988" s="1518"/>
      <c r="AK988" s="1518"/>
      <c r="AL988" s="1518"/>
      <c r="AM988" s="1518"/>
      <c r="AN988" s="1518"/>
      <c r="AO988" s="1518"/>
      <c r="AP988" s="1518"/>
      <c r="AQ988" s="1518"/>
      <c r="AR988" s="1518"/>
      <c r="AS988" s="1518"/>
      <c r="AT988" s="1518"/>
      <c r="AU988" s="68"/>
      <c r="AV988" s="68"/>
      <c r="AW988" s="68"/>
      <c r="AX988" s="68"/>
      <c r="AY988" s="68"/>
      <c r="AZ988" s="14"/>
      <c r="BA988" s="14"/>
      <c r="BB988" s="908"/>
      <c r="BC988" s="908"/>
    </row>
    <row r="989" spans="1:64" ht="13" customHeight="1">
      <c r="A989" s="1518"/>
      <c r="B989" s="1518"/>
      <c r="C989" s="1518"/>
      <c r="D989" s="1518"/>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518"/>
      <c r="AF989" s="1518"/>
      <c r="AG989" s="1518"/>
      <c r="AH989" s="1518"/>
      <c r="AI989" s="1518"/>
      <c r="AJ989" s="1518"/>
      <c r="AK989" s="1518"/>
      <c r="AL989" s="1518"/>
      <c r="AM989" s="1518"/>
      <c r="AN989" s="1518"/>
      <c r="AO989" s="1518"/>
      <c r="AP989" s="1518"/>
      <c r="AQ989" s="1518"/>
      <c r="AR989" s="1518"/>
      <c r="AS989" s="1518"/>
      <c r="AT989" s="1518"/>
      <c r="AU989" s="68"/>
      <c r="AV989" s="68"/>
      <c r="AW989" s="68"/>
      <c r="AX989" s="68"/>
      <c r="AY989" s="68"/>
      <c r="AZ989" s="30"/>
      <c r="BA989" s="14"/>
      <c r="BB989" s="14"/>
      <c r="BC989" s="14"/>
    </row>
    <row r="990" spans="1:64" ht="13" customHeight="1">
      <c r="A990" s="1518"/>
      <c r="B990" s="1518"/>
      <c r="C990" s="1518"/>
      <c r="D990" s="1518"/>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518"/>
      <c r="AF990" s="1518"/>
      <c r="AG990" s="1518"/>
      <c r="AH990" s="1518"/>
      <c r="AI990" s="1518"/>
      <c r="AJ990" s="1518"/>
      <c r="AK990" s="1518"/>
      <c r="AL990" s="1518"/>
      <c r="AM990" s="1518"/>
      <c r="AN990" s="1518"/>
      <c r="AO990" s="1518"/>
      <c r="AP990" s="1518"/>
      <c r="AQ990" s="1518"/>
      <c r="AR990" s="1518"/>
      <c r="AS990" s="1518"/>
      <c r="AT990" s="1518"/>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613</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437" t="s">
        <v>636</v>
      </c>
      <c r="E994" s="1438"/>
      <c r="F994" s="1438"/>
      <c r="G994" s="1438"/>
      <c r="H994" s="1438"/>
      <c r="I994" s="1438"/>
      <c r="J994" s="1438"/>
      <c r="K994" s="1438"/>
      <c r="L994" s="1438"/>
      <c r="M994" s="1438"/>
      <c r="N994" s="1438"/>
      <c r="O994" s="1438"/>
      <c r="P994" s="1438"/>
      <c r="Q994" s="1439"/>
      <c r="R994" s="1437" t="s">
        <v>637</v>
      </c>
      <c r="S994" s="1438"/>
      <c r="T994" s="1438"/>
      <c r="U994" s="1438"/>
      <c r="V994" s="1438"/>
      <c r="W994" s="1438"/>
      <c r="X994" s="1438"/>
      <c r="Y994" s="1438"/>
      <c r="Z994" s="1438"/>
      <c r="AA994" s="1439"/>
      <c r="AB994" s="1437" t="s">
        <v>638</v>
      </c>
      <c r="AC994" s="1438"/>
      <c r="AD994" s="1438"/>
      <c r="AE994" s="1438"/>
      <c r="AF994" s="1438"/>
      <c r="AG994" s="1438"/>
      <c r="AH994" s="1438"/>
      <c r="AI994" s="1439"/>
      <c r="AJ994" s="1437" t="s">
        <v>639</v>
      </c>
      <c r="AK994" s="1438"/>
      <c r="AL994" s="1438"/>
      <c r="AM994" s="1438"/>
      <c r="AN994" s="1438"/>
      <c r="AO994" s="1438"/>
      <c r="AP994" s="1438"/>
      <c r="AQ994" s="1439"/>
      <c r="AR994" s="68"/>
      <c r="AS994" s="68"/>
      <c r="AT994" s="68"/>
      <c r="AU994" s="68"/>
      <c r="AV994" s="68"/>
      <c r="AW994" s="68"/>
      <c r="AX994" s="68"/>
      <c r="AY994" s="68"/>
      <c r="AZ994" s="30"/>
      <c r="BB994" s="14"/>
      <c r="BC994" s="14"/>
    </row>
    <row r="995" spans="1:55" ht="13" customHeight="1">
      <c r="A995" s="14"/>
      <c r="B995" s="73"/>
      <c r="C995" s="925"/>
      <c r="D995" s="1396" t="s">
        <v>631</v>
      </c>
      <c r="E995" s="1397"/>
      <c r="F995" s="1397"/>
      <c r="G995" s="1397"/>
      <c r="H995" s="1397"/>
      <c r="I995" s="1397"/>
      <c r="J995" s="1397"/>
      <c r="K995" s="1397"/>
      <c r="L995" s="1397"/>
      <c r="M995" s="1397"/>
      <c r="N995" s="1397"/>
      <c r="O995" s="1397"/>
      <c r="P995" s="1397"/>
      <c r="Q995" s="1398"/>
      <c r="R995" s="1399">
        <f>IF(ISNA(IF($CU$122="4%",(INDEX($CS$160:$CW$217,MATCH($DG$122,$CR$160:$CR$217,0),MATCH(D995,$CS$159:$CW$159,0))),(INDEX($CZ$160:$DD$217,MATCH($DG$122,$CY$160:$CY$217,0),MATCH(D995,$CZ$159:$DD$159,0))))),0,IF($CU$122="4%",(INDEX($CS$160:$CW$217,MATCH($DG$122,$CR$160:$CR$217,0),MATCH(D995,$CS$159:$CW$159,0))),(INDEX($CZ$160:$DD$217,MATCH($DG$122,$CY$160:$CY$217,0),MATCH(D995,$CZ$159:$DD$159,0)))))</f>
        <v>402065</v>
      </c>
      <c r="S995" s="1399"/>
      <c r="T995" s="1399"/>
      <c r="U995" s="1399"/>
      <c r="V995" s="1399"/>
      <c r="W995" s="1399"/>
      <c r="X995" s="1399"/>
      <c r="Y995" s="1399"/>
      <c r="Z995" s="1399"/>
      <c r="AA995" s="1399"/>
      <c r="AB995" s="1393">
        <f>CP810</f>
        <v>0</v>
      </c>
      <c r="AC995" s="1394"/>
      <c r="AD995" s="1394"/>
      <c r="AE995" s="1394"/>
      <c r="AF995" s="1394"/>
      <c r="AG995" s="1394"/>
      <c r="AH995" s="1394"/>
      <c r="AI995" s="1395"/>
      <c r="AJ995" s="1400">
        <f>IF(ISERROR((R995*AB995)),0,(R995*AB995))</f>
        <v>0</v>
      </c>
      <c r="AK995" s="1401"/>
      <c r="AL995" s="1401"/>
      <c r="AM995" s="1401"/>
      <c r="AN995" s="1401"/>
      <c r="AO995" s="1401"/>
      <c r="AP995" s="1401"/>
      <c r="AQ995" s="1402"/>
      <c r="AR995" s="68"/>
      <c r="AS995" s="68"/>
      <c r="AT995" s="68"/>
      <c r="AU995" s="68"/>
      <c r="AV995" s="68"/>
      <c r="AW995" s="68"/>
      <c r="AX995" s="68"/>
      <c r="AY995" s="68"/>
      <c r="AZ995" s="30"/>
      <c r="BB995" s="14"/>
      <c r="BC995" s="14"/>
    </row>
    <row r="996" spans="1:55" ht="13" customHeight="1">
      <c r="A996" s="14"/>
      <c r="B996" s="73"/>
      <c r="C996" s="83"/>
      <c r="D996" s="1396" t="s">
        <v>324</v>
      </c>
      <c r="E996" s="1397"/>
      <c r="F996" s="1397"/>
      <c r="G996" s="1397"/>
      <c r="H996" s="1397"/>
      <c r="I996" s="1397"/>
      <c r="J996" s="1397"/>
      <c r="K996" s="1397"/>
      <c r="L996" s="1397"/>
      <c r="M996" s="1397"/>
      <c r="N996" s="1397"/>
      <c r="O996" s="1397"/>
      <c r="P996" s="1397"/>
      <c r="Q996" s="1398"/>
      <c r="R996" s="1399">
        <f>IF(ISNA(IF($CU$122="4%",(INDEX($CS$160:$CW$217,MATCH($DG$122,$CR$160:$CR$217,0),MATCH(D996,$CS$159:$CW$159,0))),(INDEX($CZ$160:$DD$217,MATCH($DG$122,$CY$160:$CY$217,0),MATCH(D996,$CZ$159:$DD$159,0))))),0,IF($CU$122="4%",(INDEX($CS$160:$CW$217,MATCH($DG$122,$CR$160:$CR$217,0),MATCH(D996,$CS$159:$CW$159,0))),(INDEX($CZ$160:$DD$217,MATCH($DG$122,$CY$160:$CY$217,0),MATCH(D996,$CZ$159:$DD$159,0)))))</f>
        <v>463577</v>
      </c>
      <c r="S996" s="1399"/>
      <c r="T996" s="1399"/>
      <c r="U996" s="1399"/>
      <c r="V996" s="1399"/>
      <c r="W996" s="1399"/>
      <c r="X996" s="1399"/>
      <c r="Y996" s="1399"/>
      <c r="Z996" s="1399"/>
      <c r="AA996" s="1399"/>
      <c r="AB996" s="1393">
        <f>CU810</f>
        <v>0</v>
      </c>
      <c r="AC996" s="1394"/>
      <c r="AD996" s="1394"/>
      <c r="AE996" s="1394"/>
      <c r="AF996" s="1394"/>
      <c r="AG996" s="1394"/>
      <c r="AH996" s="1394"/>
      <c r="AI996" s="1395"/>
      <c r="AJ996" s="1400">
        <f>IF(ISERROR((R996*AB996)),0,(R996*AB996))</f>
        <v>0</v>
      </c>
      <c r="AK996" s="1401"/>
      <c r="AL996" s="1401"/>
      <c r="AM996" s="1401"/>
      <c r="AN996" s="1401"/>
      <c r="AO996" s="1401"/>
      <c r="AP996" s="1401"/>
      <c r="AQ996" s="1402"/>
      <c r="AR996" s="68"/>
      <c r="AS996" s="68"/>
      <c r="AT996" s="68"/>
      <c r="AU996" s="68"/>
      <c r="AV996" s="68"/>
      <c r="AW996" s="68"/>
      <c r="AX996" s="68"/>
      <c r="AY996" s="68"/>
      <c r="AZ996" s="30"/>
      <c r="BB996" s="14"/>
      <c r="BC996" s="14"/>
    </row>
    <row r="997" spans="1:55" ht="13" customHeight="1">
      <c r="A997" s="14"/>
      <c r="B997" s="73"/>
      <c r="C997" s="83"/>
      <c r="D997" s="1396" t="s">
        <v>163</v>
      </c>
      <c r="E997" s="1397"/>
      <c r="F997" s="1397"/>
      <c r="G997" s="1397"/>
      <c r="H997" s="1397"/>
      <c r="I997" s="1397"/>
      <c r="J997" s="1397"/>
      <c r="K997" s="1397"/>
      <c r="L997" s="1397"/>
      <c r="M997" s="1397"/>
      <c r="N997" s="1397"/>
      <c r="O997" s="1397"/>
      <c r="P997" s="1397"/>
      <c r="Q997" s="1398"/>
      <c r="R997" s="1399">
        <f>IF(ISNA(IF($CU$122="4%",(INDEX($CS$160:$CW$217,MATCH($DG$122,$CR$160:$CR$217,0),MATCH(D997,$CS$159:$CW$159,0))),(INDEX($CZ$160:$DD$217,MATCH($DG$122,$CY$160:$CY$217,0),MATCH(D997,$CZ$159:$DD$159,0))))),0,IF($CU$122="4%",(INDEX($CS$160:$CW$217,MATCH($DG$122,$CR$160:$CR$217,0),MATCH(D997,$CS$159:$CW$159,0))),(INDEX($CZ$160:$DD$217,MATCH($DG$122,$CY$160:$CY$217,0),MATCH(D997,$CZ$159:$DD$159,0)))))</f>
        <v>559200</v>
      </c>
      <c r="S997" s="1399"/>
      <c r="T997" s="1399"/>
      <c r="U997" s="1399"/>
      <c r="V997" s="1399"/>
      <c r="W997" s="1399"/>
      <c r="X997" s="1399"/>
      <c r="Y997" s="1399"/>
      <c r="Z997" s="1399"/>
      <c r="AA997" s="1399"/>
      <c r="AB997" s="1393">
        <f>CZ810</f>
        <v>84</v>
      </c>
      <c r="AC997" s="1394"/>
      <c r="AD997" s="1394"/>
      <c r="AE997" s="1394"/>
      <c r="AF997" s="1394"/>
      <c r="AG997" s="1394"/>
      <c r="AH997" s="1394"/>
      <c r="AI997" s="1395"/>
      <c r="AJ997" s="1400">
        <f>IF(ISERROR((R997*AB997)),0,(R997*AB997))</f>
        <v>46972800</v>
      </c>
      <c r="AK997" s="1401"/>
      <c r="AL997" s="1401"/>
      <c r="AM997" s="1401"/>
      <c r="AN997" s="1401"/>
      <c r="AO997" s="1401"/>
      <c r="AP997" s="1401"/>
      <c r="AQ997" s="1402"/>
      <c r="AR997" s="68"/>
      <c r="AS997" s="68"/>
      <c r="AT997" s="68"/>
      <c r="AU997" s="68"/>
      <c r="AV997" s="68"/>
      <c r="AW997" s="68"/>
      <c r="AX997" s="68"/>
      <c r="AY997" s="68"/>
      <c r="AZ997" s="30"/>
      <c r="BB997" s="14"/>
      <c r="BC997" s="14"/>
    </row>
    <row r="998" spans="1:55" ht="13" customHeight="1">
      <c r="A998" s="14"/>
      <c r="B998" s="73"/>
      <c r="C998" s="83"/>
      <c r="D998" s="1396" t="s">
        <v>164</v>
      </c>
      <c r="E998" s="1397"/>
      <c r="F998" s="1397"/>
      <c r="G998" s="1397"/>
      <c r="H998" s="1397"/>
      <c r="I998" s="1397"/>
      <c r="J998" s="1397"/>
      <c r="K998" s="1397"/>
      <c r="L998" s="1397"/>
      <c r="M998" s="1397"/>
      <c r="N998" s="1397"/>
      <c r="O998" s="1397"/>
      <c r="P998" s="1397"/>
      <c r="Q998" s="1398"/>
      <c r="R998" s="1399">
        <f>IF(ISNA(IF($CU$122="4%",(INDEX($CS$160:$CW$217,MATCH($DG$122,$CR$160:$CR$217,0),MATCH(D998,$CS$159:$CW$159,0))),(INDEX($CZ$160:$DD$217,MATCH($DG$122,$CY$160:$CY$217,0),MATCH(D998,$CZ$159:$DD$159,0))))),0,IF($CU$122="4%",(INDEX($CS$160:$CW$217,MATCH($DG$122,$CR$160:$CR$217,0),MATCH(D998,$CS$159:$CW$159,0))),(INDEX($CZ$160:$DD$217,MATCH($DG$122,$CY$160:$CY$217,0),MATCH(D998,$CZ$159:$DD$159,0)))))</f>
        <v>715776</v>
      </c>
      <c r="S998" s="1399"/>
      <c r="T998" s="1399"/>
      <c r="U998" s="1399"/>
      <c r="V998" s="1399"/>
      <c r="W998" s="1399"/>
      <c r="X998" s="1399"/>
      <c r="Y998" s="1399"/>
      <c r="Z998" s="1399"/>
      <c r="AA998" s="1399"/>
      <c r="AB998" s="1393">
        <f>DE810</f>
        <v>78</v>
      </c>
      <c r="AC998" s="1394"/>
      <c r="AD998" s="1394"/>
      <c r="AE998" s="1394"/>
      <c r="AF998" s="1394"/>
      <c r="AG998" s="1394"/>
      <c r="AH998" s="1394"/>
      <c r="AI998" s="1395"/>
      <c r="AJ998" s="1400">
        <f>IF(ISERROR((R998*AB998)),0,(R998*AB998))</f>
        <v>55830528</v>
      </c>
      <c r="AK998" s="1401"/>
      <c r="AL998" s="1401"/>
      <c r="AM998" s="1401"/>
      <c r="AN998" s="1401"/>
      <c r="AO998" s="1401"/>
      <c r="AP998" s="1401"/>
      <c r="AQ998" s="1402"/>
      <c r="AR998" s="68"/>
      <c r="AS998" s="68"/>
      <c r="AT998" s="68"/>
      <c r="AU998" s="68"/>
      <c r="AV998" s="68"/>
      <c r="AW998" s="68"/>
      <c r="AX998" s="68"/>
      <c r="AY998" s="68"/>
      <c r="AZ998" s="30"/>
      <c r="BA998" s="34"/>
      <c r="BB998" s="14"/>
      <c r="BC998" s="14"/>
    </row>
    <row r="999" spans="1:55" ht="13" customHeight="1">
      <c r="A999" s="14"/>
      <c r="B999" s="47"/>
      <c r="C999" s="78"/>
      <c r="D999" s="1396" t="s">
        <v>458</v>
      </c>
      <c r="E999" s="1397"/>
      <c r="F999" s="1397"/>
      <c r="G999" s="1397"/>
      <c r="H999" s="1397"/>
      <c r="I999" s="1397"/>
      <c r="J999" s="1397"/>
      <c r="K999" s="1397"/>
      <c r="L999" s="1397"/>
      <c r="M999" s="1397"/>
      <c r="N999" s="1397"/>
      <c r="O999" s="1397"/>
      <c r="P999" s="1397"/>
      <c r="Q999" s="1398"/>
      <c r="R999" s="1399">
        <f>IF(ISNA(IF($CU$122="4%",(INDEX($CS$160:$CW$217,MATCH($DG$122,$CR$160:$CR$217,0),MATCH(D999,$CS$159:$CW$159,0))),(INDEX($CZ$160:$DD$217,MATCH($DG$122,$CY$160:$CY$217,0),MATCH(D999,$CZ$159:$DD$159,0))))),0,IF($CU$122="4%",(INDEX($CS$160:$CW$217,MATCH($DG$122,$CR$160:$CR$217,0),MATCH(D999,$CS$159:$CW$159,0))),(INDEX($CZ$160:$DD$217,MATCH($DG$122,$CY$160:$CY$217,0),MATCH(D999,$CZ$159:$DD$159,0)))))</f>
        <v>797419</v>
      </c>
      <c r="S999" s="1399"/>
      <c r="T999" s="1399"/>
      <c r="U999" s="1399"/>
      <c r="V999" s="1399"/>
      <c r="W999" s="1399"/>
      <c r="X999" s="1399"/>
      <c r="Y999" s="1399"/>
      <c r="Z999" s="1399"/>
      <c r="AA999" s="1399"/>
      <c r="AB999" s="1393">
        <f>DO810+DJ810</f>
        <v>0</v>
      </c>
      <c r="AC999" s="1394"/>
      <c r="AD999" s="1394"/>
      <c r="AE999" s="1394"/>
      <c r="AF999" s="1394"/>
      <c r="AG999" s="1394"/>
      <c r="AH999" s="1394"/>
      <c r="AI999" s="1395"/>
      <c r="AJ999" s="1400">
        <f>IF(ISERROR((R999*AB999)),0,(R999*AB999))</f>
        <v>0</v>
      </c>
      <c r="AK999" s="1401"/>
      <c r="AL999" s="1401"/>
      <c r="AM999" s="1401"/>
      <c r="AN999" s="1401"/>
      <c r="AO999" s="1401"/>
      <c r="AP999" s="1401"/>
      <c r="AQ999" s="1402"/>
      <c r="AR999" s="68"/>
      <c r="AS999" s="68"/>
      <c r="AT999" s="68"/>
      <c r="AU999" s="68"/>
      <c r="AV999" s="68"/>
      <c r="AW999" s="68"/>
      <c r="AX999" s="68"/>
      <c r="AY999" s="68"/>
      <c r="AZ999" s="30"/>
      <c r="BB999" s="14"/>
      <c r="BC999" s="14"/>
    </row>
    <row r="1000" spans="1:55" ht="13" customHeight="1">
      <c r="A1000" s="14"/>
      <c r="B1000" s="1643" t="s">
        <v>789</v>
      </c>
      <c r="C1000" s="1644"/>
      <c r="D1000" s="1644"/>
      <c r="E1000" s="1644"/>
      <c r="F1000" s="1644"/>
      <c r="G1000" s="1644"/>
      <c r="H1000" s="1644"/>
      <c r="I1000" s="1644"/>
      <c r="J1000" s="1644"/>
      <c r="K1000" s="1644"/>
      <c r="L1000" s="1644"/>
      <c r="M1000" s="1644"/>
      <c r="N1000" s="1644"/>
      <c r="O1000" s="1644"/>
      <c r="P1000" s="1644"/>
      <c r="Q1000" s="1644"/>
      <c r="R1000" s="1644"/>
      <c r="S1000" s="1644"/>
      <c r="T1000" s="1644"/>
      <c r="U1000" s="1644"/>
      <c r="V1000" s="1644"/>
      <c r="W1000" s="1644"/>
      <c r="X1000" s="1644"/>
      <c r="Y1000" s="1644"/>
      <c r="Z1000" s="1644"/>
      <c r="AA1000" s="1645"/>
      <c r="AB1000" s="1393">
        <f>SUM(AB995:AI999)</f>
        <v>162</v>
      </c>
      <c r="AC1000" s="1394"/>
      <c r="AD1000" s="1394"/>
      <c r="AE1000" s="1394"/>
      <c r="AF1000" s="1394"/>
      <c r="AG1000" s="1394"/>
      <c r="AH1000" s="1394"/>
      <c r="AI1000" s="1395"/>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14"/>
      <c r="BC1000" s="14"/>
    </row>
    <row r="1001" spans="1:55" ht="13" customHeight="1">
      <c r="A1001" s="14"/>
      <c r="B1001" s="1640" t="s">
        <v>510</v>
      </c>
      <c r="C1001" s="1641"/>
      <c r="D1001" s="1641"/>
      <c r="E1001" s="1641"/>
      <c r="F1001" s="1641"/>
      <c r="G1001" s="1641"/>
      <c r="H1001" s="1641"/>
      <c r="I1001" s="1641"/>
      <c r="J1001" s="1641"/>
      <c r="K1001" s="1641"/>
      <c r="L1001" s="1641"/>
      <c r="M1001" s="1641"/>
      <c r="N1001" s="1641"/>
      <c r="O1001" s="1641"/>
      <c r="P1001" s="1641"/>
      <c r="Q1001" s="1641"/>
      <c r="R1001" s="1641"/>
      <c r="S1001" s="1641"/>
      <c r="T1001" s="1641"/>
      <c r="U1001" s="1641"/>
      <c r="V1001" s="1641"/>
      <c r="W1001" s="1641"/>
      <c r="X1001" s="1641"/>
      <c r="Y1001" s="1641"/>
      <c r="Z1001" s="1641"/>
      <c r="AA1001" s="1641"/>
      <c r="AB1001" s="1641"/>
      <c r="AC1001" s="1641"/>
      <c r="AD1001" s="1641"/>
      <c r="AE1001" s="1641"/>
      <c r="AF1001" s="1641"/>
      <c r="AG1001" s="1641"/>
      <c r="AH1001" s="1641"/>
      <c r="AI1001" s="1642"/>
      <c r="AJ1001" s="1400">
        <f>SUM(AJ995:AQ999)</f>
        <v>102803328</v>
      </c>
      <c r="AK1001" s="1401"/>
      <c r="AL1001" s="1401"/>
      <c r="AM1001" s="1401"/>
      <c r="AN1001" s="1401"/>
      <c r="AO1001" s="1401"/>
      <c r="AP1001" s="1401"/>
      <c r="AQ1001" s="1402"/>
      <c r="AR1001" s="68"/>
      <c r="AS1001" s="68"/>
      <c r="AT1001" s="68"/>
      <c r="AU1001" s="68"/>
      <c r="AV1001" s="68"/>
      <c r="AW1001" s="68"/>
      <c r="AX1001" s="68"/>
      <c r="AY1001" s="68"/>
      <c r="AZ1001" s="34"/>
      <c r="BB1001" s="34"/>
      <c r="BC1001" s="34"/>
    </row>
    <row r="1002" spans="1:55" ht="13" customHeight="1">
      <c r="A1002" s="14"/>
      <c r="B1002" s="1406"/>
      <c r="C1002" s="1407"/>
      <c r="D1002" s="1407"/>
      <c r="E1002" s="1407"/>
      <c r="F1002" s="1407"/>
      <c r="G1002" s="1407"/>
      <c r="H1002" s="1407"/>
      <c r="I1002" s="1407"/>
      <c r="J1002" s="1407"/>
      <c r="K1002" s="1407"/>
      <c r="L1002" s="1407"/>
      <c r="M1002" s="1407"/>
      <c r="N1002" s="1407"/>
      <c r="O1002" s="1407"/>
      <c r="P1002" s="1407"/>
      <c r="Q1002" s="1407"/>
      <c r="R1002" s="1407"/>
      <c r="S1002" s="1407"/>
      <c r="T1002" s="1407"/>
      <c r="U1002" s="1407"/>
      <c r="V1002" s="1407"/>
      <c r="W1002" s="1407"/>
      <c r="X1002" s="1407"/>
      <c r="Y1002" s="1407"/>
      <c r="Z1002" s="1407"/>
      <c r="AA1002" s="1407"/>
      <c r="AB1002" s="1407"/>
      <c r="AC1002" s="1407"/>
      <c r="AD1002" s="1407"/>
      <c r="AE1002" s="1408"/>
      <c r="AF1002" s="1619" t="s">
        <v>664</v>
      </c>
      <c r="AG1002" s="1620"/>
      <c r="AH1002" s="1620"/>
      <c r="AI1002" s="1621"/>
      <c r="AJ1002" s="1406"/>
      <c r="AK1002" s="1407"/>
      <c r="AL1002" s="1407"/>
      <c r="AM1002" s="1407"/>
      <c r="AN1002" s="1407"/>
      <c r="AO1002" s="1407"/>
      <c r="AP1002" s="1407"/>
      <c r="AQ1002" s="1408"/>
      <c r="AR1002" s="68"/>
      <c r="AS1002" s="68"/>
      <c r="AT1002" s="68"/>
      <c r="AU1002" s="68"/>
      <c r="AV1002" s="68"/>
      <c r="AW1002" s="68"/>
      <c r="AX1002" s="68"/>
      <c r="AY1002" s="68"/>
      <c r="AZ1002" s="34"/>
      <c r="BA1002" s="34"/>
      <c r="BB1002" s="34"/>
      <c r="BC1002" s="34"/>
    </row>
    <row r="1003" spans="1:55" ht="13" customHeight="1">
      <c r="A1003" s="14"/>
      <c r="B1003" s="73"/>
      <c r="C1003" s="923" t="s">
        <v>666</v>
      </c>
      <c r="D1003" s="1561" t="s">
        <v>1217</v>
      </c>
      <c r="E1003" s="1562"/>
      <c r="F1003" s="1562"/>
      <c r="G1003" s="1562"/>
      <c r="H1003" s="1562"/>
      <c r="I1003" s="1562"/>
      <c r="J1003" s="1562"/>
      <c r="K1003" s="1562"/>
      <c r="L1003" s="1562"/>
      <c r="M1003" s="1562"/>
      <c r="N1003" s="1562"/>
      <c r="O1003" s="1562"/>
      <c r="P1003" s="1562"/>
      <c r="Q1003" s="1562"/>
      <c r="R1003" s="1562"/>
      <c r="S1003" s="1562"/>
      <c r="T1003" s="1562"/>
      <c r="U1003" s="1562"/>
      <c r="V1003" s="1562"/>
      <c r="W1003" s="1562"/>
      <c r="X1003" s="1562"/>
      <c r="Y1003" s="1562"/>
      <c r="Z1003" s="1562"/>
      <c r="AA1003" s="1562"/>
      <c r="AB1003" s="1562"/>
      <c r="AC1003" s="1562"/>
      <c r="AD1003" s="1562"/>
      <c r="AE1003" s="1563"/>
      <c r="AF1003" s="79"/>
      <c r="AG1003" s="1622" t="s">
        <v>667</v>
      </c>
      <c r="AH1003" s="1623"/>
      <c r="AI1003" s="87"/>
      <c r="AJ1003" s="1368">
        <f>ROUND(IF(AND(AG1003="yes",D1009&gt;0),AJ1001*0.2,0),0)</f>
        <v>0</v>
      </c>
      <c r="AK1003" s="1369"/>
      <c r="AL1003" s="1369"/>
      <c r="AM1003" s="1369"/>
      <c r="AN1003" s="1369"/>
      <c r="AO1003" s="1369"/>
      <c r="AP1003" s="1369"/>
      <c r="AQ1003" s="1370"/>
      <c r="AR1003" s="68"/>
      <c r="AS1003" s="68"/>
      <c r="AT1003" s="68"/>
      <c r="AU1003" s="68"/>
      <c r="AV1003" s="68"/>
      <c r="AW1003" s="68"/>
      <c r="AX1003" s="68"/>
      <c r="AY1003" s="68"/>
      <c r="AZ1003" s="34"/>
      <c r="BA1003" s="34"/>
      <c r="BB1003" s="34"/>
      <c r="BC1003" s="34"/>
    </row>
    <row r="1004" spans="1:55" ht="13" customHeight="1">
      <c r="A1004" s="14"/>
      <c r="B1004" s="257"/>
      <c r="C1004" s="256"/>
      <c r="D1004" s="1567" t="s">
        <v>2186</v>
      </c>
      <c r="E1004" s="1568"/>
      <c r="F1004" s="1568"/>
      <c r="G1004" s="1568"/>
      <c r="H1004" s="1568"/>
      <c r="I1004" s="1568"/>
      <c r="J1004" s="1568"/>
      <c r="K1004" s="1568"/>
      <c r="L1004" s="1568"/>
      <c r="M1004" s="1568"/>
      <c r="N1004" s="1568"/>
      <c r="O1004" s="1568"/>
      <c r="P1004" s="1568"/>
      <c r="Q1004" s="1568"/>
      <c r="R1004" s="1568"/>
      <c r="S1004" s="1568"/>
      <c r="T1004" s="1568"/>
      <c r="U1004" s="1568"/>
      <c r="V1004" s="1568"/>
      <c r="W1004" s="1568"/>
      <c r="X1004" s="1568"/>
      <c r="Y1004" s="1568"/>
      <c r="Z1004" s="1568"/>
      <c r="AA1004" s="1568"/>
      <c r="AB1004" s="1568"/>
      <c r="AC1004" s="1568"/>
      <c r="AD1004" s="1568"/>
      <c r="AE1004" s="1569"/>
      <c r="AF1004" s="73"/>
      <c r="AG1004" s="14"/>
      <c r="AH1004" s="14"/>
      <c r="AI1004" s="83"/>
      <c r="AJ1004" s="1371"/>
      <c r="AK1004" s="1372"/>
      <c r="AL1004" s="1372"/>
      <c r="AM1004" s="1372"/>
      <c r="AN1004" s="1372"/>
      <c r="AO1004" s="1372"/>
      <c r="AP1004" s="1372"/>
      <c r="AQ1004" s="1373"/>
      <c r="AR1004" s="68"/>
      <c r="AS1004" s="68"/>
      <c r="AT1004" s="68"/>
      <c r="AU1004" s="68"/>
      <c r="AV1004" s="68"/>
      <c r="AW1004" s="68"/>
      <c r="AX1004" s="68"/>
      <c r="AY1004" s="68"/>
      <c r="AZ1004" s="34"/>
      <c r="BA1004" s="34"/>
      <c r="BB1004" s="34"/>
      <c r="BC1004" s="34"/>
    </row>
    <row r="1005" spans="1:55" ht="13" customHeight="1">
      <c r="A1005" s="14"/>
      <c r="B1005" s="257"/>
      <c r="C1005" s="256"/>
      <c r="D1005" s="1567"/>
      <c r="E1005" s="1568"/>
      <c r="F1005" s="1568"/>
      <c r="G1005" s="1568"/>
      <c r="H1005" s="1568"/>
      <c r="I1005" s="1568"/>
      <c r="J1005" s="1568"/>
      <c r="K1005" s="1568"/>
      <c r="L1005" s="1568"/>
      <c r="M1005" s="1568"/>
      <c r="N1005" s="1568"/>
      <c r="O1005" s="1568"/>
      <c r="P1005" s="1568"/>
      <c r="Q1005" s="1568"/>
      <c r="R1005" s="1568"/>
      <c r="S1005" s="1568"/>
      <c r="T1005" s="1568"/>
      <c r="U1005" s="1568"/>
      <c r="V1005" s="1568"/>
      <c r="W1005" s="1568"/>
      <c r="X1005" s="1568"/>
      <c r="Y1005" s="1568"/>
      <c r="Z1005" s="1568"/>
      <c r="AA1005" s="1568"/>
      <c r="AB1005" s="1568"/>
      <c r="AC1005" s="1568"/>
      <c r="AD1005" s="1568"/>
      <c r="AE1005" s="1569"/>
      <c r="AF1005" s="73"/>
      <c r="AG1005" s="14"/>
      <c r="AH1005" s="14"/>
      <c r="AI1005" s="83"/>
      <c r="AJ1005" s="1371"/>
      <c r="AK1005" s="1372"/>
      <c r="AL1005" s="1372"/>
      <c r="AM1005" s="1372"/>
      <c r="AN1005" s="1372"/>
      <c r="AO1005" s="1372"/>
      <c r="AP1005" s="1372"/>
      <c r="AQ1005" s="1373"/>
      <c r="AR1005" s="68"/>
      <c r="AS1005" s="68"/>
      <c r="AT1005" s="68"/>
      <c r="AU1005" s="68"/>
      <c r="AV1005" s="68"/>
      <c r="AW1005" s="68"/>
      <c r="AX1005" s="68"/>
      <c r="AY1005" s="68"/>
      <c r="AZ1005" s="34"/>
      <c r="BA1005" s="34"/>
      <c r="BB1005" s="34"/>
      <c r="BC1005" s="34"/>
    </row>
    <row r="1006" spans="1:55" ht="13" customHeight="1">
      <c r="A1006" s="14"/>
      <c r="B1006" s="257"/>
      <c r="C1006" s="256"/>
      <c r="D1006" s="1567"/>
      <c r="E1006" s="1568"/>
      <c r="F1006" s="1568"/>
      <c r="G1006" s="1568"/>
      <c r="H1006" s="1568"/>
      <c r="I1006" s="1568"/>
      <c r="J1006" s="1568"/>
      <c r="K1006" s="1568"/>
      <c r="L1006" s="1568"/>
      <c r="M1006" s="1568"/>
      <c r="N1006" s="1568"/>
      <c r="O1006" s="1568"/>
      <c r="P1006" s="1568"/>
      <c r="Q1006" s="1568"/>
      <c r="R1006" s="1568"/>
      <c r="S1006" s="1568"/>
      <c r="T1006" s="1568"/>
      <c r="U1006" s="1568"/>
      <c r="V1006" s="1568"/>
      <c r="W1006" s="1568"/>
      <c r="X1006" s="1568"/>
      <c r="Y1006" s="1568"/>
      <c r="Z1006" s="1568"/>
      <c r="AA1006" s="1568"/>
      <c r="AB1006" s="1568"/>
      <c r="AC1006" s="1568"/>
      <c r="AD1006" s="1568"/>
      <c r="AE1006" s="1569"/>
      <c r="AF1006" s="73"/>
      <c r="AG1006" s="14"/>
      <c r="AH1006" s="14"/>
      <c r="AI1006" s="83"/>
      <c r="AJ1006" s="1371"/>
      <c r="AK1006" s="1372"/>
      <c r="AL1006" s="1372"/>
      <c r="AM1006" s="1372"/>
      <c r="AN1006" s="1372"/>
      <c r="AO1006" s="1372"/>
      <c r="AP1006" s="1372"/>
      <c r="AQ1006" s="1373"/>
      <c r="AR1006" s="68"/>
      <c r="AS1006" s="68"/>
      <c r="AT1006" s="68"/>
      <c r="AU1006" s="68"/>
      <c r="AV1006" s="68"/>
      <c r="AW1006" s="68"/>
      <c r="AX1006" s="68"/>
      <c r="AY1006" s="68"/>
      <c r="AZ1006" s="34"/>
      <c r="BA1006" s="34"/>
      <c r="BB1006" s="34"/>
      <c r="BC1006" s="34"/>
    </row>
    <row r="1007" spans="1:55" ht="13" customHeight="1">
      <c r="A1007" s="14"/>
      <c r="B1007" s="257"/>
      <c r="C1007" s="256"/>
      <c r="D1007" s="1567"/>
      <c r="E1007" s="1568"/>
      <c r="F1007" s="1568"/>
      <c r="G1007" s="1568"/>
      <c r="H1007" s="1568"/>
      <c r="I1007" s="1568"/>
      <c r="J1007" s="1568"/>
      <c r="K1007" s="1568"/>
      <c r="L1007" s="1568"/>
      <c r="M1007" s="1568"/>
      <c r="N1007" s="1568"/>
      <c r="O1007" s="1568"/>
      <c r="P1007" s="1568"/>
      <c r="Q1007" s="1568"/>
      <c r="R1007" s="1568"/>
      <c r="S1007" s="1568"/>
      <c r="T1007" s="1568"/>
      <c r="U1007" s="1568"/>
      <c r="V1007" s="1568"/>
      <c r="W1007" s="1568"/>
      <c r="X1007" s="1568"/>
      <c r="Y1007" s="1568"/>
      <c r="Z1007" s="1568"/>
      <c r="AA1007" s="1568"/>
      <c r="AB1007" s="1568"/>
      <c r="AC1007" s="1568"/>
      <c r="AD1007" s="1568"/>
      <c r="AE1007" s="1569"/>
      <c r="AF1007" s="73"/>
      <c r="AG1007" s="14"/>
      <c r="AH1007" s="14"/>
      <c r="AI1007" s="83"/>
      <c r="AJ1007" s="1371"/>
      <c r="AK1007" s="1372"/>
      <c r="AL1007" s="1372"/>
      <c r="AM1007" s="1372"/>
      <c r="AN1007" s="1372"/>
      <c r="AO1007" s="1372"/>
      <c r="AP1007" s="1372"/>
      <c r="AQ1007" s="1373"/>
      <c r="AR1007" s="68"/>
      <c r="AS1007" s="68"/>
      <c r="AT1007" s="68"/>
      <c r="AU1007" s="68"/>
      <c r="AV1007" s="68"/>
      <c r="AW1007" s="68"/>
      <c r="AX1007" s="68"/>
      <c r="AY1007" s="68"/>
      <c r="AZ1007" s="34"/>
      <c r="BA1007" s="34"/>
      <c r="BB1007" s="34"/>
      <c r="BC1007" s="34"/>
    </row>
    <row r="1008" spans="1:55" ht="13" customHeight="1">
      <c r="A1008" s="14"/>
      <c r="B1008" s="257"/>
      <c r="C1008" s="256"/>
      <c r="D1008" s="1570" t="s">
        <v>2157</v>
      </c>
      <c r="E1008" s="1571"/>
      <c r="F1008" s="1571"/>
      <c r="G1008" s="1571"/>
      <c r="H1008" s="1571"/>
      <c r="I1008" s="1571"/>
      <c r="J1008" s="1571"/>
      <c r="K1008" s="1571"/>
      <c r="L1008" s="1571"/>
      <c r="M1008" s="1571"/>
      <c r="N1008" s="1571"/>
      <c r="O1008" s="1571"/>
      <c r="P1008" s="1571"/>
      <c r="Q1008" s="1571"/>
      <c r="R1008" s="1571"/>
      <c r="S1008" s="1571"/>
      <c r="T1008" s="1571"/>
      <c r="U1008" s="1571"/>
      <c r="V1008" s="1571"/>
      <c r="W1008" s="1571"/>
      <c r="X1008" s="1571"/>
      <c r="Y1008" s="1571"/>
      <c r="Z1008" s="1571"/>
      <c r="AA1008" s="1571"/>
      <c r="AB1008" s="1571"/>
      <c r="AC1008" s="1571"/>
      <c r="AD1008" s="1571"/>
      <c r="AE1008" s="1572"/>
      <c r="AF1008" s="73"/>
      <c r="AG1008" s="14"/>
      <c r="AH1008" s="14"/>
      <c r="AI1008" s="83"/>
      <c r="AJ1008" s="1371"/>
      <c r="AK1008" s="1372"/>
      <c r="AL1008" s="1372"/>
      <c r="AM1008" s="1372"/>
      <c r="AN1008" s="1372"/>
      <c r="AO1008" s="1372"/>
      <c r="AP1008" s="1372"/>
      <c r="AQ1008" s="1373"/>
      <c r="AR1008" s="68"/>
      <c r="AS1008" s="68"/>
      <c r="AT1008" s="68"/>
      <c r="AU1008" s="68"/>
      <c r="AV1008" s="68"/>
      <c r="AW1008" s="68"/>
      <c r="AX1008" s="68"/>
      <c r="AY1008" s="68"/>
      <c r="AZ1008" s="34"/>
      <c r="BA1008" s="34"/>
      <c r="BB1008" s="34"/>
      <c r="BC1008" s="34"/>
    </row>
    <row r="1009" spans="1:55" ht="13" customHeight="1">
      <c r="A1009" s="14"/>
      <c r="B1009" s="257"/>
      <c r="C1009" s="256"/>
      <c r="D1009" s="1564"/>
      <c r="E1009" s="1565"/>
      <c r="F1009" s="1565"/>
      <c r="G1009" s="1565"/>
      <c r="H1009" s="1565"/>
      <c r="I1009" s="1565"/>
      <c r="J1009" s="1565"/>
      <c r="K1009" s="1565"/>
      <c r="L1009" s="1565"/>
      <c r="M1009" s="1565"/>
      <c r="N1009" s="1565"/>
      <c r="O1009" s="1565"/>
      <c r="P1009" s="1565"/>
      <c r="Q1009" s="1565"/>
      <c r="R1009" s="1565"/>
      <c r="S1009" s="1565"/>
      <c r="T1009" s="1565"/>
      <c r="U1009" s="1565"/>
      <c r="V1009" s="1565"/>
      <c r="W1009" s="1565"/>
      <c r="X1009" s="1565"/>
      <c r="Y1009" s="1565"/>
      <c r="Z1009" s="1565"/>
      <c r="AA1009" s="1565"/>
      <c r="AB1009" s="1565"/>
      <c r="AC1009" s="1565"/>
      <c r="AD1009" s="1565"/>
      <c r="AE1009" s="1566"/>
      <c r="AF1009" s="77"/>
      <c r="AG1009" s="7"/>
      <c r="AH1009" s="7"/>
      <c r="AI1009" s="78"/>
      <c r="AJ1009" s="1374"/>
      <c r="AK1009" s="1375"/>
      <c r="AL1009" s="1375"/>
      <c r="AM1009" s="1375"/>
      <c r="AN1009" s="1375"/>
      <c r="AO1009" s="1375"/>
      <c r="AP1009" s="1375"/>
      <c r="AQ1009" s="1376"/>
      <c r="AR1009" s="68"/>
      <c r="AS1009" s="68"/>
      <c r="AT1009" s="68"/>
      <c r="AU1009" s="68"/>
      <c r="AV1009" s="68"/>
      <c r="AW1009" s="68"/>
      <c r="AX1009" s="68"/>
      <c r="AY1009" s="68"/>
      <c r="AZ1009" s="34"/>
      <c r="BA1009" s="34"/>
      <c r="BB1009" s="34"/>
      <c r="BC1009" s="34"/>
    </row>
    <row r="1010" spans="1:55" ht="13" customHeight="1">
      <c r="A1010" s="14"/>
      <c r="B1010" s="255"/>
      <c r="C1010" s="318"/>
      <c r="D1010" s="1573" t="s">
        <v>1283</v>
      </c>
      <c r="E1010" s="1574"/>
      <c r="F1010" s="1574"/>
      <c r="G1010" s="1574"/>
      <c r="H1010" s="1574"/>
      <c r="I1010" s="1574"/>
      <c r="J1010" s="1574"/>
      <c r="K1010" s="1574"/>
      <c r="L1010" s="1574"/>
      <c r="M1010" s="1574"/>
      <c r="N1010" s="1574"/>
      <c r="O1010" s="1574"/>
      <c r="P1010" s="1574"/>
      <c r="Q1010" s="1574"/>
      <c r="R1010" s="1574"/>
      <c r="S1010" s="1574"/>
      <c r="T1010" s="1574"/>
      <c r="U1010" s="1574"/>
      <c r="V1010" s="1574"/>
      <c r="W1010" s="1574"/>
      <c r="X1010" s="1574"/>
      <c r="Y1010" s="1574"/>
      <c r="Z1010" s="1574"/>
      <c r="AA1010" s="1574"/>
      <c r="AB1010" s="1574"/>
      <c r="AC1010" s="1574"/>
      <c r="AD1010" s="1574"/>
      <c r="AE1010" s="1575"/>
      <c r="AF1010" s="79"/>
      <c r="AG1010" s="1592" t="s">
        <v>667</v>
      </c>
      <c r="AH1010" s="1593"/>
      <c r="AI1010" s="87"/>
      <c r="AJ1010" s="1368">
        <f>ROUND(IF(AG1010="yes",AJ1001*0.05,0),0)</f>
        <v>0</v>
      </c>
      <c r="AK1010" s="1369"/>
      <c r="AL1010" s="1369"/>
      <c r="AM1010" s="1369"/>
      <c r="AN1010" s="1369"/>
      <c r="AO1010" s="1369"/>
      <c r="AP1010" s="1369"/>
      <c r="AQ1010" s="1370"/>
      <c r="AR1010" s="68"/>
      <c r="AS1010" s="68"/>
      <c r="AT1010" s="68"/>
      <c r="AU1010" s="68"/>
      <c r="AV1010" s="68"/>
      <c r="AW1010" s="68"/>
      <c r="AX1010" s="68"/>
      <c r="AY1010" s="68"/>
      <c r="AZ1010" s="34"/>
      <c r="BA1010" s="34"/>
      <c r="BB1010" s="34"/>
      <c r="BC1010" s="34"/>
    </row>
    <row r="1011" spans="1:55" ht="13" customHeight="1">
      <c r="A1011" s="14"/>
      <c r="B1011" s="257"/>
      <c r="C1011" s="82"/>
      <c r="D1011" s="1567" t="s">
        <v>1281</v>
      </c>
      <c r="E1011" s="1568"/>
      <c r="F1011" s="1568"/>
      <c r="G1011" s="1568"/>
      <c r="H1011" s="1568"/>
      <c r="I1011" s="1568"/>
      <c r="J1011" s="1568"/>
      <c r="K1011" s="1568"/>
      <c r="L1011" s="1568"/>
      <c r="M1011" s="1568"/>
      <c r="N1011" s="1568"/>
      <c r="O1011" s="1568"/>
      <c r="P1011" s="1568"/>
      <c r="Q1011" s="1568"/>
      <c r="R1011" s="1568"/>
      <c r="S1011" s="1568"/>
      <c r="T1011" s="1568"/>
      <c r="U1011" s="1568"/>
      <c r="V1011" s="1568"/>
      <c r="W1011" s="1568"/>
      <c r="X1011" s="1568"/>
      <c r="Y1011" s="1568"/>
      <c r="Z1011" s="1568"/>
      <c r="AA1011" s="1568"/>
      <c r="AB1011" s="1568"/>
      <c r="AC1011" s="1568"/>
      <c r="AD1011" s="1568"/>
      <c r="AE1011" s="1569"/>
      <c r="AF1011" s="73"/>
      <c r="AG1011" s="14"/>
      <c r="AH1011" s="14"/>
      <c r="AI1011" s="83"/>
      <c r="AJ1011" s="1371"/>
      <c r="AK1011" s="1372"/>
      <c r="AL1011" s="1372"/>
      <c r="AM1011" s="1372"/>
      <c r="AN1011" s="1372"/>
      <c r="AO1011" s="1372"/>
      <c r="AP1011" s="1372"/>
      <c r="AQ1011" s="1373"/>
      <c r="AR1011" s="68"/>
      <c r="AS1011" s="68"/>
      <c r="AT1011" s="68"/>
      <c r="AU1011" s="68"/>
      <c r="AV1011" s="68"/>
      <c r="AW1011" s="68"/>
      <c r="AX1011" s="68"/>
      <c r="AY1011" s="34"/>
      <c r="AZ1011" s="34"/>
      <c r="BB1011" s="34"/>
    </row>
    <row r="1012" spans="1:55" ht="13" customHeight="1">
      <c r="A1012" s="14"/>
      <c r="B1012" s="257"/>
      <c r="C1012" s="82"/>
      <c r="D1012" s="1567"/>
      <c r="E1012" s="1568"/>
      <c r="F1012" s="1568"/>
      <c r="G1012" s="1568"/>
      <c r="H1012" s="1568"/>
      <c r="I1012" s="1568"/>
      <c r="J1012" s="1568"/>
      <c r="K1012" s="1568"/>
      <c r="L1012" s="1568"/>
      <c r="M1012" s="1568"/>
      <c r="N1012" s="1568"/>
      <c r="O1012" s="1568"/>
      <c r="P1012" s="1568"/>
      <c r="Q1012" s="1568"/>
      <c r="R1012" s="1568"/>
      <c r="S1012" s="1568"/>
      <c r="T1012" s="1568"/>
      <c r="U1012" s="1568"/>
      <c r="V1012" s="1568"/>
      <c r="W1012" s="1568"/>
      <c r="X1012" s="1568"/>
      <c r="Y1012" s="1568"/>
      <c r="Z1012" s="1568"/>
      <c r="AA1012" s="1568"/>
      <c r="AB1012" s="1568"/>
      <c r="AC1012" s="1568"/>
      <c r="AD1012" s="1568"/>
      <c r="AE1012" s="1569"/>
      <c r="AF1012" s="73"/>
      <c r="AG1012" s="14"/>
      <c r="AH1012" s="14"/>
      <c r="AI1012" s="83"/>
      <c r="AJ1012" s="1371"/>
      <c r="AK1012" s="1372"/>
      <c r="AL1012" s="1372"/>
      <c r="AM1012" s="1372"/>
      <c r="AN1012" s="1372"/>
      <c r="AO1012" s="1372"/>
      <c r="AP1012" s="1372"/>
      <c r="AQ1012" s="1373"/>
      <c r="AR1012" s="68"/>
      <c r="AS1012" s="68"/>
      <c r="AT1012" s="68"/>
      <c r="AU1012" s="68"/>
      <c r="AV1012" s="68"/>
      <c r="AW1012" s="68"/>
      <c r="AX1012" s="68"/>
      <c r="AY1012" s="910">
        <f>G761+O805</f>
        <v>160</v>
      </c>
      <c r="AZ1012" s="34"/>
      <c r="BB1012" s="34"/>
    </row>
    <row r="1013" spans="1:55" ht="13" customHeight="1">
      <c r="A1013" s="14"/>
      <c r="B1013" s="257"/>
      <c r="C1013" s="82"/>
      <c r="D1013" s="1567"/>
      <c r="E1013" s="1568"/>
      <c r="F1013" s="1568"/>
      <c r="G1013" s="1568"/>
      <c r="H1013" s="1568"/>
      <c r="I1013" s="1568"/>
      <c r="J1013" s="1568"/>
      <c r="K1013" s="1568"/>
      <c r="L1013" s="1568"/>
      <c r="M1013" s="1568"/>
      <c r="N1013" s="1568"/>
      <c r="O1013" s="1568"/>
      <c r="P1013" s="1568"/>
      <c r="Q1013" s="1568"/>
      <c r="R1013" s="1568"/>
      <c r="S1013" s="1568"/>
      <c r="T1013" s="1568"/>
      <c r="U1013" s="1568"/>
      <c r="V1013" s="1568"/>
      <c r="W1013" s="1568"/>
      <c r="X1013" s="1568"/>
      <c r="Y1013" s="1568"/>
      <c r="Z1013" s="1568"/>
      <c r="AA1013" s="1568"/>
      <c r="AB1013" s="1568"/>
      <c r="AC1013" s="1568"/>
      <c r="AD1013" s="1568"/>
      <c r="AE1013" s="1569"/>
      <c r="AF1013" s="73"/>
      <c r="AG1013" s="14"/>
      <c r="AH1013" s="14"/>
      <c r="AI1013" s="83"/>
      <c r="AJ1013" s="1371"/>
      <c r="AK1013" s="1372"/>
      <c r="AL1013" s="1372"/>
      <c r="AM1013" s="1372"/>
      <c r="AN1013" s="1372"/>
      <c r="AO1013" s="1372"/>
      <c r="AP1013" s="1372"/>
      <c r="AQ1013" s="1373"/>
      <c r="AR1013" s="68"/>
      <c r="AS1013" s="68"/>
      <c r="AT1013" s="68"/>
      <c r="AU1013" s="68"/>
      <c r="AV1013" s="68"/>
      <c r="AW1013" s="68"/>
      <c r="AX1013" s="68"/>
      <c r="AY1013" s="14"/>
      <c r="AZ1013" s="34"/>
      <c r="BB1013" s="34"/>
    </row>
    <row r="1014" spans="1:55" ht="13" customHeight="1">
      <c r="A1014" s="14"/>
      <c r="B1014" s="257"/>
      <c r="C1014" s="82"/>
      <c r="D1014" s="1567"/>
      <c r="E1014" s="1568"/>
      <c r="F1014" s="1568"/>
      <c r="G1014" s="1568"/>
      <c r="H1014" s="1568"/>
      <c r="I1014" s="1568"/>
      <c r="J1014" s="1568"/>
      <c r="K1014" s="1568"/>
      <c r="L1014" s="1568"/>
      <c r="M1014" s="1568"/>
      <c r="N1014" s="1568"/>
      <c r="O1014" s="1568"/>
      <c r="P1014" s="1568"/>
      <c r="Q1014" s="1568"/>
      <c r="R1014" s="1568"/>
      <c r="S1014" s="1568"/>
      <c r="T1014" s="1568"/>
      <c r="U1014" s="1568"/>
      <c r="V1014" s="1568"/>
      <c r="W1014" s="1568"/>
      <c r="X1014" s="1568"/>
      <c r="Y1014" s="1568"/>
      <c r="Z1014" s="1568"/>
      <c r="AA1014" s="1568"/>
      <c r="AB1014" s="1568"/>
      <c r="AC1014" s="1568"/>
      <c r="AD1014" s="1568"/>
      <c r="AE1014" s="1569"/>
      <c r="AF1014" s="73"/>
      <c r="AG1014" s="14"/>
      <c r="AH1014" s="14"/>
      <c r="AI1014" s="83"/>
      <c r="AJ1014" s="1371"/>
      <c r="AK1014" s="1372"/>
      <c r="AL1014" s="1372"/>
      <c r="AM1014" s="1372"/>
      <c r="AN1014" s="1372"/>
      <c r="AO1014" s="1372"/>
      <c r="AP1014" s="1372"/>
      <c r="AQ1014" s="1373"/>
      <c r="AR1014" s="68"/>
      <c r="AS1014" s="68"/>
      <c r="AT1014" s="68"/>
      <c r="AU1014" s="68"/>
      <c r="AV1014" s="68"/>
      <c r="AW1014" s="68"/>
      <c r="AX1014" s="68"/>
      <c r="AY1014" s="909">
        <f>ROUNDDOWN(X1057/I1057,2)</f>
        <v>0.66</v>
      </c>
      <c r="AZ1014" s="34"/>
      <c r="BB1014" s="34"/>
    </row>
    <row r="1015" spans="1:55" ht="13" customHeight="1">
      <c r="A1015" s="14"/>
      <c r="B1015" s="75"/>
      <c r="C1015" s="76"/>
      <c r="D1015" s="1570"/>
      <c r="E1015" s="1571"/>
      <c r="F1015" s="1571"/>
      <c r="G1015" s="1571"/>
      <c r="H1015" s="1571"/>
      <c r="I1015" s="1571"/>
      <c r="J1015" s="1571"/>
      <c r="K1015" s="1571"/>
      <c r="L1015" s="1571"/>
      <c r="M1015" s="1571"/>
      <c r="N1015" s="1571"/>
      <c r="O1015" s="1571"/>
      <c r="P1015" s="1571"/>
      <c r="Q1015" s="1571"/>
      <c r="R1015" s="1571"/>
      <c r="S1015" s="1571"/>
      <c r="T1015" s="1571"/>
      <c r="U1015" s="1571"/>
      <c r="V1015" s="1571"/>
      <c r="W1015" s="1571"/>
      <c r="X1015" s="1571"/>
      <c r="Y1015" s="1571"/>
      <c r="Z1015" s="1571"/>
      <c r="AA1015" s="1571"/>
      <c r="AB1015" s="1571"/>
      <c r="AC1015" s="1571"/>
      <c r="AD1015" s="1571"/>
      <c r="AE1015" s="1572"/>
      <c r="AF1015" s="77"/>
      <c r="AG1015" s="7"/>
      <c r="AH1015" s="7"/>
      <c r="AI1015" s="78"/>
      <c r="AJ1015" s="1374"/>
      <c r="AK1015" s="1375"/>
      <c r="AL1015" s="1375"/>
      <c r="AM1015" s="1375"/>
      <c r="AN1015" s="1375"/>
      <c r="AO1015" s="1375"/>
      <c r="AP1015" s="1375"/>
      <c r="AQ1015" s="1376"/>
      <c r="AR1015" s="68"/>
      <c r="AS1015" s="68"/>
      <c r="AT1015" s="68"/>
      <c r="AU1015" s="68"/>
      <c r="AV1015" s="68"/>
      <c r="AW1015" s="68"/>
      <c r="AX1015" s="68"/>
      <c r="AY1015" s="909">
        <f>ROUNDDOWN(X1061/I1061,2)</f>
        <v>0.1</v>
      </c>
      <c r="AZ1015" s="34"/>
      <c r="BB1015" s="34"/>
    </row>
    <row r="1016" spans="1:55" ht="13" customHeight="1">
      <c r="A1016" s="14"/>
      <c r="B1016" s="255"/>
      <c r="C1016" s="80" t="s">
        <v>670</v>
      </c>
      <c r="D1016" s="1573" t="s">
        <v>1669</v>
      </c>
      <c r="E1016" s="1574"/>
      <c r="F1016" s="1574"/>
      <c r="G1016" s="1574"/>
      <c r="H1016" s="1574"/>
      <c r="I1016" s="1574"/>
      <c r="J1016" s="1574"/>
      <c r="K1016" s="1574"/>
      <c r="L1016" s="1574"/>
      <c r="M1016" s="1574"/>
      <c r="N1016" s="1574"/>
      <c r="O1016" s="1574"/>
      <c r="P1016" s="1574"/>
      <c r="Q1016" s="1574"/>
      <c r="R1016" s="1574"/>
      <c r="S1016" s="1574"/>
      <c r="T1016" s="1574"/>
      <c r="U1016" s="1574"/>
      <c r="V1016" s="1574"/>
      <c r="W1016" s="1574"/>
      <c r="X1016" s="1574"/>
      <c r="Y1016" s="1574"/>
      <c r="Z1016" s="1574"/>
      <c r="AA1016" s="1574"/>
      <c r="AB1016" s="1574"/>
      <c r="AC1016" s="1574"/>
      <c r="AD1016" s="1574"/>
      <c r="AE1016" s="1575"/>
      <c r="AF1016" s="86"/>
      <c r="AG1016" s="1592" t="s">
        <v>667</v>
      </c>
      <c r="AH1016" s="1593"/>
      <c r="AI1016" s="87"/>
      <c r="AJ1016" s="1368">
        <f>ROUND(IF(AG1016="yes",AJ1001*0.1,0),0)</f>
        <v>0</v>
      </c>
      <c r="AK1016" s="1369"/>
      <c r="AL1016" s="1369"/>
      <c r="AM1016" s="1369"/>
      <c r="AN1016" s="1369"/>
      <c r="AO1016" s="1369"/>
      <c r="AP1016" s="1369"/>
      <c r="AQ1016" s="1370"/>
      <c r="AR1016" s="68"/>
      <c r="AS1016" s="68"/>
      <c r="AT1016" s="68"/>
      <c r="AU1016" s="68"/>
      <c r="AV1016" s="68"/>
      <c r="AW1016" s="68"/>
      <c r="AX1016" s="68"/>
      <c r="BB1016" s="34"/>
    </row>
    <row r="1017" spans="1:55" ht="13" customHeight="1">
      <c r="A1017" s="14"/>
      <c r="B1017" s="73"/>
      <c r="C1017" s="74"/>
      <c r="D1017" s="1583" t="s">
        <v>1282</v>
      </c>
      <c r="E1017" s="1584"/>
      <c r="F1017" s="1584"/>
      <c r="G1017" s="1584"/>
      <c r="H1017" s="1584"/>
      <c r="I1017" s="1584"/>
      <c r="J1017" s="1584"/>
      <c r="K1017" s="1584"/>
      <c r="L1017" s="1584"/>
      <c r="M1017" s="1584"/>
      <c r="N1017" s="1584"/>
      <c r="O1017" s="1584"/>
      <c r="P1017" s="1584"/>
      <c r="Q1017" s="1584"/>
      <c r="R1017" s="1584"/>
      <c r="S1017" s="1584"/>
      <c r="T1017" s="1584"/>
      <c r="U1017" s="1584"/>
      <c r="V1017" s="1584"/>
      <c r="W1017" s="1584"/>
      <c r="X1017" s="1584"/>
      <c r="Y1017" s="1584"/>
      <c r="Z1017" s="1584"/>
      <c r="AA1017" s="1584"/>
      <c r="AB1017" s="1584"/>
      <c r="AC1017" s="1584"/>
      <c r="AD1017" s="1584"/>
      <c r="AE1017" s="1585"/>
      <c r="AF1017" s="73"/>
      <c r="AI1017" s="83"/>
      <c r="AJ1017" s="1371"/>
      <c r="AK1017" s="1372"/>
      <c r="AL1017" s="1372"/>
      <c r="AM1017" s="1372"/>
      <c r="AN1017" s="1372"/>
      <c r="AO1017" s="1372"/>
      <c r="AP1017" s="1372"/>
      <c r="AQ1017" s="1373"/>
      <c r="AR1017" s="68"/>
      <c r="AS1017" s="68"/>
      <c r="AT1017" s="68"/>
      <c r="AU1017" s="68"/>
      <c r="AV1017" s="68"/>
      <c r="AW1017" s="68"/>
      <c r="AX1017" s="68"/>
    </row>
    <row r="1018" spans="1:55" ht="13" customHeight="1">
      <c r="A1018" s="14"/>
      <c r="B1018" s="73"/>
      <c r="C1018" s="74"/>
      <c r="D1018" s="1583"/>
      <c r="E1018" s="1584"/>
      <c r="F1018" s="1584"/>
      <c r="G1018" s="1584"/>
      <c r="H1018" s="1584"/>
      <c r="I1018" s="1584"/>
      <c r="J1018" s="1584"/>
      <c r="K1018" s="1584"/>
      <c r="L1018" s="1584"/>
      <c r="M1018" s="1584"/>
      <c r="N1018" s="1584"/>
      <c r="O1018" s="1584"/>
      <c r="P1018" s="1584"/>
      <c r="Q1018" s="1584"/>
      <c r="R1018" s="1584"/>
      <c r="S1018" s="1584"/>
      <c r="T1018" s="1584"/>
      <c r="U1018" s="1584"/>
      <c r="V1018" s="1584"/>
      <c r="W1018" s="1584"/>
      <c r="X1018" s="1584"/>
      <c r="Y1018" s="1584"/>
      <c r="Z1018" s="1584"/>
      <c r="AA1018" s="1584"/>
      <c r="AB1018" s="1584"/>
      <c r="AC1018" s="1584"/>
      <c r="AD1018" s="1584"/>
      <c r="AE1018" s="1585"/>
      <c r="AF1018" s="73"/>
      <c r="AG1018" s="14"/>
      <c r="AH1018" s="14"/>
      <c r="AI1018" s="83"/>
      <c r="AJ1018" s="1371"/>
      <c r="AK1018" s="1372"/>
      <c r="AL1018" s="1372"/>
      <c r="AM1018" s="1372"/>
      <c r="AN1018" s="1372"/>
      <c r="AO1018" s="1372"/>
      <c r="AP1018" s="1372"/>
      <c r="AQ1018" s="1373"/>
      <c r="AR1018" s="68"/>
      <c r="AS1018" s="68"/>
      <c r="AT1018" s="68"/>
      <c r="AU1018" s="68"/>
      <c r="AV1018" s="68"/>
      <c r="AW1018" s="68"/>
      <c r="AX1018" s="68"/>
    </row>
    <row r="1019" spans="1:55" ht="13" customHeight="1">
      <c r="A1019" s="14"/>
      <c r="B1019" s="85"/>
      <c r="C1019" s="76"/>
      <c r="D1019" s="1576"/>
      <c r="E1019" s="1577"/>
      <c r="F1019" s="1577"/>
      <c r="G1019" s="1577"/>
      <c r="H1019" s="1577"/>
      <c r="I1019" s="1577"/>
      <c r="J1019" s="1577"/>
      <c r="K1019" s="1577"/>
      <c r="L1019" s="1577"/>
      <c r="M1019" s="1577"/>
      <c r="N1019" s="1577"/>
      <c r="O1019" s="1577"/>
      <c r="P1019" s="1577"/>
      <c r="Q1019" s="1577"/>
      <c r="R1019" s="1577"/>
      <c r="S1019" s="1577"/>
      <c r="T1019" s="1577"/>
      <c r="U1019" s="1577"/>
      <c r="V1019" s="1577"/>
      <c r="W1019" s="1577"/>
      <c r="X1019" s="1577"/>
      <c r="Y1019" s="1577"/>
      <c r="Z1019" s="1577"/>
      <c r="AA1019" s="1577"/>
      <c r="AB1019" s="1577"/>
      <c r="AC1019" s="1577"/>
      <c r="AD1019" s="1577"/>
      <c r="AE1019" s="1578"/>
      <c r="AF1019" s="77"/>
      <c r="AG1019" s="7"/>
      <c r="AH1019" s="7"/>
      <c r="AI1019" s="78"/>
      <c r="AJ1019" s="1374"/>
      <c r="AK1019" s="1375"/>
      <c r="AL1019" s="1375"/>
      <c r="AM1019" s="1375"/>
      <c r="AN1019" s="1375"/>
      <c r="AO1019" s="1375"/>
      <c r="AP1019" s="1375"/>
      <c r="AQ1019" s="1376"/>
      <c r="AR1019" s="68"/>
      <c r="AS1019" s="68"/>
      <c r="AT1019" s="68"/>
      <c r="AU1019" s="68"/>
      <c r="AV1019" s="68"/>
      <c r="AW1019" s="68"/>
      <c r="AX1019" s="68"/>
    </row>
    <row r="1020" spans="1:55" ht="13" customHeight="1">
      <c r="A1020" s="14"/>
      <c r="B1020" s="79"/>
      <c r="C1020" s="80" t="s">
        <v>211</v>
      </c>
      <c r="D1020" s="1573" t="s">
        <v>1284</v>
      </c>
      <c r="E1020" s="1574"/>
      <c r="F1020" s="1574"/>
      <c r="G1020" s="1574"/>
      <c r="H1020" s="1574"/>
      <c r="I1020" s="1574"/>
      <c r="J1020" s="1574"/>
      <c r="K1020" s="1574"/>
      <c r="L1020" s="1574"/>
      <c r="M1020" s="1574"/>
      <c r="N1020" s="1574"/>
      <c r="O1020" s="1574"/>
      <c r="P1020" s="1574"/>
      <c r="Q1020" s="1574"/>
      <c r="R1020" s="1574"/>
      <c r="S1020" s="1574"/>
      <c r="T1020" s="1574"/>
      <c r="U1020" s="1574"/>
      <c r="V1020" s="1574"/>
      <c r="W1020" s="1574"/>
      <c r="X1020" s="1574"/>
      <c r="Y1020" s="1574"/>
      <c r="Z1020" s="1574"/>
      <c r="AA1020" s="1574"/>
      <c r="AB1020" s="1574"/>
      <c r="AC1020" s="1574"/>
      <c r="AD1020" s="1574"/>
      <c r="AE1020" s="1575"/>
      <c r="AF1020" s="79"/>
      <c r="AG1020" s="1592" t="s">
        <v>667</v>
      </c>
      <c r="AH1020" s="1593"/>
      <c r="AI1020" s="87"/>
      <c r="AJ1020" s="1368">
        <f>ROUND(IF(AG1020="yes",AJ1001*0.02,0),0)</f>
        <v>0</v>
      </c>
      <c r="AK1020" s="1369"/>
      <c r="AL1020" s="1369"/>
      <c r="AM1020" s="1369"/>
      <c r="AN1020" s="1369"/>
      <c r="AO1020" s="1369"/>
      <c r="AP1020" s="1369"/>
      <c r="AQ1020" s="1370"/>
      <c r="AR1020" s="68"/>
      <c r="AS1020" s="68"/>
      <c r="AT1020" s="68"/>
      <c r="AU1020" s="68"/>
      <c r="AV1020" s="68"/>
      <c r="AW1020" s="68"/>
      <c r="AX1020" s="68"/>
    </row>
    <row r="1021" spans="1:55" ht="14.25" customHeight="1">
      <c r="A1021" s="14"/>
      <c r="B1021" s="73"/>
      <c r="C1021" s="74"/>
      <c r="D1021" s="1576" t="s">
        <v>1285</v>
      </c>
      <c r="E1021" s="1577"/>
      <c r="F1021" s="1577"/>
      <c r="G1021" s="1577"/>
      <c r="H1021" s="1577"/>
      <c r="I1021" s="1577"/>
      <c r="J1021" s="1577"/>
      <c r="K1021" s="1577"/>
      <c r="L1021" s="1577"/>
      <c r="M1021" s="1577"/>
      <c r="N1021" s="1577"/>
      <c r="O1021" s="1577"/>
      <c r="P1021" s="1577"/>
      <c r="Q1021" s="1577"/>
      <c r="R1021" s="1577"/>
      <c r="S1021" s="1577"/>
      <c r="T1021" s="1577"/>
      <c r="U1021" s="1577"/>
      <c r="V1021" s="1577"/>
      <c r="W1021" s="1577"/>
      <c r="X1021" s="1577"/>
      <c r="Y1021" s="1577"/>
      <c r="Z1021" s="1577"/>
      <c r="AA1021" s="1577"/>
      <c r="AB1021" s="1577"/>
      <c r="AC1021" s="1577"/>
      <c r="AD1021" s="1577"/>
      <c r="AE1021" s="1578"/>
      <c r="AF1021" s="77"/>
      <c r="AG1021" s="7"/>
      <c r="AH1021" s="7"/>
      <c r="AI1021" s="78"/>
      <c r="AJ1021" s="1374"/>
      <c r="AK1021" s="1375"/>
      <c r="AL1021" s="1375"/>
      <c r="AM1021" s="1375"/>
      <c r="AN1021" s="1375"/>
      <c r="AO1021" s="1375"/>
      <c r="AP1021" s="1375"/>
      <c r="AQ1021" s="1376"/>
      <c r="AR1021" s="68"/>
      <c r="AS1021" s="68"/>
      <c r="AT1021" s="68"/>
      <c r="AU1021" s="68"/>
      <c r="AV1021" s="68"/>
      <c r="AW1021" s="68"/>
      <c r="AX1021" s="3" t="s">
        <v>1815</v>
      </c>
      <c r="AZ1021" s="3" t="s">
        <v>2529</v>
      </c>
    </row>
    <row r="1022" spans="1:55" ht="13" customHeight="1">
      <c r="A1022" s="14"/>
      <c r="B1022" s="79"/>
      <c r="C1022" s="80" t="s">
        <v>214</v>
      </c>
      <c r="D1022" s="1573" t="s">
        <v>1286</v>
      </c>
      <c r="E1022" s="1574"/>
      <c r="F1022" s="1574"/>
      <c r="G1022" s="1574"/>
      <c r="H1022" s="1574"/>
      <c r="I1022" s="1574"/>
      <c r="J1022" s="1574"/>
      <c r="K1022" s="1574"/>
      <c r="L1022" s="1574"/>
      <c r="M1022" s="1574"/>
      <c r="N1022" s="1574"/>
      <c r="O1022" s="1574"/>
      <c r="P1022" s="1574"/>
      <c r="Q1022" s="1574"/>
      <c r="R1022" s="1574"/>
      <c r="S1022" s="1574"/>
      <c r="T1022" s="1574"/>
      <c r="U1022" s="1574"/>
      <c r="V1022" s="1574"/>
      <c r="W1022" s="1574"/>
      <c r="X1022" s="1574"/>
      <c r="Y1022" s="1574"/>
      <c r="Z1022" s="1574"/>
      <c r="AA1022" s="1574"/>
      <c r="AB1022" s="1574"/>
      <c r="AC1022" s="1574"/>
      <c r="AD1022" s="1574"/>
      <c r="AE1022" s="1575"/>
      <c r="AF1022" s="79"/>
      <c r="AG1022" s="1592" t="s">
        <v>667</v>
      </c>
      <c r="AH1022" s="1593"/>
      <c r="AI1022" s="79"/>
      <c r="AJ1022" s="1368">
        <f>ROUND(IF(AG1022="yes",AJ1001*0.02,0),0)</f>
        <v>0</v>
      </c>
      <c r="AK1022" s="1369"/>
      <c r="AL1022" s="1369"/>
      <c r="AM1022" s="1369"/>
      <c r="AN1022" s="1369"/>
      <c r="AO1022" s="1369"/>
      <c r="AP1022" s="1369"/>
      <c r="AQ1022" s="1370"/>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583" t="s">
        <v>1287</v>
      </c>
      <c r="E1023" s="1584"/>
      <c r="F1023" s="1584"/>
      <c r="G1023" s="1584"/>
      <c r="H1023" s="1584"/>
      <c r="I1023" s="1584"/>
      <c r="J1023" s="1584"/>
      <c r="K1023" s="1584"/>
      <c r="L1023" s="1584"/>
      <c r="M1023" s="1584"/>
      <c r="N1023" s="1584"/>
      <c r="O1023" s="1584"/>
      <c r="P1023" s="1584"/>
      <c r="Q1023" s="1584"/>
      <c r="R1023" s="1584"/>
      <c r="S1023" s="1584"/>
      <c r="T1023" s="1584"/>
      <c r="U1023" s="1584"/>
      <c r="V1023" s="1584"/>
      <c r="W1023" s="1584"/>
      <c r="X1023" s="1584"/>
      <c r="Y1023" s="1584"/>
      <c r="Z1023" s="1584"/>
      <c r="AA1023" s="1584"/>
      <c r="AB1023" s="1584"/>
      <c r="AC1023" s="1584"/>
      <c r="AD1023" s="1584"/>
      <c r="AE1023" s="1585"/>
      <c r="AF1023" s="1352" t="str">
        <f>IF(AND(AG1022="yes",T212&lt;&gt;1),"The project may not be eligible for this boost","")</f>
        <v/>
      </c>
      <c r="AG1023" s="1353"/>
      <c r="AH1023" s="1353"/>
      <c r="AI1023" s="1354"/>
      <c r="AJ1023" s="1371"/>
      <c r="AK1023" s="1372"/>
      <c r="AL1023" s="1372"/>
      <c r="AM1023" s="1372"/>
      <c r="AN1023" s="1372"/>
      <c r="AO1023" s="1372"/>
      <c r="AP1023" s="1372"/>
      <c r="AQ1023" s="1373"/>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576"/>
      <c r="E1024" s="1577"/>
      <c r="F1024" s="1577"/>
      <c r="G1024" s="1577"/>
      <c r="H1024" s="1577"/>
      <c r="I1024" s="1577"/>
      <c r="J1024" s="1577"/>
      <c r="K1024" s="1577"/>
      <c r="L1024" s="1577"/>
      <c r="M1024" s="1577"/>
      <c r="N1024" s="1577"/>
      <c r="O1024" s="1577"/>
      <c r="P1024" s="1577"/>
      <c r="Q1024" s="1577"/>
      <c r="R1024" s="1577"/>
      <c r="S1024" s="1577"/>
      <c r="T1024" s="1577"/>
      <c r="U1024" s="1577"/>
      <c r="V1024" s="1577"/>
      <c r="W1024" s="1577"/>
      <c r="X1024" s="1577"/>
      <c r="Y1024" s="1577"/>
      <c r="Z1024" s="1577"/>
      <c r="AA1024" s="1577"/>
      <c r="AB1024" s="1577"/>
      <c r="AC1024" s="1577"/>
      <c r="AD1024" s="1577"/>
      <c r="AE1024" s="1578"/>
      <c r="AF1024" s="1355"/>
      <c r="AG1024" s="1356"/>
      <c r="AH1024" s="1356"/>
      <c r="AI1024" s="1357"/>
      <c r="AJ1024" s="1374"/>
      <c r="AK1024" s="1375"/>
      <c r="AL1024" s="1375"/>
      <c r="AM1024" s="1375"/>
      <c r="AN1024" s="1375"/>
      <c r="AO1024" s="1375"/>
      <c r="AP1024" s="1375"/>
      <c r="AQ1024" s="1376"/>
      <c r="AR1024" s="68"/>
      <c r="AS1024" s="68"/>
      <c r="AT1024" s="68"/>
      <c r="AU1024" s="68"/>
      <c r="AV1024" s="68"/>
      <c r="AW1024" s="68"/>
      <c r="AX1024" s="3">
        <v>3</v>
      </c>
      <c r="AY1024" s="200">
        <f t="shared" si="55"/>
        <v>0</v>
      </c>
      <c r="AZ1024" s="1189">
        <v>0.05</v>
      </c>
    </row>
    <row r="1025" spans="1:52" ht="13" customHeight="1">
      <c r="A1025" s="14"/>
      <c r="B1025" s="79"/>
      <c r="C1025" s="80" t="s">
        <v>217</v>
      </c>
      <c r="D1025" s="1561" t="s">
        <v>2187</v>
      </c>
      <c r="E1025" s="1562"/>
      <c r="F1025" s="1562"/>
      <c r="G1025" s="1562"/>
      <c r="H1025" s="1562"/>
      <c r="I1025" s="1562"/>
      <c r="J1025" s="1562"/>
      <c r="K1025" s="1562"/>
      <c r="L1025" s="1562"/>
      <c r="M1025" s="1562"/>
      <c r="N1025" s="1562"/>
      <c r="O1025" s="1562"/>
      <c r="P1025" s="1562"/>
      <c r="Q1025" s="1562"/>
      <c r="R1025" s="1562"/>
      <c r="S1025" s="1562"/>
      <c r="T1025" s="1562"/>
      <c r="U1025" s="1562"/>
      <c r="V1025" s="1562"/>
      <c r="W1025" s="1562"/>
      <c r="X1025" s="1562"/>
      <c r="Y1025" s="1562"/>
      <c r="Z1025" s="1562"/>
      <c r="AA1025" s="1562"/>
      <c r="AB1025" s="1562"/>
      <c r="AC1025" s="1562"/>
      <c r="AD1025" s="1562"/>
      <c r="AE1025" s="1563"/>
      <c r="AF1025" s="79"/>
      <c r="AG1025" s="1592" t="s">
        <v>667</v>
      </c>
      <c r="AH1025" s="1593"/>
      <c r="AI1025" s="87"/>
      <c r="AJ1025" s="1368">
        <f>IF(AG1025="yes",AJ1001*AY1033,0)</f>
        <v>0</v>
      </c>
      <c r="AK1025" s="1369"/>
      <c r="AL1025" s="1369"/>
      <c r="AM1025" s="1369"/>
      <c r="AN1025" s="1369"/>
      <c r="AO1025" s="1369"/>
      <c r="AP1025" s="1369"/>
      <c r="AQ1025" s="1370"/>
      <c r="AR1025" s="68"/>
      <c r="AS1025" s="68"/>
      <c r="AT1025" s="68"/>
      <c r="AU1025" s="68"/>
      <c r="AV1025" s="68"/>
      <c r="AW1025" s="68"/>
      <c r="AX1025" s="3">
        <v>4</v>
      </c>
      <c r="AY1025" s="200">
        <f t="shared" si="55"/>
        <v>0</v>
      </c>
      <c r="AZ1025" s="1189">
        <v>0.02</v>
      </c>
    </row>
    <row r="1026" spans="1:52" ht="13" customHeight="1">
      <c r="A1026" s="14"/>
      <c r="B1026" s="73"/>
      <c r="C1026" s="74"/>
      <c r="D1026" s="1583" t="s">
        <v>2595</v>
      </c>
      <c r="E1026" s="1584"/>
      <c r="F1026" s="1584"/>
      <c r="G1026" s="1584"/>
      <c r="H1026" s="1584"/>
      <c r="I1026" s="1584"/>
      <c r="J1026" s="1584"/>
      <c r="K1026" s="1584"/>
      <c r="L1026" s="1584"/>
      <c r="M1026" s="1584"/>
      <c r="N1026" s="1584"/>
      <c r="O1026" s="1584"/>
      <c r="P1026" s="1584"/>
      <c r="Q1026" s="1584"/>
      <c r="R1026" s="1584"/>
      <c r="S1026" s="1584"/>
      <c r="T1026" s="1584"/>
      <c r="U1026" s="1584"/>
      <c r="V1026" s="1584"/>
      <c r="W1026" s="1584"/>
      <c r="X1026" s="1584"/>
      <c r="Y1026" s="1584"/>
      <c r="Z1026" s="1584"/>
      <c r="AA1026" s="1584"/>
      <c r="AB1026" s="1584"/>
      <c r="AC1026" s="1584"/>
      <c r="AD1026" s="1584"/>
      <c r="AE1026" s="1585"/>
      <c r="AF1026" s="1346" t="str">
        <f>IF(AND(AG1025="Yes",AY1033=0),AY1036,"")</f>
        <v/>
      </c>
      <c r="AG1026" s="1347"/>
      <c r="AH1026" s="1347"/>
      <c r="AI1026" s="1348"/>
      <c r="AJ1026" s="1371"/>
      <c r="AK1026" s="1372"/>
      <c r="AL1026" s="1372"/>
      <c r="AM1026" s="1372"/>
      <c r="AN1026" s="1372"/>
      <c r="AO1026" s="1372"/>
      <c r="AP1026" s="1372"/>
      <c r="AQ1026" s="1373"/>
      <c r="AR1026" s="68"/>
      <c r="AS1026" s="68"/>
      <c r="AT1026" s="68"/>
      <c r="AU1026" s="68"/>
      <c r="AV1026" s="68"/>
      <c r="AW1026" s="68"/>
      <c r="AX1026" s="3">
        <v>5</v>
      </c>
      <c r="AY1026" s="200">
        <f t="shared" si="55"/>
        <v>0</v>
      </c>
      <c r="AZ1026" s="1189">
        <v>0.04</v>
      </c>
    </row>
    <row r="1027" spans="1:52" ht="13" customHeight="1">
      <c r="A1027" s="14"/>
      <c r="B1027" s="73"/>
      <c r="C1027" s="74"/>
      <c r="D1027" s="1583"/>
      <c r="E1027" s="1584"/>
      <c r="F1027" s="1584"/>
      <c r="G1027" s="1584"/>
      <c r="H1027" s="1584"/>
      <c r="I1027" s="1584"/>
      <c r="J1027" s="1584"/>
      <c r="K1027" s="1584"/>
      <c r="L1027" s="1584"/>
      <c r="M1027" s="1584"/>
      <c r="N1027" s="1584"/>
      <c r="O1027" s="1584"/>
      <c r="P1027" s="1584"/>
      <c r="Q1027" s="1584"/>
      <c r="R1027" s="1584"/>
      <c r="S1027" s="1584"/>
      <c r="T1027" s="1584"/>
      <c r="U1027" s="1584"/>
      <c r="V1027" s="1584"/>
      <c r="W1027" s="1584"/>
      <c r="X1027" s="1584"/>
      <c r="Y1027" s="1584"/>
      <c r="Z1027" s="1584"/>
      <c r="AA1027" s="1584"/>
      <c r="AB1027" s="1584"/>
      <c r="AC1027" s="1584"/>
      <c r="AD1027" s="1584"/>
      <c r="AE1027" s="1585"/>
      <c r="AF1027" s="1346"/>
      <c r="AG1027" s="1347"/>
      <c r="AH1027" s="1347"/>
      <c r="AI1027" s="1348"/>
      <c r="AJ1027" s="1371"/>
      <c r="AK1027" s="1372"/>
      <c r="AL1027" s="1372"/>
      <c r="AM1027" s="1372"/>
      <c r="AN1027" s="1372"/>
      <c r="AO1027" s="1372"/>
      <c r="AP1027" s="1372"/>
      <c r="AQ1027" s="1373"/>
      <c r="AR1027" s="68"/>
      <c r="AS1027" s="68"/>
      <c r="AT1027" s="68"/>
      <c r="AU1027" s="68"/>
      <c r="AV1027" s="68"/>
      <c r="AW1027" s="68"/>
      <c r="AX1027" s="3">
        <v>6</v>
      </c>
      <c r="AY1027" s="200">
        <f t="shared" si="55"/>
        <v>0</v>
      </c>
      <c r="AZ1027" s="1189">
        <v>0.04</v>
      </c>
    </row>
    <row r="1028" spans="1:52" ht="13" customHeight="1">
      <c r="A1028" s="14"/>
      <c r="B1028" s="81"/>
      <c r="C1028" s="82"/>
      <c r="D1028" s="1576"/>
      <c r="E1028" s="1577"/>
      <c r="F1028" s="1577"/>
      <c r="G1028" s="1577"/>
      <c r="H1028" s="1577"/>
      <c r="I1028" s="1577"/>
      <c r="J1028" s="1577"/>
      <c r="K1028" s="1577"/>
      <c r="L1028" s="1577"/>
      <c r="M1028" s="1577"/>
      <c r="N1028" s="1577"/>
      <c r="O1028" s="1577"/>
      <c r="P1028" s="1577"/>
      <c r="Q1028" s="1577"/>
      <c r="R1028" s="1577"/>
      <c r="S1028" s="1577"/>
      <c r="T1028" s="1577"/>
      <c r="U1028" s="1577"/>
      <c r="V1028" s="1577"/>
      <c r="W1028" s="1577"/>
      <c r="X1028" s="1577"/>
      <c r="Y1028" s="1577"/>
      <c r="Z1028" s="1577"/>
      <c r="AA1028" s="1577"/>
      <c r="AB1028" s="1577"/>
      <c r="AC1028" s="1577"/>
      <c r="AD1028" s="1577"/>
      <c r="AE1028" s="1578"/>
      <c r="AF1028" s="1349"/>
      <c r="AG1028" s="1350"/>
      <c r="AH1028" s="1350"/>
      <c r="AI1028" s="1351"/>
      <c r="AJ1028" s="1374"/>
      <c r="AK1028" s="1375"/>
      <c r="AL1028" s="1375"/>
      <c r="AM1028" s="1375"/>
      <c r="AN1028" s="1375"/>
      <c r="AO1028" s="1375"/>
      <c r="AP1028" s="1375"/>
      <c r="AQ1028" s="1376"/>
      <c r="AR1028" s="68"/>
      <c r="AS1028" s="68"/>
      <c r="AT1028" s="68"/>
      <c r="AU1028" s="68"/>
      <c r="AV1028" s="68"/>
      <c r="AW1028" s="68"/>
      <c r="AX1028" s="3">
        <v>7</v>
      </c>
      <c r="AY1028" s="200">
        <f t="shared" si="55"/>
        <v>0</v>
      </c>
      <c r="AZ1028" s="1189">
        <v>0.01</v>
      </c>
    </row>
    <row r="1029" spans="1:52" ht="13" customHeight="1">
      <c r="A1029" s="14"/>
      <c r="B1029" s="79"/>
      <c r="C1029" s="80" t="s">
        <v>222</v>
      </c>
      <c r="D1029" s="1624" t="s">
        <v>1288</v>
      </c>
      <c r="E1029" s="1625"/>
      <c r="F1029" s="1625"/>
      <c r="G1029" s="1625"/>
      <c r="H1029" s="1625"/>
      <c r="I1029" s="1625"/>
      <c r="J1029" s="1625"/>
      <c r="K1029" s="1625"/>
      <c r="L1029" s="1625"/>
      <c r="M1029" s="1625"/>
      <c r="N1029" s="1625"/>
      <c r="O1029" s="1625"/>
      <c r="P1029" s="1625"/>
      <c r="Q1029" s="1625"/>
      <c r="R1029" s="1625"/>
      <c r="S1029" s="1625"/>
      <c r="T1029" s="1625"/>
      <c r="U1029" s="1625"/>
      <c r="V1029" s="1625"/>
      <c r="W1029" s="1625"/>
      <c r="X1029" s="1625"/>
      <c r="Y1029" s="1625"/>
      <c r="Z1029" s="1625"/>
      <c r="AA1029" s="1625"/>
      <c r="AB1029" s="1625"/>
      <c r="AC1029" s="1625"/>
      <c r="AD1029" s="1625"/>
      <c r="AE1029" s="1626"/>
      <c r="AF1029" s="79"/>
      <c r="AG1029" s="1592" t="s">
        <v>667</v>
      </c>
      <c r="AH1029" s="1593"/>
      <c r="AI1029" s="87"/>
      <c r="AJ1029" s="1368">
        <f>ROUND(IF(AND(AG1029="Yes",J1033&lt;&gt;"N/A",AF1032&lt;&gt;""),MIN(AF1032,(0.15*AJ1001)),0),0)</f>
        <v>0</v>
      </c>
      <c r="AK1029" s="1369"/>
      <c r="AL1029" s="1369"/>
      <c r="AM1029" s="1369"/>
      <c r="AN1029" s="1369"/>
      <c r="AO1029" s="1369"/>
      <c r="AP1029" s="1369"/>
      <c r="AQ1029" s="1370"/>
      <c r="AR1029" s="68"/>
      <c r="AS1029" s="68"/>
      <c r="AT1029" s="68"/>
      <c r="AU1029" s="68"/>
      <c r="AV1029" s="68"/>
      <c r="AW1029" s="68"/>
      <c r="AX1029" s="3">
        <v>8</v>
      </c>
      <c r="AY1029" s="200">
        <f t="shared" si="55"/>
        <v>0</v>
      </c>
      <c r="AZ1029" s="1189">
        <v>0.01</v>
      </c>
    </row>
    <row r="1030" spans="1:52" ht="13" customHeight="1">
      <c r="A1030" s="14"/>
      <c r="B1030" s="81"/>
      <c r="C1030" s="84"/>
      <c r="D1030" s="1627"/>
      <c r="E1030" s="1628"/>
      <c r="F1030" s="1628"/>
      <c r="G1030" s="1628"/>
      <c r="H1030" s="1628"/>
      <c r="I1030" s="1628"/>
      <c r="J1030" s="1628"/>
      <c r="K1030" s="1628"/>
      <c r="L1030" s="1628"/>
      <c r="M1030" s="1628"/>
      <c r="N1030" s="1628"/>
      <c r="O1030" s="1628"/>
      <c r="P1030" s="1628"/>
      <c r="Q1030" s="1628"/>
      <c r="R1030" s="1628"/>
      <c r="S1030" s="1628"/>
      <c r="T1030" s="1628"/>
      <c r="U1030" s="1628"/>
      <c r="V1030" s="1628"/>
      <c r="W1030" s="1628"/>
      <c r="X1030" s="1628"/>
      <c r="Y1030" s="1628"/>
      <c r="Z1030" s="1628"/>
      <c r="AA1030" s="1628"/>
      <c r="AB1030" s="1628"/>
      <c r="AC1030" s="1628"/>
      <c r="AD1030" s="1628"/>
      <c r="AE1030" s="1629"/>
      <c r="AF1030" s="1597" t="str">
        <f>IF(AG1029="yes","Please Select Type and Enter Amount:","")</f>
        <v/>
      </c>
      <c r="AG1030" s="1598"/>
      <c r="AH1030" s="1598"/>
      <c r="AI1030" s="1599"/>
      <c r="AJ1030" s="1371"/>
      <c r="AK1030" s="1372"/>
      <c r="AL1030" s="1372"/>
      <c r="AM1030" s="1372"/>
      <c r="AN1030" s="1372"/>
      <c r="AO1030" s="1372"/>
      <c r="AP1030" s="1372"/>
      <c r="AQ1030" s="1373"/>
      <c r="AR1030" s="68"/>
      <c r="AS1030" s="68"/>
      <c r="AT1030" s="68"/>
      <c r="AU1030" s="68"/>
      <c r="AV1030" s="68"/>
      <c r="AW1030" s="68"/>
      <c r="AX1030" s="3">
        <v>9</v>
      </c>
      <c r="AY1030" s="200">
        <f t="shared" si="55"/>
        <v>0</v>
      </c>
      <c r="AZ1030" s="1189">
        <v>0.01</v>
      </c>
    </row>
    <row r="1031" spans="1:52" ht="13" customHeight="1">
      <c r="A1031" s="14"/>
      <c r="B1031" s="81"/>
      <c r="C1031" s="84"/>
      <c r="D1031" s="1583" t="s">
        <v>1289</v>
      </c>
      <c r="E1031" s="1584"/>
      <c r="F1031" s="1584"/>
      <c r="G1031" s="1584"/>
      <c r="H1031" s="1584"/>
      <c r="I1031" s="1584"/>
      <c r="J1031" s="1584"/>
      <c r="K1031" s="1584"/>
      <c r="L1031" s="1584"/>
      <c r="M1031" s="1584"/>
      <c r="N1031" s="1584"/>
      <c r="O1031" s="1584"/>
      <c r="P1031" s="1584"/>
      <c r="Q1031" s="1584"/>
      <c r="R1031" s="1584"/>
      <c r="S1031" s="1584"/>
      <c r="T1031" s="1584"/>
      <c r="U1031" s="1584"/>
      <c r="V1031" s="1584"/>
      <c r="W1031" s="1584"/>
      <c r="X1031" s="1584"/>
      <c r="Y1031" s="1584"/>
      <c r="Z1031" s="1584"/>
      <c r="AA1031" s="1584"/>
      <c r="AB1031" s="1584"/>
      <c r="AC1031" s="1584"/>
      <c r="AD1031" s="1584"/>
      <c r="AE1031" s="1585"/>
      <c r="AF1031" s="1597"/>
      <c r="AG1031" s="1598"/>
      <c r="AH1031" s="1598"/>
      <c r="AI1031" s="1599"/>
      <c r="AJ1031" s="1371"/>
      <c r="AK1031" s="1372"/>
      <c r="AL1031" s="1372"/>
      <c r="AM1031" s="1372"/>
      <c r="AN1031" s="1372"/>
      <c r="AO1031" s="1372"/>
      <c r="AP1031" s="1372"/>
      <c r="AQ1031" s="1373"/>
      <c r="AR1031" s="68"/>
      <c r="AS1031" s="68"/>
      <c r="AT1031" s="68"/>
      <c r="AU1031" s="68"/>
      <c r="AV1031" s="68"/>
      <c r="AW1031" s="68"/>
      <c r="AX1031" s="3">
        <v>10</v>
      </c>
      <c r="AY1031" s="200">
        <f t="shared" si="55"/>
        <v>0</v>
      </c>
      <c r="AZ1031" s="1189">
        <v>0.02</v>
      </c>
    </row>
    <row r="1032" spans="1:52" ht="13" customHeight="1">
      <c r="A1032" s="14"/>
      <c r="B1032" s="81"/>
      <c r="C1032" s="84"/>
      <c r="D1032" s="1583"/>
      <c r="E1032" s="1584"/>
      <c r="F1032" s="1584"/>
      <c r="G1032" s="1584"/>
      <c r="H1032" s="1584"/>
      <c r="I1032" s="1584"/>
      <c r="J1032" s="1584"/>
      <c r="K1032" s="1584"/>
      <c r="L1032" s="1584"/>
      <c r="M1032" s="1584"/>
      <c r="N1032" s="1584"/>
      <c r="O1032" s="1584"/>
      <c r="P1032" s="1584"/>
      <c r="Q1032" s="1584"/>
      <c r="R1032" s="1584"/>
      <c r="S1032" s="1584"/>
      <c r="T1032" s="1584"/>
      <c r="U1032" s="1584"/>
      <c r="V1032" s="1584"/>
      <c r="W1032" s="1584"/>
      <c r="X1032" s="1584"/>
      <c r="Y1032" s="1584"/>
      <c r="Z1032" s="1584"/>
      <c r="AA1032" s="1584"/>
      <c r="AB1032" s="1584"/>
      <c r="AC1032" s="1584"/>
      <c r="AD1032" s="1584"/>
      <c r="AE1032" s="1585"/>
      <c r="AF1032" s="1389"/>
      <c r="AG1032" s="1389"/>
      <c r="AH1032" s="1389"/>
      <c r="AI1032" s="1389"/>
      <c r="AJ1032" s="1371"/>
      <c r="AK1032" s="1372"/>
      <c r="AL1032" s="1372"/>
      <c r="AM1032" s="1372"/>
      <c r="AN1032" s="1372"/>
      <c r="AO1032" s="1372"/>
      <c r="AP1032" s="1372"/>
      <c r="AQ1032" s="1373"/>
      <c r="AR1032" s="68"/>
      <c r="AS1032" s="68"/>
      <c r="AT1032" s="68"/>
      <c r="AU1032" s="68"/>
      <c r="AV1032" s="68"/>
      <c r="AW1032" s="68"/>
      <c r="AX1032" s="3">
        <v>11</v>
      </c>
      <c r="AY1032" s="200">
        <f t="shared" si="55"/>
        <v>0</v>
      </c>
      <c r="AZ1032" s="1189">
        <v>0.02</v>
      </c>
    </row>
    <row r="1033" spans="1:52" ht="13" customHeight="1">
      <c r="A1033" s="14"/>
      <c r="B1033" s="81"/>
      <c r="C1033" s="84"/>
      <c r="D1033" s="526" t="s">
        <v>358</v>
      </c>
      <c r="E1033" s="90"/>
      <c r="F1033" s="90"/>
      <c r="G1033" s="104"/>
      <c r="H1033" s="104"/>
      <c r="I1033" s="49"/>
      <c r="J1033" s="1403" t="s">
        <v>589</v>
      </c>
      <c r="K1033" s="1404"/>
      <c r="L1033" s="1404"/>
      <c r="M1033" s="1404"/>
      <c r="N1033" s="1404"/>
      <c r="O1033" s="1404"/>
      <c r="P1033" s="1404"/>
      <c r="Q1033" s="1404"/>
      <c r="R1033" s="1404"/>
      <c r="S1033" s="1404"/>
      <c r="T1033" s="1404"/>
      <c r="U1033" s="1404"/>
      <c r="V1033" s="1404"/>
      <c r="W1033" s="1404"/>
      <c r="X1033" s="1404"/>
      <c r="Y1033" s="1404"/>
      <c r="Z1033" s="1404"/>
      <c r="AA1033" s="1404"/>
      <c r="AB1033" s="1404"/>
      <c r="AC1033" s="1404"/>
      <c r="AD1033" s="1404"/>
      <c r="AE1033" s="1405"/>
      <c r="AF1033" s="1389"/>
      <c r="AG1033" s="1389"/>
      <c r="AH1033" s="1389"/>
      <c r="AI1033" s="1389"/>
      <c r="AJ1033" s="1374"/>
      <c r="AK1033" s="1375"/>
      <c r="AL1033" s="1375"/>
      <c r="AM1033" s="1375"/>
      <c r="AN1033" s="1375"/>
      <c r="AO1033" s="1375"/>
      <c r="AP1033" s="1375"/>
      <c r="AQ1033" s="1376"/>
      <c r="AR1033" s="68"/>
      <c r="AS1033" s="68"/>
      <c r="AT1033" s="68"/>
      <c r="AU1033" s="68"/>
      <c r="AV1033" s="68"/>
      <c r="AW1033" s="68"/>
      <c r="AX1033" s="1027" t="s">
        <v>2528</v>
      </c>
      <c r="AY1033" s="201">
        <f>IF(SUM(AY1022:AY1032)&lt;=0.2,SUM(AY1022:AY1032),0.2)</f>
        <v>0</v>
      </c>
    </row>
    <row r="1034" spans="1:52" ht="13" customHeight="1">
      <c r="A1034" s="14"/>
      <c r="B1034" s="79"/>
      <c r="C1034" s="80" t="s">
        <v>228</v>
      </c>
      <c r="D1034" s="1573" t="s">
        <v>1290</v>
      </c>
      <c r="E1034" s="1574"/>
      <c r="F1034" s="1574"/>
      <c r="G1034" s="1574"/>
      <c r="H1034" s="1574"/>
      <c r="I1034" s="1574"/>
      <c r="J1034" s="1574"/>
      <c r="K1034" s="1574"/>
      <c r="L1034" s="1574"/>
      <c r="M1034" s="1574"/>
      <c r="N1034" s="1574"/>
      <c r="O1034" s="1574"/>
      <c r="P1034" s="1574"/>
      <c r="Q1034" s="1574"/>
      <c r="R1034" s="1574"/>
      <c r="S1034" s="1574"/>
      <c r="T1034" s="1574"/>
      <c r="U1034" s="1574"/>
      <c r="V1034" s="1574"/>
      <c r="W1034" s="1574"/>
      <c r="X1034" s="1574"/>
      <c r="Y1034" s="1574"/>
      <c r="Z1034" s="1574"/>
      <c r="AA1034" s="1574"/>
      <c r="AB1034" s="1574"/>
      <c r="AC1034" s="1574"/>
      <c r="AD1034" s="1574"/>
      <c r="AE1034" s="1575"/>
      <c r="AF1034" s="79"/>
      <c r="AG1034" s="1592" t="s">
        <v>667</v>
      </c>
      <c r="AH1034" s="1593"/>
      <c r="AI1034" s="87"/>
      <c r="AJ1034" s="1368">
        <f>ROUND(IF(AG1034="Yes",AF1036,0),0)</f>
        <v>0</v>
      </c>
      <c r="AK1034" s="1369"/>
      <c r="AL1034" s="1369"/>
      <c r="AM1034" s="1369"/>
      <c r="AN1034" s="1369"/>
      <c r="AO1034" s="1369"/>
      <c r="AP1034" s="1369"/>
      <c r="AQ1034" s="1370"/>
      <c r="AR1034" s="68"/>
      <c r="AS1034" s="68"/>
      <c r="AT1034" s="68"/>
      <c r="AU1034" s="68"/>
      <c r="AV1034" s="68"/>
      <c r="AW1034" s="68"/>
      <c r="AX1034" s="68"/>
      <c r="AY1034" s="68"/>
    </row>
    <row r="1035" spans="1:52" ht="13" customHeight="1">
      <c r="A1035" s="14"/>
      <c r="B1035" s="73"/>
      <c r="C1035" s="74"/>
      <c r="D1035" s="1583" t="s">
        <v>1676</v>
      </c>
      <c r="E1035" s="1584"/>
      <c r="F1035" s="1584"/>
      <c r="G1035" s="1584"/>
      <c r="H1035" s="1584"/>
      <c r="I1035" s="1584"/>
      <c r="J1035" s="1584"/>
      <c r="K1035" s="1584"/>
      <c r="L1035" s="1584"/>
      <c r="M1035" s="1584"/>
      <c r="N1035" s="1584"/>
      <c r="O1035" s="1584"/>
      <c r="P1035" s="1584"/>
      <c r="Q1035" s="1584"/>
      <c r="R1035" s="1584"/>
      <c r="S1035" s="1584"/>
      <c r="T1035" s="1584"/>
      <c r="U1035" s="1584"/>
      <c r="V1035" s="1584"/>
      <c r="W1035" s="1584"/>
      <c r="X1035" s="1584"/>
      <c r="Y1035" s="1584"/>
      <c r="Z1035" s="1584"/>
      <c r="AA1035" s="1584"/>
      <c r="AB1035" s="1584"/>
      <c r="AC1035" s="1584"/>
      <c r="AD1035" s="1584"/>
      <c r="AE1035" s="1585"/>
      <c r="AF1035" s="1630" t="str">
        <f>IF(AG1034="yes","Enter Amount:","")</f>
        <v/>
      </c>
      <c r="AG1035" s="1631"/>
      <c r="AH1035" s="1631"/>
      <c r="AI1035" s="1632"/>
      <c r="AJ1035" s="1371"/>
      <c r="AK1035" s="1372"/>
      <c r="AL1035" s="1372"/>
      <c r="AM1035" s="1372"/>
      <c r="AN1035" s="1372"/>
      <c r="AO1035" s="1372"/>
      <c r="AP1035" s="1372"/>
      <c r="AQ1035" s="1373"/>
      <c r="AR1035" s="68"/>
      <c r="AS1035" s="68"/>
      <c r="AT1035" s="68"/>
      <c r="AU1035" s="68"/>
      <c r="AV1035" s="68"/>
      <c r="AW1035" s="68"/>
      <c r="AX1035" s="68"/>
      <c r="AY1035" s="68"/>
    </row>
    <row r="1036" spans="1:52" ht="13" customHeight="1">
      <c r="A1036" s="14"/>
      <c r="B1036" s="73"/>
      <c r="C1036" s="74"/>
      <c r="D1036" s="1583"/>
      <c r="E1036" s="1584"/>
      <c r="F1036" s="1584"/>
      <c r="G1036" s="1584"/>
      <c r="H1036" s="1584"/>
      <c r="I1036" s="1584"/>
      <c r="J1036" s="1584"/>
      <c r="K1036" s="1584"/>
      <c r="L1036" s="1584"/>
      <c r="M1036" s="1584"/>
      <c r="N1036" s="1584"/>
      <c r="O1036" s="1584"/>
      <c r="P1036" s="1584"/>
      <c r="Q1036" s="1584"/>
      <c r="R1036" s="1584"/>
      <c r="S1036" s="1584"/>
      <c r="T1036" s="1584"/>
      <c r="U1036" s="1584"/>
      <c r="V1036" s="1584"/>
      <c r="W1036" s="1584"/>
      <c r="X1036" s="1584"/>
      <c r="Y1036" s="1584"/>
      <c r="Z1036" s="1584"/>
      <c r="AA1036" s="1584"/>
      <c r="AB1036" s="1584"/>
      <c r="AC1036" s="1584"/>
      <c r="AD1036" s="1584"/>
      <c r="AE1036" s="1585"/>
      <c r="AF1036" s="1389"/>
      <c r="AG1036" s="1389"/>
      <c r="AH1036" s="1389"/>
      <c r="AI1036" s="1389"/>
      <c r="AJ1036" s="1371"/>
      <c r="AK1036" s="1372"/>
      <c r="AL1036" s="1372"/>
      <c r="AM1036" s="1372"/>
      <c r="AN1036" s="1372"/>
      <c r="AO1036" s="1372"/>
      <c r="AP1036" s="1372"/>
      <c r="AQ1036" s="1373"/>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576"/>
      <c r="E1037" s="1577"/>
      <c r="F1037" s="1577"/>
      <c r="G1037" s="1577"/>
      <c r="H1037" s="1577"/>
      <c r="I1037" s="1577"/>
      <c r="J1037" s="1577"/>
      <c r="K1037" s="1577"/>
      <c r="L1037" s="1577"/>
      <c r="M1037" s="1577"/>
      <c r="N1037" s="1577"/>
      <c r="O1037" s="1577"/>
      <c r="P1037" s="1577"/>
      <c r="Q1037" s="1577"/>
      <c r="R1037" s="1577"/>
      <c r="S1037" s="1577"/>
      <c r="T1037" s="1577"/>
      <c r="U1037" s="1577"/>
      <c r="V1037" s="1577"/>
      <c r="W1037" s="1577"/>
      <c r="X1037" s="1577"/>
      <c r="Y1037" s="1577"/>
      <c r="Z1037" s="1577"/>
      <c r="AA1037" s="1577"/>
      <c r="AB1037" s="1577"/>
      <c r="AC1037" s="1577"/>
      <c r="AD1037" s="1577"/>
      <c r="AE1037" s="1578"/>
      <c r="AF1037" s="1389"/>
      <c r="AG1037" s="1389"/>
      <c r="AH1037" s="1389"/>
      <c r="AI1037" s="1389"/>
      <c r="AJ1037" s="1374"/>
      <c r="AK1037" s="1375"/>
      <c r="AL1037" s="1375"/>
      <c r="AM1037" s="1375"/>
      <c r="AN1037" s="1375"/>
      <c r="AO1037" s="1375"/>
      <c r="AP1037" s="1375"/>
      <c r="AQ1037" s="1376"/>
      <c r="AR1037" s="68"/>
      <c r="AS1037" s="68"/>
      <c r="AT1037" s="68"/>
      <c r="AU1037" s="68"/>
      <c r="AV1037" s="68"/>
      <c r="AW1037" s="68"/>
      <c r="AX1037" s="68"/>
      <c r="AY1037" s="68"/>
    </row>
    <row r="1038" spans="1:52" ht="13" customHeight="1">
      <c r="A1038" s="14"/>
      <c r="B1038" s="79"/>
      <c r="C1038" s="80" t="s">
        <v>233</v>
      </c>
      <c r="D1038" s="1561" t="s">
        <v>1291</v>
      </c>
      <c r="E1038" s="1562"/>
      <c r="F1038" s="1562"/>
      <c r="G1038" s="1562"/>
      <c r="H1038" s="1562"/>
      <c r="I1038" s="1562"/>
      <c r="J1038" s="1562"/>
      <c r="K1038" s="1562"/>
      <c r="L1038" s="1562"/>
      <c r="M1038" s="1562"/>
      <c r="N1038" s="1562"/>
      <c r="O1038" s="1562"/>
      <c r="P1038" s="1562"/>
      <c r="Q1038" s="1562"/>
      <c r="R1038" s="1562"/>
      <c r="S1038" s="1562"/>
      <c r="T1038" s="1562"/>
      <c r="U1038" s="1562"/>
      <c r="V1038" s="1562"/>
      <c r="W1038" s="1562"/>
      <c r="X1038" s="1562"/>
      <c r="Y1038" s="1562"/>
      <c r="Z1038" s="1562"/>
      <c r="AA1038" s="1562"/>
      <c r="AB1038" s="1562"/>
      <c r="AC1038" s="1562"/>
      <c r="AD1038" s="1562"/>
      <c r="AE1038" s="1563"/>
      <c r="AF1038" s="79"/>
      <c r="AG1038" s="1592" t="s">
        <v>667</v>
      </c>
      <c r="AH1038" s="1593"/>
      <c r="AI1038" s="87"/>
      <c r="AJ1038" s="1368">
        <f>ROUND(IF(AG1038="yes",(AJ1001*0.1),0),0)</f>
        <v>0</v>
      </c>
      <c r="AK1038" s="1369"/>
      <c r="AL1038" s="1369"/>
      <c r="AM1038" s="1369"/>
      <c r="AN1038" s="1369"/>
      <c r="AO1038" s="1369"/>
      <c r="AP1038" s="1369"/>
      <c r="AQ1038" s="1370"/>
      <c r="AR1038" s="68"/>
      <c r="AS1038" s="68"/>
      <c r="AT1038" s="68"/>
      <c r="AU1038" s="68"/>
      <c r="AV1038" s="68"/>
      <c r="AW1038" s="68"/>
      <c r="AX1038" s="68"/>
      <c r="AY1038" s="68"/>
    </row>
    <row r="1039" spans="1:52" ht="13" customHeight="1">
      <c r="A1039" s="14"/>
      <c r="B1039" s="73"/>
      <c r="C1039" s="74"/>
      <c r="D1039" s="1583" t="s">
        <v>1292</v>
      </c>
      <c r="E1039" s="1584"/>
      <c r="F1039" s="1584"/>
      <c r="G1039" s="1584"/>
      <c r="H1039" s="1584"/>
      <c r="I1039" s="1584"/>
      <c r="J1039" s="1584"/>
      <c r="K1039" s="1584"/>
      <c r="L1039" s="1584"/>
      <c r="M1039" s="1584"/>
      <c r="N1039" s="1584"/>
      <c r="O1039" s="1584"/>
      <c r="P1039" s="1584"/>
      <c r="Q1039" s="1584"/>
      <c r="R1039" s="1584"/>
      <c r="S1039" s="1584"/>
      <c r="T1039" s="1584"/>
      <c r="U1039" s="1584"/>
      <c r="V1039" s="1584"/>
      <c r="W1039" s="1584"/>
      <c r="X1039" s="1584"/>
      <c r="Y1039" s="1584"/>
      <c r="Z1039" s="1584"/>
      <c r="AA1039" s="1584"/>
      <c r="AB1039" s="1584"/>
      <c r="AC1039" s="1584"/>
      <c r="AD1039" s="1584"/>
      <c r="AE1039" s="1585"/>
      <c r="AF1039" s="73"/>
      <c r="AG1039" s="14"/>
      <c r="AH1039" s="14"/>
      <c r="AI1039" s="83"/>
      <c r="AJ1039" s="1371"/>
      <c r="AK1039" s="1372"/>
      <c r="AL1039" s="1372"/>
      <c r="AM1039" s="1372"/>
      <c r="AN1039" s="1372"/>
      <c r="AO1039" s="1372"/>
      <c r="AP1039" s="1372"/>
      <c r="AQ1039" s="1373"/>
      <c r="AR1039" s="68"/>
      <c r="AS1039" s="68"/>
      <c r="AT1039" s="68"/>
      <c r="AU1039" s="68"/>
      <c r="AV1039" s="68"/>
      <c r="AW1039" s="68"/>
      <c r="AX1039" s="68"/>
      <c r="AY1039" s="68"/>
    </row>
    <row r="1040" spans="1:52" ht="13" customHeight="1">
      <c r="A1040" s="14"/>
      <c r="B1040" s="77"/>
      <c r="C1040" s="74"/>
      <c r="D1040" s="1576"/>
      <c r="E1040" s="1577"/>
      <c r="F1040" s="1577"/>
      <c r="G1040" s="1577"/>
      <c r="H1040" s="1577"/>
      <c r="I1040" s="1577"/>
      <c r="J1040" s="1577"/>
      <c r="K1040" s="1577"/>
      <c r="L1040" s="1577"/>
      <c r="M1040" s="1577"/>
      <c r="N1040" s="1577"/>
      <c r="O1040" s="1577"/>
      <c r="P1040" s="1577"/>
      <c r="Q1040" s="1577"/>
      <c r="R1040" s="1577"/>
      <c r="S1040" s="1577"/>
      <c r="T1040" s="1577"/>
      <c r="U1040" s="1577"/>
      <c r="V1040" s="1577"/>
      <c r="W1040" s="1577"/>
      <c r="X1040" s="1577"/>
      <c r="Y1040" s="1577"/>
      <c r="Z1040" s="1577"/>
      <c r="AA1040" s="1577"/>
      <c r="AB1040" s="1577"/>
      <c r="AC1040" s="1577"/>
      <c r="AD1040" s="1577"/>
      <c r="AE1040" s="1578"/>
      <c r="AF1040" s="73"/>
      <c r="AG1040" s="14"/>
      <c r="AH1040" s="14"/>
      <c r="AI1040" s="83"/>
      <c r="AJ1040" s="1374"/>
      <c r="AK1040" s="1375"/>
      <c r="AL1040" s="1375"/>
      <c r="AM1040" s="1375"/>
      <c r="AN1040" s="1375"/>
      <c r="AO1040" s="1375"/>
      <c r="AP1040" s="1375"/>
      <c r="AQ1040" s="1376"/>
      <c r="AR1040" s="68"/>
      <c r="AS1040" s="68"/>
      <c r="AT1040" s="68"/>
      <c r="AU1040" s="68"/>
      <c r="AV1040" s="68"/>
      <c r="AW1040" s="68"/>
      <c r="AX1040" s="68"/>
      <c r="AY1040" s="68"/>
    </row>
    <row r="1041" spans="1:57" ht="13" customHeight="1">
      <c r="A1041" s="14"/>
      <c r="B1041" s="73"/>
      <c r="C1041" s="339" t="s">
        <v>685</v>
      </c>
      <c r="D1041" s="1573" t="s">
        <v>1672</v>
      </c>
      <c r="E1041" s="1574"/>
      <c r="F1041" s="1574"/>
      <c r="G1041" s="1574"/>
      <c r="H1041" s="1574"/>
      <c r="I1041" s="1574"/>
      <c r="J1041" s="1574"/>
      <c r="K1041" s="1574"/>
      <c r="L1041" s="1574"/>
      <c r="M1041" s="1574"/>
      <c r="N1041" s="1574"/>
      <c r="O1041" s="1574"/>
      <c r="P1041" s="1574"/>
      <c r="Q1041" s="1574"/>
      <c r="R1041" s="1574"/>
      <c r="S1041" s="1574"/>
      <c r="T1041" s="1574"/>
      <c r="U1041" s="1574"/>
      <c r="V1041" s="1574"/>
      <c r="W1041" s="1574"/>
      <c r="X1041" s="1574"/>
      <c r="Y1041" s="1574"/>
      <c r="Z1041" s="1574"/>
      <c r="AA1041" s="1574"/>
      <c r="AB1041" s="1574"/>
      <c r="AC1041" s="1574"/>
      <c r="AD1041" s="1574"/>
      <c r="AE1041" s="1575"/>
      <c r="AF1041" s="79"/>
      <c r="AG1041" s="1592" t="s">
        <v>667</v>
      </c>
      <c r="AH1041" s="1593"/>
      <c r="AI1041" s="87"/>
      <c r="AJ1041" s="1368">
        <f>ROUND(IF(AG1041="yes",(AJ1001*0.15),0),0)</f>
        <v>0</v>
      </c>
      <c r="AK1041" s="1369"/>
      <c r="AL1041" s="1369"/>
      <c r="AM1041" s="1369"/>
      <c r="AN1041" s="1369"/>
      <c r="AO1041" s="1369"/>
      <c r="AP1041" s="1369"/>
      <c r="AQ1041" s="1370"/>
      <c r="AR1041" s="68"/>
      <c r="AS1041" s="68"/>
      <c r="AT1041" s="68"/>
      <c r="AU1041" s="68"/>
      <c r="AV1041" s="68"/>
      <c r="AW1041" s="68"/>
      <c r="AX1041" s="68"/>
      <c r="AY1041" s="68"/>
    </row>
    <row r="1042" spans="1:57" ht="13" customHeight="1">
      <c r="A1042" s="14"/>
      <c r="B1042" s="73"/>
      <c r="C1042" s="74"/>
      <c r="D1042" s="1603" t="s">
        <v>1673</v>
      </c>
      <c r="E1042" s="1275"/>
      <c r="F1042" s="1275"/>
      <c r="G1042" s="1275"/>
      <c r="H1042" s="1275"/>
      <c r="I1042" s="1275"/>
      <c r="J1042" s="1275"/>
      <c r="K1042" s="1275"/>
      <c r="L1042" s="1275"/>
      <c r="M1042" s="1275"/>
      <c r="N1042" s="1275"/>
      <c r="O1042" s="1275"/>
      <c r="P1042" s="1275"/>
      <c r="Q1042" s="1275"/>
      <c r="R1042" s="1275"/>
      <c r="S1042" s="1275"/>
      <c r="T1042" s="1275"/>
      <c r="U1042" s="1275"/>
      <c r="V1042" s="1275"/>
      <c r="W1042" s="1275"/>
      <c r="X1042" s="1275"/>
      <c r="Y1042" s="1275"/>
      <c r="Z1042" s="1275"/>
      <c r="AA1042" s="1275"/>
      <c r="AB1042" s="1275"/>
      <c r="AC1042" s="1275"/>
      <c r="AD1042" s="1275"/>
      <c r="AE1042" s="1604"/>
      <c r="AF1042" s="911"/>
      <c r="AG1042" s="912"/>
      <c r="AH1042" s="912"/>
      <c r="AI1042" s="913"/>
      <c r="AJ1042" s="1371"/>
      <c r="AK1042" s="1372"/>
      <c r="AL1042" s="1372"/>
      <c r="AM1042" s="1372"/>
      <c r="AN1042" s="1372"/>
      <c r="AO1042" s="1372"/>
      <c r="AP1042" s="1372"/>
      <c r="AQ1042" s="1373"/>
      <c r="AR1042" s="68"/>
      <c r="AS1042" s="68"/>
      <c r="AT1042" s="68"/>
      <c r="AU1042" s="68"/>
      <c r="AV1042" s="68"/>
      <c r="AW1042" s="68"/>
      <c r="AX1042" s="68"/>
      <c r="AY1042" s="68"/>
    </row>
    <row r="1043" spans="1:57" ht="13" customHeight="1">
      <c r="A1043" s="14"/>
      <c r="B1043" s="73"/>
      <c r="C1043" s="74"/>
      <c r="D1043" s="1603"/>
      <c r="E1043" s="1275"/>
      <c r="F1043" s="1275"/>
      <c r="G1043" s="1275"/>
      <c r="H1043" s="1275"/>
      <c r="I1043" s="1275"/>
      <c r="J1043" s="1275"/>
      <c r="K1043" s="1275"/>
      <c r="L1043" s="1275"/>
      <c r="M1043" s="1275"/>
      <c r="N1043" s="1275"/>
      <c r="O1043" s="1275"/>
      <c r="P1043" s="1275"/>
      <c r="Q1043" s="1275"/>
      <c r="R1043" s="1275"/>
      <c r="S1043" s="1275"/>
      <c r="T1043" s="1275"/>
      <c r="U1043" s="1275"/>
      <c r="V1043" s="1275"/>
      <c r="W1043" s="1275"/>
      <c r="X1043" s="1275"/>
      <c r="Y1043" s="1275"/>
      <c r="Z1043" s="1275"/>
      <c r="AA1043" s="1275"/>
      <c r="AB1043" s="1275"/>
      <c r="AC1043" s="1275"/>
      <c r="AD1043" s="1275"/>
      <c r="AE1043" s="1604"/>
      <c r="AF1043" s="911"/>
      <c r="AG1043" s="912"/>
      <c r="AH1043" s="912"/>
      <c r="AI1043" s="913"/>
      <c r="AJ1043" s="1371"/>
      <c r="AK1043" s="1372"/>
      <c r="AL1043" s="1372"/>
      <c r="AM1043" s="1372"/>
      <c r="AN1043" s="1372"/>
      <c r="AO1043" s="1372"/>
      <c r="AP1043" s="1372"/>
      <c r="AQ1043" s="1373"/>
      <c r="AR1043" s="68"/>
      <c r="AS1043" s="68"/>
      <c r="AT1043" s="68"/>
      <c r="AU1043" s="68"/>
      <c r="AV1043" s="68"/>
      <c r="AW1043" s="68"/>
      <c r="AX1043" s="68"/>
      <c r="AY1043" s="68"/>
    </row>
    <row r="1044" spans="1:57" ht="13" customHeight="1">
      <c r="A1044" s="14"/>
      <c r="B1044" s="73"/>
      <c r="C1044" s="74"/>
      <c r="D1044" s="1605"/>
      <c r="E1044" s="1606"/>
      <c r="F1044" s="1606"/>
      <c r="G1044" s="1606"/>
      <c r="H1044" s="1606"/>
      <c r="I1044" s="1606"/>
      <c r="J1044" s="1606"/>
      <c r="K1044" s="1606"/>
      <c r="L1044" s="1606"/>
      <c r="M1044" s="1606"/>
      <c r="N1044" s="1606"/>
      <c r="O1044" s="1606"/>
      <c r="P1044" s="1606"/>
      <c r="Q1044" s="1606"/>
      <c r="R1044" s="1606"/>
      <c r="S1044" s="1606"/>
      <c r="T1044" s="1606"/>
      <c r="U1044" s="1606"/>
      <c r="V1044" s="1606"/>
      <c r="W1044" s="1606"/>
      <c r="X1044" s="1606"/>
      <c r="Y1044" s="1606"/>
      <c r="Z1044" s="1606"/>
      <c r="AA1044" s="1606"/>
      <c r="AB1044" s="1606"/>
      <c r="AC1044" s="1606"/>
      <c r="AD1044" s="1606"/>
      <c r="AE1044" s="1607"/>
      <c r="AF1044" s="914"/>
      <c r="AG1044" s="915"/>
      <c r="AH1044" s="915"/>
      <c r="AI1044" s="916"/>
      <c r="AJ1044" s="1374"/>
      <c r="AK1044" s="1375"/>
      <c r="AL1044" s="1375"/>
      <c r="AM1044" s="1375"/>
      <c r="AN1044" s="1375"/>
      <c r="AO1044" s="1375"/>
      <c r="AP1044" s="1375"/>
      <c r="AQ1044" s="1376"/>
      <c r="AR1044" s="68"/>
      <c r="AS1044" s="68"/>
      <c r="AT1044" s="68"/>
      <c r="AU1044" s="68"/>
      <c r="AV1044" s="68"/>
      <c r="AW1044" s="68"/>
      <c r="AX1044" s="68"/>
      <c r="AY1044" s="68"/>
    </row>
    <row r="1045" spans="1:57" ht="13" customHeight="1">
      <c r="A1045" s="14"/>
      <c r="B1045" s="73"/>
      <c r="C1045" s="339" t="s">
        <v>685</v>
      </c>
      <c r="D1045" s="1561" t="s">
        <v>1674</v>
      </c>
      <c r="E1045" s="1562"/>
      <c r="F1045" s="1562"/>
      <c r="G1045" s="1562"/>
      <c r="H1045" s="1562"/>
      <c r="I1045" s="1562"/>
      <c r="J1045" s="1562"/>
      <c r="K1045" s="1562"/>
      <c r="L1045" s="1562"/>
      <c r="M1045" s="1562"/>
      <c r="N1045" s="1562"/>
      <c r="O1045" s="1562"/>
      <c r="P1045" s="1562"/>
      <c r="Q1045" s="1562"/>
      <c r="R1045" s="1562"/>
      <c r="S1045" s="1562"/>
      <c r="T1045" s="1562"/>
      <c r="U1045" s="1562"/>
      <c r="V1045" s="1562"/>
      <c r="W1045" s="1562"/>
      <c r="X1045" s="1562"/>
      <c r="Y1045" s="1562"/>
      <c r="Z1045" s="1562"/>
      <c r="AA1045" s="1562"/>
      <c r="AB1045" s="1562"/>
      <c r="AC1045" s="1562"/>
      <c r="AD1045" s="1562"/>
      <c r="AE1045" s="1563"/>
      <c r="AF1045" s="73"/>
      <c r="AG1045" s="1608" t="s">
        <v>667</v>
      </c>
      <c r="AH1045" s="1609"/>
      <c r="AI1045" s="83"/>
      <c r="AJ1045" s="1368">
        <f>ROUND(IF(AND(AG1045="yes",AJ1041=0),(AJ1001*0.1),0),0)</f>
        <v>0</v>
      </c>
      <c r="AK1045" s="1369"/>
      <c r="AL1045" s="1369"/>
      <c r="AM1045" s="1369"/>
      <c r="AN1045" s="1369"/>
      <c r="AO1045" s="1369"/>
      <c r="AP1045" s="1369"/>
      <c r="AQ1045" s="1370"/>
      <c r="AR1045" s="68"/>
      <c r="AS1045" s="68"/>
      <c r="AT1045" s="68"/>
      <c r="AU1045" s="68"/>
      <c r="AV1045" s="68"/>
      <c r="AW1045" s="68"/>
      <c r="AX1045" s="68"/>
      <c r="AY1045" s="68"/>
    </row>
    <row r="1046" spans="1:57" ht="13" customHeight="1">
      <c r="A1046" s="14"/>
      <c r="B1046" s="73"/>
      <c r="C1046" s="74"/>
      <c r="D1046" s="1603" t="s">
        <v>1675</v>
      </c>
      <c r="E1046" s="1275"/>
      <c r="F1046" s="1275"/>
      <c r="G1046" s="1275"/>
      <c r="H1046" s="1275"/>
      <c r="I1046" s="1275"/>
      <c r="J1046" s="1275"/>
      <c r="K1046" s="1275"/>
      <c r="L1046" s="1275"/>
      <c r="M1046" s="1275"/>
      <c r="N1046" s="1275"/>
      <c r="O1046" s="1275"/>
      <c r="P1046" s="1275"/>
      <c r="Q1046" s="1275"/>
      <c r="R1046" s="1275"/>
      <c r="S1046" s="1275"/>
      <c r="T1046" s="1275"/>
      <c r="U1046" s="1275"/>
      <c r="V1046" s="1275"/>
      <c r="W1046" s="1275"/>
      <c r="X1046" s="1275"/>
      <c r="Y1046" s="1275"/>
      <c r="Z1046" s="1275"/>
      <c r="AA1046" s="1275"/>
      <c r="AB1046" s="1275"/>
      <c r="AC1046" s="1275"/>
      <c r="AD1046" s="1275"/>
      <c r="AE1046" s="1604"/>
      <c r="AF1046" s="73"/>
      <c r="AG1046" s="14"/>
      <c r="AH1046" s="14"/>
      <c r="AI1046" s="83"/>
      <c r="AJ1046" s="1371"/>
      <c r="AK1046" s="1372"/>
      <c r="AL1046" s="1372"/>
      <c r="AM1046" s="1372"/>
      <c r="AN1046" s="1372"/>
      <c r="AO1046" s="1372"/>
      <c r="AP1046" s="1372"/>
      <c r="AQ1046" s="1373"/>
      <c r="AR1046" s="68"/>
      <c r="AS1046" s="68"/>
      <c r="AT1046" s="68"/>
      <c r="AU1046" s="68"/>
      <c r="AV1046" s="68"/>
      <c r="AW1046" s="68"/>
      <c r="AX1046" s="68"/>
      <c r="AY1046" s="68"/>
    </row>
    <row r="1047" spans="1:57" ht="13" customHeight="1">
      <c r="A1047" s="14"/>
      <c r="B1047" s="73"/>
      <c r="C1047" s="74"/>
      <c r="D1047" s="1603"/>
      <c r="E1047" s="1275"/>
      <c r="F1047" s="1275"/>
      <c r="G1047" s="1275"/>
      <c r="H1047" s="1275"/>
      <c r="I1047" s="1275"/>
      <c r="J1047" s="1275"/>
      <c r="K1047" s="1275"/>
      <c r="L1047" s="1275"/>
      <c r="M1047" s="1275"/>
      <c r="N1047" s="1275"/>
      <c r="O1047" s="1275"/>
      <c r="P1047" s="1275"/>
      <c r="Q1047" s="1275"/>
      <c r="R1047" s="1275"/>
      <c r="S1047" s="1275"/>
      <c r="T1047" s="1275"/>
      <c r="U1047" s="1275"/>
      <c r="V1047" s="1275"/>
      <c r="W1047" s="1275"/>
      <c r="X1047" s="1275"/>
      <c r="Y1047" s="1275"/>
      <c r="Z1047" s="1275"/>
      <c r="AA1047" s="1275"/>
      <c r="AB1047" s="1275"/>
      <c r="AC1047" s="1275"/>
      <c r="AD1047" s="1275"/>
      <c r="AE1047" s="1604"/>
      <c r="AF1047" s="73"/>
      <c r="AG1047" s="14"/>
      <c r="AH1047" s="14"/>
      <c r="AI1047" s="83"/>
      <c r="AJ1047" s="1371"/>
      <c r="AK1047" s="1372"/>
      <c r="AL1047" s="1372"/>
      <c r="AM1047" s="1372"/>
      <c r="AN1047" s="1372"/>
      <c r="AO1047" s="1372"/>
      <c r="AP1047" s="1372"/>
      <c r="AQ1047" s="1373"/>
      <c r="AR1047" s="68"/>
      <c r="AS1047" s="68"/>
      <c r="AT1047" s="68"/>
      <c r="AU1047" s="68"/>
      <c r="AV1047" s="68"/>
      <c r="AW1047" s="68"/>
      <c r="AX1047" s="68"/>
      <c r="AY1047" s="68"/>
      <c r="BA1047" s="1176">
        <f>IFERROR(('Sources and Uses Budget'!$C$17+'Sources and Uses Budget'!$C$18+'Sources and Uses Budget'!$C$22)/$AG$446,0)</f>
        <v>118518.51851851853</v>
      </c>
      <c r="BB1047" s="1176" t="s">
        <v>2416</v>
      </c>
      <c r="BC1047" s="1176"/>
      <c r="BD1047" s="1176"/>
      <c r="BE1047" s="1176"/>
    </row>
    <row r="1048" spans="1:57" ht="13" customHeight="1">
      <c r="A1048" s="14"/>
      <c r="B1048" s="73"/>
      <c r="C1048" s="74"/>
      <c r="D1048" s="1603"/>
      <c r="E1048" s="1275"/>
      <c r="F1048" s="1275"/>
      <c r="G1048" s="1275"/>
      <c r="H1048" s="1275"/>
      <c r="I1048" s="1275"/>
      <c r="J1048" s="1275"/>
      <c r="K1048" s="1275"/>
      <c r="L1048" s="1275"/>
      <c r="M1048" s="1275"/>
      <c r="N1048" s="1275"/>
      <c r="O1048" s="1275"/>
      <c r="P1048" s="1275"/>
      <c r="Q1048" s="1275"/>
      <c r="R1048" s="1275"/>
      <c r="S1048" s="1275"/>
      <c r="T1048" s="1275"/>
      <c r="U1048" s="1275"/>
      <c r="V1048" s="1275"/>
      <c r="W1048" s="1275"/>
      <c r="X1048" s="1275"/>
      <c r="Y1048" s="1275"/>
      <c r="Z1048" s="1275"/>
      <c r="AA1048" s="1275"/>
      <c r="AB1048" s="1275"/>
      <c r="AC1048" s="1275"/>
      <c r="AD1048" s="1275"/>
      <c r="AE1048" s="1604"/>
      <c r="AF1048" s="73"/>
      <c r="AG1048" s="14"/>
      <c r="AH1048" s="14"/>
      <c r="AI1048" s="83"/>
      <c r="AJ1048" s="1371"/>
      <c r="AK1048" s="1372"/>
      <c r="AL1048" s="1372"/>
      <c r="AM1048" s="1372"/>
      <c r="AN1048" s="1372"/>
      <c r="AO1048" s="1372"/>
      <c r="AP1048" s="1372"/>
      <c r="AQ1048" s="1373"/>
      <c r="AR1048" s="68"/>
      <c r="AS1048" s="68"/>
      <c r="AT1048" s="68"/>
      <c r="AU1048" s="68"/>
      <c r="AV1048" s="68"/>
      <c r="AW1048" s="68"/>
      <c r="AX1048" s="68"/>
      <c r="AY1048" s="68"/>
      <c r="BA1048">
        <f>IFERROR((($CI$761+$CM$761)/$AG$449),0)</f>
        <v>0.76875000000000004</v>
      </c>
      <c r="BB1048" s="3" t="s">
        <v>2420</v>
      </c>
    </row>
    <row r="1049" spans="1:57" ht="13" customHeight="1">
      <c r="A1049" s="14"/>
      <c r="B1049" s="73"/>
      <c r="C1049" s="74"/>
      <c r="D1049" s="1605"/>
      <c r="E1049" s="1606"/>
      <c r="F1049" s="1606"/>
      <c r="G1049" s="1606"/>
      <c r="H1049" s="1606"/>
      <c r="I1049" s="1606"/>
      <c r="J1049" s="1606"/>
      <c r="K1049" s="1606"/>
      <c r="L1049" s="1606"/>
      <c r="M1049" s="1606"/>
      <c r="N1049" s="1606"/>
      <c r="O1049" s="1606"/>
      <c r="P1049" s="1606"/>
      <c r="Q1049" s="1606"/>
      <c r="R1049" s="1606"/>
      <c r="S1049" s="1606"/>
      <c r="T1049" s="1606"/>
      <c r="U1049" s="1606"/>
      <c r="V1049" s="1606"/>
      <c r="W1049" s="1606"/>
      <c r="X1049" s="1606"/>
      <c r="Y1049" s="1606"/>
      <c r="Z1049" s="1606"/>
      <c r="AA1049" s="1606"/>
      <c r="AB1049" s="1606"/>
      <c r="AC1049" s="1606"/>
      <c r="AD1049" s="1606"/>
      <c r="AE1049" s="1607"/>
      <c r="AF1049" s="73"/>
      <c r="AG1049" s="14"/>
      <c r="AH1049" s="14"/>
      <c r="AI1049" s="83"/>
      <c r="AJ1049" s="1371"/>
      <c r="AK1049" s="1372"/>
      <c r="AL1049" s="1372"/>
      <c r="AM1049" s="1372"/>
      <c r="AN1049" s="1372"/>
      <c r="AO1049" s="1372"/>
      <c r="AP1049" s="1372"/>
      <c r="AQ1049" s="1373"/>
      <c r="AR1049" s="68"/>
      <c r="AS1049" s="68"/>
      <c r="AT1049" s="68"/>
      <c r="AU1049" s="68"/>
      <c r="AV1049" s="68"/>
      <c r="AW1049" s="68"/>
      <c r="AX1049" s="68"/>
      <c r="AY1049" s="68"/>
      <c r="BA1049" t="b">
        <f>'Points System'!AJ163="Yes"</f>
        <v>0</v>
      </c>
      <c r="BB1049" s="3" t="s">
        <v>2417</v>
      </c>
    </row>
    <row r="1050" spans="1:57" ht="13" customHeight="1">
      <c r="A1050" s="14"/>
      <c r="B1050" s="79"/>
      <c r="C1050" s="131" t="s">
        <v>1007</v>
      </c>
      <c r="D1050" s="1573" t="s">
        <v>1293</v>
      </c>
      <c r="E1050" s="1574"/>
      <c r="F1050" s="1574"/>
      <c r="G1050" s="1574"/>
      <c r="H1050" s="1574"/>
      <c r="I1050" s="1574"/>
      <c r="J1050" s="1574"/>
      <c r="K1050" s="1574"/>
      <c r="L1050" s="1574"/>
      <c r="M1050" s="1574"/>
      <c r="N1050" s="1574"/>
      <c r="O1050" s="1574"/>
      <c r="P1050" s="1574"/>
      <c r="Q1050" s="1574"/>
      <c r="R1050" s="1574"/>
      <c r="S1050" s="1574"/>
      <c r="T1050" s="1574"/>
      <c r="U1050" s="1574"/>
      <c r="V1050" s="1574"/>
      <c r="W1050" s="1574"/>
      <c r="X1050" s="1574"/>
      <c r="Y1050" s="1574"/>
      <c r="Z1050" s="1574"/>
      <c r="AA1050" s="1574"/>
      <c r="AB1050" s="1574"/>
      <c r="AC1050" s="1574"/>
      <c r="AD1050" s="1574"/>
      <c r="AE1050" s="1575"/>
      <c r="AF1050" s="79"/>
      <c r="AG1050" s="1592" t="s">
        <v>667</v>
      </c>
      <c r="AH1050" s="1593"/>
      <c r="AI1050" s="87"/>
      <c r="AJ1050" s="1368">
        <f>ROUND(IF(AG1050="yes",(AJ1001*0.1),0),0)</f>
        <v>0</v>
      </c>
      <c r="AK1050" s="1369"/>
      <c r="AL1050" s="1369"/>
      <c r="AM1050" s="1369"/>
      <c r="AN1050" s="1369"/>
      <c r="AO1050" s="1369"/>
      <c r="AP1050" s="1369"/>
      <c r="AQ1050" s="1370"/>
      <c r="AR1050" s="68"/>
      <c r="AS1050" s="68"/>
      <c r="AT1050" s="68"/>
      <c r="AU1050" s="68"/>
      <c r="AV1050" s="68"/>
      <c r="AW1050" s="68"/>
      <c r="AX1050" s="68"/>
      <c r="AY1050" s="68"/>
      <c r="BA1050">
        <f>Q212</f>
        <v>0</v>
      </c>
      <c r="BB1050" s="3" t="s">
        <v>2418</v>
      </c>
    </row>
    <row r="1051" spans="1:57" ht="13" customHeight="1">
      <c r="A1051" s="14"/>
      <c r="B1051" s="73"/>
      <c r="C1051" s="74"/>
      <c r="D1051" s="1583" t="s">
        <v>2096</v>
      </c>
      <c r="E1051" s="1584"/>
      <c r="F1051" s="1584"/>
      <c r="G1051" s="1584"/>
      <c r="H1051" s="1584"/>
      <c r="I1051" s="1584"/>
      <c r="J1051" s="1584"/>
      <c r="K1051" s="1584"/>
      <c r="L1051" s="1584"/>
      <c r="M1051" s="1584"/>
      <c r="N1051" s="1584"/>
      <c r="O1051" s="1584"/>
      <c r="P1051" s="1584"/>
      <c r="Q1051" s="1584"/>
      <c r="R1051" s="1584"/>
      <c r="S1051" s="1584"/>
      <c r="T1051" s="1584"/>
      <c r="U1051" s="1584"/>
      <c r="V1051" s="1584"/>
      <c r="W1051" s="1584"/>
      <c r="X1051" s="1584"/>
      <c r="Y1051" s="1584"/>
      <c r="Z1051" s="1584"/>
      <c r="AA1051" s="1584"/>
      <c r="AB1051" s="1584"/>
      <c r="AC1051" s="1584"/>
      <c r="AD1051" s="1584"/>
      <c r="AE1051" s="1585"/>
      <c r="AF1051" s="73"/>
      <c r="AG1051" s="14"/>
      <c r="AH1051" s="14"/>
      <c r="AI1051" s="83"/>
      <c r="AJ1051" s="1371"/>
      <c r="AK1051" s="1372"/>
      <c r="AL1051" s="1372"/>
      <c r="AM1051" s="1372"/>
      <c r="AN1051" s="1372"/>
      <c r="AO1051" s="1372"/>
      <c r="AP1051" s="1372"/>
      <c r="AQ1051" s="1373"/>
      <c r="AR1051" s="68"/>
      <c r="AS1051" s="68"/>
      <c r="AT1051" s="68"/>
      <c r="AU1051" s="68"/>
      <c r="AV1051" s="68"/>
      <c r="AW1051" s="68"/>
      <c r="AX1051" s="68"/>
      <c r="AY1051" s="68"/>
      <c r="BA1051" s="1177">
        <f>T212</f>
        <v>0</v>
      </c>
      <c r="BB1051" s="3" t="s">
        <v>2419</v>
      </c>
    </row>
    <row r="1052" spans="1:57" ht="13" customHeight="1">
      <c r="A1052" s="14"/>
      <c r="B1052" s="73"/>
      <c r="C1052" s="74"/>
      <c r="D1052" s="1583"/>
      <c r="E1052" s="1584"/>
      <c r="F1052" s="1584"/>
      <c r="G1052" s="1584"/>
      <c r="H1052" s="1584"/>
      <c r="I1052" s="1584"/>
      <c r="J1052" s="1584"/>
      <c r="K1052" s="1584"/>
      <c r="L1052" s="1584"/>
      <c r="M1052" s="1584"/>
      <c r="N1052" s="1584"/>
      <c r="O1052" s="1584"/>
      <c r="P1052" s="1584"/>
      <c r="Q1052" s="1584"/>
      <c r="R1052" s="1584"/>
      <c r="S1052" s="1584"/>
      <c r="T1052" s="1584"/>
      <c r="U1052" s="1584"/>
      <c r="V1052" s="1584"/>
      <c r="W1052" s="1584"/>
      <c r="X1052" s="1584"/>
      <c r="Y1052" s="1584"/>
      <c r="Z1052" s="1584"/>
      <c r="AA1052" s="1584"/>
      <c r="AB1052" s="1584"/>
      <c r="AC1052" s="1584"/>
      <c r="AD1052" s="1584"/>
      <c r="AE1052" s="1585"/>
      <c r="AF1052" s="73"/>
      <c r="AG1052" s="14"/>
      <c r="AH1052" s="14"/>
      <c r="AI1052" s="83"/>
      <c r="AJ1052" s="1371"/>
      <c r="AK1052" s="1372"/>
      <c r="AL1052" s="1372"/>
      <c r="AM1052" s="1372"/>
      <c r="AN1052" s="1372"/>
      <c r="AO1052" s="1372"/>
      <c r="AP1052" s="1372"/>
      <c r="AQ1052" s="1373"/>
      <c r="AR1052" s="68"/>
      <c r="AS1052" s="68"/>
      <c r="AT1052" s="68"/>
      <c r="AU1052" s="68"/>
      <c r="AV1052" s="68"/>
      <c r="AW1052" s="68"/>
      <c r="AX1052" s="68"/>
      <c r="AY1052" s="68"/>
    </row>
    <row r="1053" spans="1:57" ht="13" customHeight="1">
      <c r="A1053" s="14"/>
      <c r="B1053" s="73"/>
      <c r="C1053" s="74"/>
      <c r="D1053" s="1576"/>
      <c r="E1053" s="1577"/>
      <c r="F1053" s="1577"/>
      <c r="G1053" s="1577"/>
      <c r="H1053" s="1577"/>
      <c r="I1053" s="1577"/>
      <c r="J1053" s="1577"/>
      <c r="K1053" s="1577"/>
      <c r="L1053" s="1577"/>
      <c r="M1053" s="1577"/>
      <c r="N1053" s="1577"/>
      <c r="O1053" s="1577"/>
      <c r="P1053" s="1577"/>
      <c r="Q1053" s="1577"/>
      <c r="R1053" s="1577"/>
      <c r="S1053" s="1577"/>
      <c r="T1053" s="1577"/>
      <c r="U1053" s="1577"/>
      <c r="V1053" s="1577"/>
      <c r="W1053" s="1577"/>
      <c r="X1053" s="1577"/>
      <c r="Y1053" s="1577"/>
      <c r="Z1053" s="1577"/>
      <c r="AA1053" s="1577"/>
      <c r="AB1053" s="1577"/>
      <c r="AC1053" s="1577"/>
      <c r="AD1053" s="1577"/>
      <c r="AE1053" s="1578"/>
      <c r="AF1053" s="73"/>
      <c r="AG1053" s="14"/>
      <c r="AH1053" s="14"/>
      <c r="AI1053" s="83"/>
      <c r="AJ1053" s="1374"/>
      <c r="AK1053" s="1375"/>
      <c r="AL1053" s="1375"/>
      <c r="AM1053" s="1375"/>
      <c r="AN1053" s="1375"/>
      <c r="AO1053" s="1375"/>
      <c r="AP1053" s="1375"/>
      <c r="AQ1053" s="1376"/>
      <c r="AR1053" s="68"/>
      <c r="AS1053" s="68"/>
      <c r="AT1053" s="68"/>
      <c r="AU1053" s="68"/>
      <c r="AV1053" s="68"/>
      <c r="AW1053" s="68"/>
      <c r="AX1053" s="68"/>
      <c r="AY1053" s="68"/>
    </row>
    <row r="1054" spans="1:57" ht="13" customHeight="1">
      <c r="A1054" s="14"/>
      <c r="B1054" s="79"/>
      <c r="C1054" s="131" t="s">
        <v>1670</v>
      </c>
      <c r="D1054" s="1561" t="s">
        <v>1836</v>
      </c>
      <c r="E1054" s="1562"/>
      <c r="F1054" s="1562"/>
      <c r="G1054" s="1562"/>
      <c r="H1054" s="1562"/>
      <c r="I1054" s="1562"/>
      <c r="J1054" s="1562"/>
      <c r="K1054" s="1562"/>
      <c r="L1054" s="1562"/>
      <c r="M1054" s="1562"/>
      <c r="N1054" s="1562"/>
      <c r="O1054" s="1562"/>
      <c r="P1054" s="1562"/>
      <c r="Q1054" s="1562"/>
      <c r="R1054" s="1562"/>
      <c r="S1054" s="1562"/>
      <c r="T1054" s="1562"/>
      <c r="U1054" s="1562"/>
      <c r="V1054" s="1562"/>
      <c r="W1054" s="1562"/>
      <c r="X1054" s="1562"/>
      <c r="Y1054" s="1562"/>
      <c r="Z1054" s="1562"/>
      <c r="AA1054" s="1562"/>
      <c r="AB1054" s="1562"/>
      <c r="AC1054" s="1562"/>
      <c r="AD1054" s="1562"/>
      <c r="AE1054" s="1563"/>
      <c r="AF1054" s="79"/>
      <c r="AG1054" s="1590" t="str">
        <f>IF(X1057&gt;0,"Yes","No")</f>
        <v>Yes</v>
      </c>
      <c r="AH1054" s="1591"/>
      <c r="AI1054" s="87"/>
      <c r="AJ1054" s="1368">
        <f>IF((X1057=0),0,AY1014*AJ1001)</f>
        <v>67850196.480000004</v>
      </c>
      <c r="AK1054" s="1369"/>
      <c r="AL1054" s="1369"/>
      <c r="AM1054" s="1369"/>
      <c r="AN1054" s="1369"/>
      <c r="AO1054" s="1369"/>
      <c r="AP1054" s="1369"/>
      <c r="AQ1054" s="137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3" customHeight="1">
      <c r="A1055" s="14"/>
      <c r="B1055" s="73"/>
      <c r="C1055" s="442"/>
      <c r="D1055" s="1583" t="s">
        <v>1295</v>
      </c>
      <c r="E1055" s="1584"/>
      <c r="F1055" s="1584"/>
      <c r="G1055" s="1584"/>
      <c r="H1055" s="1584"/>
      <c r="I1055" s="1584"/>
      <c r="J1055" s="1584"/>
      <c r="K1055" s="1584"/>
      <c r="L1055" s="1584"/>
      <c r="M1055" s="1584"/>
      <c r="N1055" s="1584"/>
      <c r="O1055" s="1584"/>
      <c r="P1055" s="1584"/>
      <c r="Q1055" s="1584"/>
      <c r="R1055" s="1584"/>
      <c r="S1055" s="1584"/>
      <c r="T1055" s="1584"/>
      <c r="U1055" s="1584"/>
      <c r="V1055" s="1584"/>
      <c r="W1055" s="1584"/>
      <c r="X1055" s="1584"/>
      <c r="Y1055" s="1584"/>
      <c r="Z1055" s="1584"/>
      <c r="AA1055" s="1584"/>
      <c r="AB1055" s="1584"/>
      <c r="AC1055" s="1584"/>
      <c r="AD1055" s="1584"/>
      <c r="AE1055" s="1585"/>
      <c r="AF1055" s="73"/>
      <c r="AG1055" s="443"/>
      <c r="AH1055" s="443"/>
      <c r="AI1055" s="83"/>
      <c r="AJ1055" s="1371"/>
      <c r="AK1055" s="1372"/>
      <c r="AL1055" s="1372"/>
      <c r="AM1055" s="1372"/>
      <c r="AN1055" s="1372"/>
      <c r="AO1055" s="1372"/>
      <c r="AP1055" s="1372"/>
      <c r="AQ1055" s="1373"/>
      <c r="AR1055" s="68"/>
      <c r="AS1055" s="68"/>
      <c r="AT1055" s="68"/>
      <c r="AU1055" s="13"/>
      <c r="AV1055" s="68"/>
      <c r="AW1055" s="68"/>
      <c r="AX1055" s="68"/>
      <c r="AY1055" s="68"/>
      <c r="AZ1055" s="958">
        <f>'Sources and Uses Budget'!S97*BA1055</f>
        <v>4670805.1499999994</v>
      </c>
      <c r="BA1055" s="1175">
        <f>IF(BA1049,20%,15%)</f>
        <v>0.15</v>
      </c>
      <c r="BB1055" s="3" t="s">
        <v>2406</v>
      </c>
      <c r="BC1055" s="3" t="s">
        <v>2407</v>
      </c>
      <c r="BD1055" s="3"/>
    </row>
    <row r="1056" spans="1:57" ht="13" customHeight="1">
      <c r="A1056" s="14"/>
      <c r="B1056" s="73"/>
      <c r="C1056" s="442"/>
      <c r="D1056" s="1583"/>
      <c r="E1056" s="1584"/>
      <c r="F1056" s="1584"/>
      <c r="G1056" s="1584"/>
      <c r="H1056" s="1584"/>
      <c r="I1056" s="1584"/>
      <c r="J1056" s="1584"/>
      <c r="K1056" s="1584"/>
      <c r="L1056" s="1584"/>
      <c r="M1056" s="1584"/>
      <c r="N1056" s="1584"/>
      <c r="O1056" s="1584"/>
      <c r="P1056" s="1584"/>
      <c r="Q1056" s="1584"/>
      <c r="R1056" s="1584"/>
      <c r="S1056" s="1584"/>
      <c r="T1056" s="1584"/>
      <c r="U1056" s="1584"/>
      <c r="V1056" s="1584"/>
      <c r="W1056" s="1584"/>
      <c r="X1056" s="1584"/>
      <c r="Y1056" s="1584"/>
      <c r="Z1056" s="1584"/>
      <c r="AA1056" s="1584"/>
      <c r="AB1056" s="1584"/>
      <c r="AC1056" s="1584"/>
      <c r="AD1056" s="1584"/>
      <c r="AE1056" s="1585"/>
      <c r="AF1056" s="73"/>
      <c r="AG1056" s="443"/>
      <c r="AH1056" s="443"/>
      <c r="AI1056" s="83"/>
      <c r="AJ1056" s="1371"/>
      <c r="AK1056" s="1372"/>
      <c r="AL1056" s="1372"/>
      <c r="AM1056" s="1372"/>
      <c r="AN1056" s="1372"/>
      <c r="AO1056" s="1372"/>
      <c r="AP1056" s="1372"/>
      <c r="AQ1056" s="1373"/>
      <c r="AR1056" s="68"/>
      <c r="AS1056" s="68"/>
      <c r="AT1056" s="68"/>
      <c r="AU1056" s="13"/>
      <c r="AV1056" s="68"/>
      <c r="AW1056" s="68"/>
      <c r="AX1056" s="68"/>
      <c r="AY1056" s="68"/>
      <c r="AZ1056" s="958">
        <f>IF(M365="N/A",0,'Sources and Uses Budget'!T97*BA1056)</f>
        <v>0</v>
      </c>
      <c r="BA1056" s="1175">
        <v>0.15</v>
      </c>
      <c r="BB1056" s="3" t="s">
        <v>2406</v>
      </c>
      <c r="BC1056" s="3" t="s">
        <v>2408</v>
      </c>
      <c r="BD1056" s="3"/>
    </row>
    <row r="1057" spans="1:56" ht="13" customHeight="1">
      <c r="A1057" s="14"/>
      <c r="B1057" s="77"/>
      <c r="C1057" s="78"/>
      <c r="D1057" s="132" t="s">
        <v>969</v>
      </c>
      <c r="E1057" s="133"/>
      <c r="F1057" s="133"/>
      <c r="G1057" s="133"/>
      <c r="H1057" s="133"/>
      <c r="I1057" s="1588">
        <f>AY1012</f>
        <v>160</v>
      </c>
      <c r="J1057" s="1589"/>
      <c r="K1057" s="7"/>
      <c r="L1057" s="133"/>
      <c r="M1057" s="133"/>
      <c r="N1057" s="133"/>
      <c r="O1057" s="133"/>
      <c r="P1057" s="133"/>
      <c r="Q1057" s="133"/>
      <c r="R1057" s="133"/>
      <c r="S1057" s="133"/>
      <c r="T1057" s="133"/>
      <c r="U1057" s="133"/>
      <c r="V1057" s="134" t="s">
        <v>970</v>
      </c>
      <c r="W1057" s="48"/>
      <c r="X1057" s="1586">
        <f>CI761</f>
        <v>106</v>
      </c>
      <c r="Y1057" s="1587"/>
      <c r="Z1057" s="48"/>
      <c r="AA1057" s="48"/>
      <c r="AB1057" s="48"/>
      <c r="AC1057" s="48"/>
      <c r="AD1057" s="48"/>
      <c r="AE1057" s="49"/>
      <c r="AF1057" s="920"/>
      <c r="AG1057" s="921"/>
      <c r="AH1057" s="921"/>
      <c r="AI1057" s="922"/>
      <c r="AJ1057" s="1374"/>
      <c r="AK1057" s="1375"/>
      <c r="AL1057" s="1375"/>
      <c r="AM1057" s="1375"/>
      <c r="AN1057" s="1375"/>
      <c r="AO1057" s="1375"/>
      <c r="AP1057" s="1375"/>
      <c r="AQ1057" s="1376"/>
      <c r="AR1057" s="68"/>
      <c r="AS1057" s="68"/>
      <c r="AT1057" s="68"/>
      <c r="AU1057" s="14"/>
      <c r="AV1057" s="68"/>
      <c r="AW1057" s="68"/>
      <c r="AX1057" s="68"/>
      <c r="AY1057" s="68"/>
      <c r="AZ1057" s="958">
        <f>IF(M367="N/A",0,'Sources and Uses Budget'!T97*BA1057)</f>
        <v>2146050</v>
      </c>
      <c r="BA1057" s="1175" cm="1">
        <f t="array" ref="BA1057">_xlfn.IFS(X180="Yes",5%,$BA$1047&gt;50000,15%,BA1048&gt;=30%,15%,TRUE,5%)</f>
        <v>0.05</v>
      </c>
      <c r="BB1057" s="3" t="s">
        <v>2406</v>
      </c>
      <c r="BC1057" s="3" t="s">
        <v>2409</v>
      </c>
      <c r="BD1057" s="3"/>
    </row>
    <row r="1058" spans="1:56" ht="13" customHeight="1">
      <c r="A1058" s="14"/>
      <c r="B1058" s="79"/>
      <c r="C1058" s="131" t="s">
        <v>1671</v>
      </c>
      <c r="D1058" s="1573" t="s">
        <v>2122</v>
      </c>
      <c r="E1058" s="1574"/>
      <c r="F1058" s="1574"/>
      <c r="G1058" s="1574"/>
      <c r="H1058" s="1574"/>
      <c r="I1058" s="1574"/>
      <c r="J1058" s="1574"/>
      <c r="K1058" s="1574"/>
      <c r="L1058" s="1574"/>
      <c r="M1058" s="1574"/>
      <c r="N1058" s="1574"/>
      <c r="O1058" s="1574"/>
      <c r="P1058" s="1574"/>
      <c r="Q1058" s="1574"/>
      <c r="R1058" s="1574"/>
      <c r="S1058" s="1574"/>
      <c r="T1058" s="1574"/>
      <c r="U1058" s="1574"/>
      <c r="V1058" s="1574"/>
      <c r="W1058" s="1574"/>
      <c r="X1058" s="1574"/>
      <c r="Y1058" s="1574"/>
      <c r="Z1058" s="1574"/>
      <c r="AA1058" s="1574"/>
      <c r="AB1058" s="1574"/>
      <c r="AC1058" s="1574"/>
      <c r="AD1058" s="1574"/>
      <c r="AE1058" s="1575"/>
      <c r="AF1058" s="73"/>
      <c r="AG1058" s="1590" t="str">
        <f>IF(X1061&gt;0,"Yes","No")</f>
        <v>Yes</v>
      </c>
      <c r="AH1058" s="1591"/>
      <c r="AI1058" s="83"/>
      <c r="AJ1058" s="1368">
        <f>IF((X1061=0),0,(2*AY1015)*AJ1001)</f>
        <v>20560665.600000001</v>
      </c>
      <c r="AK1058" s="1369"/>
      <c r="AL1058" s="1369"/>
      <c r="AM1058" s="1369"/>
      <c r="AN1058" s="1369"/>
      <c r="AO1058" s="1369"/>
      <c r="AP1058" s="1369"/>
      <c r="AQ1058" s="1370"/>
      <c r="AR1058" s="68"/>
      <c r="AS1058" s="68"/>
      <c r="AT1058" s="68"/>
      <c r="AU1058" s="14"/>
      <c r="AV1058" s="68"/>
      <c r="AW1058" s="68"/>
      <c r="AX1058" s="68"/>
      <c r="AY1058" s="68"/>
      <c r="AZ1058" s="958">
        <f>AZ1054*BA1058</f>
        <v>0</v>
      </c>
      <c r="BA1058" s="1175">
        <v>0.15</v>
      </c>
      <c r="BB1058" s="3" t="s">
        <v>2406</v>
      </c>
      <c r="BC1058" s="3" t="s">
        <v>2410</v>
      </c>
      <c r="BD1058" s="3"/>
    </row>
    <row r="1059" spans="1:56" ht="13" customHeight="1">
      <c r="A1059" s="14"/>
      <c r="B1059" s="73"/>
      <c r="C1059" s="442"/>
      <c r="D1059" s="1583" t="s">
        <v>1294</v>
      </c>
      <c r="E1059" s="1584"/>
      <c r="F1059" s="1584"/>
      <c r="G1059" s="1584"/>
      <c r="H1059" s="1584"/>
      <c r="I1059" s="1584"/>
      <c r="J1059" s="1584"/>
      <c r="K1059" s="1584"/>
      <c r="L1059" s="1584"/>
      <c r="M1059" s="1584"/>
      <c r="N1059" s="1584"/>
      <c r="O1059" s="1584"/>
      <c r="P1059" s="1584"/>
      <c r="Q1059" s="1584"/>
      <c r="R1059" s="1584"/>
      <c r="S1059" s="1584"/>
      <c r="T1059" s="1584"/>
      <c r="U1059" s="1584"/>
      <c r="V1059" s="1584"/>
      <c r="W1059" s="1584"/>
      <c r="X1059" s="1584"/>
      <c r="Y1059" s="1584"/>
      <c r="Z1059" s="1584"/>
      <c r="AA1059" s="1584"/>
      <c r="AB1059" s="1584"/>
      <c r="AC1059" s="1584"/>
      <c r="AD1059" s="1584"/>
      <c r="AE1059" s="1585"/>
      <c r="AF1059" s="73"/>
      <c r="AG1059" s="443"/>
      <c r="AH1059" s="443"/>
      <c r="AI1059" s="83"/>
      <c r="AJ1059" s="1371"/>
      <c r="AK1059" s="1372"/>
      <c r="AL1059" s="1372"/>
      <c r="AM1059" s="1372"/>
      <c r="AN1059" s="1372"/>
      <c r="AO1059" s="1372"/>
      <c r="AP1059" s="1372"/>
      <c r="AQ1059" s="1373"/>
      <c r="AR1059" s="68"/>
      <c r="AS1059" s="68"/>
      <c r="AT1059" s="68"/>
      <c r="AU1059" s="68"/>
      <c r="AV1059" s="68"/>
      <c r="AW1059" s="68"/>
      <c r="AX1059" s="68"/>
      <c r="AY1059" s="68"/>
      <c r="AZ1059" s="958"/>
      <c r="BA1059" s="3"/>
      <c r="BB1059" s="3"/>
      <c r="BC1059" s="3"/>
      <c r="BD1059" s="3"/>
    </row>
    <row r="1060" spans="1:56" ht="13" customHeight="1">
      <c r="A1060" s="14"/>
      <c r="B1060" s="73"/>
      <c r="C1060" s="83"/>
      <c r="D1060" s="1583"/>
      <c r="E1060" s="1584"/>
      <c r="F1060" s="1584"/>
      <c r="G1060" s="1584"/>
      <c r="H1060" s="1584"/>
      <c r="I1060" s="1584"/>
      <c r="J1060" s="1584"/>
      <c r="K1060" s="1584"/>
      <c r="L1060" s="1584"/>
      <c r="M1060" s="1584"/>
      <c r="N1060" s="1584"/>
      <c r="O1060" s="1584"/>
      <c r="P1060" s="1584"/>
      <c r="Q1060" s="1584"/>
      <c r="R1060" s="1584"/>
      <c r="S1060" s="1584"/>
      <c r="T1060" s="1584"/>
      <c r="U1060" s="1584"/>
      <c r="V1060" s="1584"/>
      <c r="W1060" s="1584"/>
      <c r="X1060" s="1584"/>
      <c r="Y1060" s="1584"/>
      <c r="Z1060" s="1584"/>
      <c r="AA1060" s="1584"/>
      <c r="AB1060" s="1584"/>
      <c r="AC1060" s="1584"/>
      <c r="AD1060" s="1584"/>
      <c r="AE1060" s="1585"/>
      <c r="AF1060" s="917"/>
      <c r="AG1060" s="918"/>
      <c r="AH1060" s="918"/>
      <c r="AI1060" s="919"/>
      <c r="AJ1060" s="1371"/>
      <c r="AK1060" s="1372"/>
      <c r="AL1060" s="1372"/>
      <c r="AM1060" s="1372"/>
      <c r="AN1060" s="1372"/>
      <c r="AO1060" s="1372"/>
      <c r="AP1060" s="1372"/>
      <c r="AQ1060" s="1373"/>
      <c r="AR1060" s="68"/>
      <c r="AS1060" s="68"/>
      <c r="AT1060" s="68"/>
      <c r="AU1060" s="68"/>
      <c r="AV1060" s="68"/>
      <c r="AW1060" s="68"/>
      <c r="AX1060" s="68"/>
      <c r="AY1060" s="68"/>
      <c r="AZ1060" s="958">
        <f>ROUNDDOWN(MIN(SUM(AZ1055,AZ1056,AZ1057,AZ1058),BD1060),0)</f>
        <v>2500000</v>
      </c>
      <c r="BA1060" s="3" t="s">
        <v>2411</v>
      </c>
      <c r="BB1060" s="3"/>
      <c r="BC1060" s="3"/>
      <c r="BD1060" s="3" cm="1">
        <f t="array" ref="BD1060">_xlfn.IFS(BA1049,3000000,AND(BA1050&gt;=25%,BA1051&gt;=15),2800000,TRUE,2500000)</f>
        <v>2500000</v>
      </c>
    </row>
    <row r="1061" spans="1:56" ht="13" customHeight="1">
      <c r="A1061" s="14"/>
      <c r="B1061" s="77"/>
      <c r="C1061" s="78"/>
      <c r="D1061" s="132" t="s">
        <v>969</v>
      </c>
      <c r="E1061" s="133"/>
      <c r="F1061" s="133"/>
      <c r="G1061" s="133"/>
      <c r="H1061" s="133"/>
      <c r="I1061" s="1588">
        <f>AY1012</f>
        <v>160</v>
      </c>
      <c r="J1061" s="1589"/>
      <c r="K1061" s="14"/>
      <c r="L1061" s="133"/>
      <c r="M1061" s="133"/>
      <c r="N1061" s="133"/>
      <c r="O1061" s="133"/>
      <c r="P1061" s="133"/>
      <c r="Q1061" s="133"/>
      <c r="R1061" s="133"/>
      <c r="S1061" s="133"/>
      <c r="T1061" s="133"/>
      <c r="U1061" s="133"/>
      <c r="V1061" s="134" t="s">
        <v>971</v>
      </c>
      <c r="X1061" s="1586">
        <f>CM761</f>
        <v>17</v>
      </c>
      <c r="Y1061" s="1587"/>
      <c r="AF1061" s="920"/>
      <c r="AG1061" s="921"/>
      <c r="AH1061" s="921"/>
      <c r="AI1061" s="922"/>
      <c r="AJ1061" s="1374"/>
      <c r="AK1061" s="1375"/>
      <c r="AL1061" s="1375"/>
      <c r="AM1061" s="1375"/>
      <c r="AN1061" s="1375"/>
      <c r="AO1061" s="1375"/>
      <c r="AP1061" s="1375"/>
      <c r="AQ1061" s="1376"/>
      <c r="AR1061" s="68"/>
      <c r="AS1061" s="68"/>
      <c r="AT1061" s="68"/>
      <c r="AU1061" s="68"/>
      <c r="AV1061" s="68"/>
      <c r="AW1061" s="68"/>
      <c r="AX1061" s="68"/>
      <c r="AY1061" s="68"/>
      <c r="AZ1061" s="958">
        <f>ROUNDDOWN(MAX(0,BA1061*(SUM(AG1102,AL1102,AZ1054)-BD1061))+BF1061,0)</f>
        <v>0</v>
      </c>
      <c r="BA1061" s="1175">
        <f>IF(L1051,7%,5%)</f>
        <v>0.05</v>
      </c>
      <c r="BB1061" s="3" t="s">
        <v>2412</v>
      </c>
      <c r="BC1061" s="3"/>
      <c r="BD1061" s="3">
        <v>6666667</v>
      </c>
    </row>
    <row r="1062" spans="1:56" ht="13" customHeight="1">
      <c r="A1062" s="14"/>
      <c r="B1062" s="102"/>
      <c r="C1062" s="103"/>
      <c r="D1062" s="1581" t="s">
        <v>511</v>
      </c>
      <c r="E1062" s="1581"/>
      <c r="F1062" s="1581"/>
      <c r="G1062" s="1581"/>
      <c r="H1062" s="1581"/>
      <c r="I1062" s="1581"/>
      <c r="J1062" s="1581"/>
      <c r="K1062" s="1581"/>
      <c r="L1062" s="1581"/>
      <c r="M1062" s="1581"/>
      <c r="N1062" s="1581"/>
      <c r="O1062" s="1581"/>
      <c r="P1062" s="1581"/>
      <c r="Q1062" s="1581"/>
      <c r="R1062" s="1581"/>
      <c r="S1062" s="1581"/>
      <c r="T1062" s="1581"/>
      <c r="U1062" s="1581"/>
      <c r="V1062" s="1581"/>
      <c r="W1062" s="1581"/>
      <c r="X1062" s="1581"/>
      <c r="Y1062" s="1581"/>
      <c r="Z1062" s="1581"/>
      <c r="AA1062" s="1581"/>
      <c r="AB1062" s="1581"/>
      <c r="AC1062" s="1581"/>
      <c r="AD1062" s="1581"/>
      <c r="AE1062" s="1581"/>
      <c r="AF1062" s="1581"/>
      <c r="AG1062" s="1581"/>
      <c r="AH1062" s="1581"/>
      <c r="AI1062" s="1582"/>
      <c r="AJ1062" s="1600">
        <f>SUM(AJ1001:AQ1061)</f>
        <v>191214190.08000001</v>
      </c>
      <c r="AK1062" s="1601"/>
      <c r="AL1062" s="1601"/>
      <c r="AM1062" s="1601"/>
      <c r="AN1062" s="1601"/>
      <c r="AO1062" s="1601"/>
      <c r="AP1062" s="1601"/>
      <c r="AQ1062" s="1602"/>
      <c r="AR1062" s="68"/>
      <c r="AS1062" s="68"/>
      <c r="AT1062" s="68"/>
      <c r="AU1062" s="68"/>
      <c r="AV1062" s="68"/>
      <c r="AW1062" s="68"/>
      <c r="AX1062" s="68"/>
      <c r="AY1062" s="68"/>
      <c r="AZ1062" s="1174">
        <v>6000000</v>
      </c>
      <c r="BA1062" s="3" t="s">
        <v>2413</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2398</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2414</v>
      </c>
      <c r="BC1064" s="3"/>
      <c r="BD1064" s="3"/>
    </row>
    <row r="1065" spans="1:56" ht="13" customHeight="1">
      <c r="A1065" s="14"/>
      <c r="B1065" s="68"/>
      <c r="C1065" s="68"/>
      <c r="D1065" s="68"/>
      <c r="E1065" s="68"/>
      <c r="F1065" s="68"/>
      <c r="G1065" s="1169" t="s">
        <v>2399</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0">
        <f>'Sources and Uses Budget'!S107+'Sources and Uses Budget'!T107</f>
        <v>78059701</v>
      </c>
      <c r="AB1065" s="1860"/>
      <c r="AC1065" s="1860"/>
      <c r="AD1065" s="1860"/>
      <c r="AE1065" s="1860"/>
      <c r="AF1065" s="186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6816855.1499999994</v>
      </c>
      <c r="BB1065" s="3" t="s">
        <v>2415</v>
      </c>
      <c r="BC1065" s="3"/>
      <c r="BD1065" s="3"/>
    </row>
    <row r="1066" spans="1:56" ht="13" customHeight="1">
      <c r="A1066" s="14"/>
      <c r="B1066" s="68"/>
      <c r="C1066" s="68"/>
      <c r="D1066" s="68"/>
      <c r="E1066" s="68"/>
      <c r="F1066" s="68"/>
      <c r="G1066" s="1169"/>
      <c r="H1066" s="1169" t="s">
        <v>2400</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1">
        <f>IFERROR((AA1065-BA1068)/(AJ1062-AJ1054-AJ1058),"")</f>
        <v>0.74472006392633516</v>
      </c>
      <c r="AB1066" s="1862"/>
      <c r="AC1066" s="1862"/>
      <c r="AD1066" s="1862"/>
      <c r="AE1066" s="1862"/>
      <c r="AF1066" s="186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86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4"/>
      <c r="I1067" s="1864"/>
      <c r="J1067" s="1864"/>
      <c r="K1067" s="1864"/>
      <c r="L1067" s="1864"/>
      <c r="M1067" s="1864"/>
      <c r="N1067" s="1864"/>
      <c r="O1067" s="1864"/>
      <c r="P1067" s="1864"/>
      <c r="Q1067" s="1864"/>
      <c r="R1067" s="1864"/>
      <c r="S1067" s="1864"/>
      <c r="T1067" s="1864"/>
      <c r="U1067" s="1864"/>
      <c r="V1067" s="1864"/>
      <c r="W1067" s="1864"/>
      <c r="X1067" s="1864"/>
      <c r="Y1067" s="1864"/>
      <c r="Z1067" s="1864"/>
      <c r="AA1067" s="1864"/>
      <c r="AB1067" s="1864"/>
      <c r="AC1067" s="1864"/>
      <c r="AD1067" s="1864"/>
      <c r="AE1067" s="1864"/>
      <c r="AF1067" s="1864"/>
      <c r="AG1067" s="1864"/>
      <c r="AH1067" s="1864"/>
      <c r="AI1067" s="1864"/>
      <c r="AJ1067" s="1864"/>
      <c r="AK1067" s="1864"/>
      <c r="AL1067" s="1864"/>
      <c r="AM1067" s="1864"/>
      <c r="AN1067" s="1864"/>
      <c r="AO1067" s="68"/>
      <c r="AP1067" s="68"/>
      <c r="AQ1067" s="68"/>
      <c r="AR1067" s="68"/>
      <c r="AS1067" s="68"/>
      <c r="AT1067" s="68"/>
      <c r="AU1067" s="68"/>
      <c r="AV1067" s="14"/>
      <c r="AW1067" s="14"/>
      <c r="AX1067" s="14"/>
      <c r="AY1067" s="14"/>
      <c r="BA1067" s="1178">
        <f>'Sources and Uses Budget'!$S$104+'Sources and Uses Budget'!$T$104</f>
        <v>4000000</v>
      </c>
      <c r="BB1067" s="3" t="s">
        <v>2421</v>
      </c>
    </row>
    <row r="1068" spans="1:56" ht="13" customHeight="1">
      <c r="A1068" s="14"/>
      <c r="B1068" s="14"/>
      <c r="C1068" s="208"/>
      <c r="D1068" s="854"/>
      <c r="E1068" s="854"/>
      <c r="F1068" s="854"/>
      <c r="G1068" s="1864"/>
      <c r="H1068" s="1864"/>
      <c r="I1068" s="1864"/>
      <c r="J1068" s="1864"/>
      <c r="K1068" s="1864"/>
      <c r="L1068" s="1864"/>
      <c r="M1068" s="1864"/>
      <c r="N1068" s="1864"/>
      <c r="O1068" s="1864"/>
      <c r="P1068" s="1864"/>
      <c r="Q1068" s="1864"/>
      <c r="R1068" s="1864"/>
      <c r="S1068" s="1864"/>
      <c r="T1068" s="1864"/>
      <c r="U1068" s="1864"/>
      <c r="V1068" s="1864"/>
      <c r="W1068" s="1864"/>
      <c r="X1068" s="1864"/>
      <c r="Y1068" s="1864"/>
      <c r="Z1068" s="1864"/>
      <c r="AA1068" s="1864"/>
      <c r="AB1068" s="1864"/>
      <c r="AC1068" s="1864"/>
      <c r="AD1068" s="1864"/>
      <c r="AE1068" s="1864"/>
      <c r="AF1068" s="1864"/>
      <c r="AG1068" s="1864"/>
      <c r="AH1068" s="1864"/>
      <c r="AI1068" s="1864"/>
      <c r="AJ1068" s="1864"/>
      <c r="AK1068" s="1864"/>
      <c r="AL1068" s="1864"/>
      <c r="AM1068" s="1864"/>
      <c r="AN1068" s="1864"/>
      <c r="AO1068" s="68"/>
      <c r="AP1068" s="68"/>
      <c r="AQ1068" s="68"/>
      <c r="AR1068" s="68"/>
      <c r="AS1068" s="68"/>
      <c r="AT1068" s="68"/>
      <c r="AU1068" s="68"/>
      <c r="AV1068" s="14"/>
      <c r="AW1068" s="14"/>
      <c r="AX1068" s="14"/>
      <c r="AY1068" s="14"/>
      <c r="BA1068" s="1179">
        <f>MAX($BA$1067-$BA$1064,0)</f>
        <v>1500000</v>
      </c>
      <c r="BB1068" s="3" t="s">
        <v>2422</v>
      </c>
    </row>
    <row r="1069" spans="1:56" ht="13" customHeight="1">
      <c r="A1069" s="88"/>
      <c r="B1069" s="1165"/>
      <c r="C1069" s="1165"/>
      <c r="D1069" s="1165"/>
      <c r="E1069" s="1165"/>
      <c r="F1069" s="1165"/>
      <c r="G1069" s="1864"/>
      <c r="H1069" s="1864"/>
      <c r="I1069" s="1864"/>
      <c r="J1069" s="1864"/>
      <c r="K1069" s="1864"/>
      <c r="L1069" s="1864"/>
      <c r="M1069" s="1864"/>
      <c r="N1069" s="1864"/>
      <c r="O1069" s="1864"/>
      <c r="P1069" s="1864"/>
      <c r="Q1069" s="1864"/>
      <c r="R1069" s="1864"/>
      <c r="S1069" s="1864"/>
      <c r="T1069" s="1864"/>
      <c r="U1069" s="1864"/>
      <c r="V1069" s="1864"/>
      <c r="W1069" s="1864"/>
      <c r="X1069" s="1864"/>
      <c r="Y1069" s="1864"/>
      <c r="Z1069" s="1864"/>
      <c r="AA1069" s="1864"/>
      <c r="AB1069" s="1864"/>
      <c r="AC1069" s="1864"/>
      <c r="AD1069" s="1864"/>
      <c r="AE1069" s="1864"/>
      <c r="AF1069" s="1864"/>
      <c r="AG1069" s="1864"/>
      <c r="AH1069" s="1864"/>
      <c r="AI1069" s="1864"/>
      <c r="AJ1069" s="1864"/>
      <c r="AK1069" s="1864"/>
      <c r="AL1069" s="1864"/>
      <c r="AM1069" s="1864"/>
      <c r="AN1069" s="1864"/>
      <c r="AO1069" s="1165"/>
      <c r="AP1069" s="1165"/>
      <c r="AQ1069" s="68"/>
      <c r="AR1069" s="68"/>
      <c r="AS1069" s="68"/>
      <c r="AT1069" s="68"/>
      <c r="AU1069" s="68"/>
      <c r="AV1069" s="68"/>
      <c r="AW1069" s="68"/>
      <c r="AX1069" s="68"/>
      <c r="AY1069" s="68"/>
    </row>
    <row r="1070" spans="1:56" ht="13" customHeight="1">
      <c r="A1070" s="1345" t="s">
        <v>792</v>
      </c>
      <c r="B1070" s="1345"/>
      <c r="C1070" s="1345"/>
      <c r="D1070" s="1345"/>
      <c r="E1070" s="1345"/>
      <c r="F1070" s="1345"/>
      <c r="G1070" s="1345"/>
      <c r="H1070" s="1345"/>
      <c r="I1070" s="1345"/>
      <c r="J1070" s="1345"/>
      <c r="K1070" s="1345"/>
      <c r="L1070" s="1345"/>
      <c r="M1070" s="1345"/>
      <c r="N1070" s="1345"/>
      <c r="O1070" s="1345"/>
      <c r="P1070" s="1345"/>
      <c r="Q1070" s="1345"/>
      <c r="R1070" s="1345"/>
      <c r="S1070" s="1345"/>
      <c r="T1070" s="1345"/>
      <c r="U1070" s="1345"/>
      <c r="V1070" s="1345"/>
      <c r="W1070" s="1345"/>
      <c r="X1070" s="1345"/>
      <c r="Y1070" s="1345"/>
      <c r="Z1070" s="1345"/>
      <c r="AA1070" s="1345"/>
      <c r="AB1070" s="1345"/>
      <c r="AC1070" s="1345"/>
      <c r="AD1070" s="1345"/>
      <c r="AE1070" s="1345"/>
      <c r="AF1070" s="1345"/>
      <c r="AG1070" s="1345"/>
      <c r="AH1070" s="1345"/>
      <c r="AI1070" s="1345"/>
      <c r="AJ1070" s="1345"/>
      <c r="AK1070" s="1345"/>
      <c r="AL1070" s="1345"/>
      <c r="AM1070" s="1345"/>
      <c r="AN1070" s="1345"/>
      <c r="AO1070" s="1345"/>
      <c r="AP1070" s="1345"/>
      <c r="AQ1070" s="1345"/>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41" t="s">
        <v>589</v>
      </c>
      <c r="B1074" s="1341"/>
      <c r="C1074" s="1342">
        <v>1</v>
      </c>
      <c r="D1074" s="1342"/>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342"/>
      <c r="D1075" s="1342"/>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41" t="s">
        <v>589</v>
      </c>
      <c r="B1076" s="1341"/>
      <c r="C1076" s="1342">
        <v>2</v>
      </c>
      <c r="D1076" s="1342"/>
      <c r="E1076" s="1344" t="s">
        <v>2189</v>
      </c>
      <c r="F1076" s="1344"/>
      <c r="G1076" s="1344"/>
      <c r="H1076" s="1344"/>
      <c r="I1076" s="1344"/>
      <c r="J1076" s="1344"/>
      <c r="K1076" s="1344"/>
      <c r="L1076" s="1344"/>
      <c r="M1076" s="1344"/>
      <c r="N1076" s="1344"/>
      <c r="O1076" s="1344"/>
      <c r="P1076" s="1344"/>
      <c r="Q1076" s="1344"/>
      <c r="R1076" s="1344"/>
      <c r="S1076" s="1344"/>
      <c r="T1076" s="1344"/>
      <c r="U1076" s="1344"/>
      <c r="V1076" s="1344"/>
      <c r="W1076" s="1344"/>
      <c r="X1076" s="1344"/>
      <c r="Y1076" s="1344"/>
      <c r="Z1076" s="1344"/>
      <c r="AA1076" s="1344"/>
      <c r="AB1076" s="1344"/>
      <c r="AC1076" s="1344"/>
      <c r="AD1076" s="1344"/>
      <c r="AE1076" s="1344"/>
      <c r="AF1076" s="1344"/>
      <c r="AG1076" s="1344"/>
      <c r="AH1076" s="1344"/>
      <c r="AI1076" s="1344"/>
      <c r="AJ1076" s="1344"/>
      <c r="AK1076" s="1344"/>
      <c r="AL1076" s="1344"/>
      <c r="AM1076" s="1344"/>
      <c r="AN1076" s="1344"/>
      <c r="AO1076" s="1344"/>
      <c r="AP1076" s="1344"/>
      <c r="AQ1076" s="1344"/>
      <c r="AR1076" s="1344"/>
      <c r="AS1076" s="14"/>
      <c r="AT1076" s="14"/>
      <c r="AV1076" s="68"/>
      <c r="AW1076" s="68"/>
      <c r="AX1076" s="68"/>
      <c r="AY1076" s="68"/>
    </row>
    <row r="1077" spans="1:51" ht="13" customHeight="1">
      <c r="A1077" s="198"/>
      <c r="B1077" s="67"/>
      <c r="C1077" s="1342"/>
      <c r="D1077" s="1342"/>
      <c r="E1077" s="1344"/>
      <c r="F1077" s="1344"/>
      <c r="G1077" s="1344"/>
      <c r="H1077" s="1344"/>
      <c r="I1077" s="1344"/>
      <c r="J1077" s="1344"/>
      <c r="K1077" s="1344"/>
      <c r="L1077" s="1344"/>
      <c r="M1077" s="1344"/>
      <c r="N1077" s="1344"/>
      <c r="O1077" s="1344"/>
      <c r="P1077" s="1344"/>
      <c r="Q1077" s="1344"/>
      <c r="R1077" s="1344"/>
      <c r="S1077" s="1344"/>
      <c r="T1077" s="1344"/>
      <c r="U1077" s="1344"/>
      <c r="V1077" s="1344"/>
      <c r="W1077" s="1344"/>
      <c r="X1077" s="1344"/>
      <c r="Y1077" s="1344"/>
      <c r="Z1077" s="1344"/>
      <c r="AA1077" s="1344"/>
      <c r="AB1077" s="1344"/>
      <c r="AC1077" s="1344"/>
      <c r="AD1077" s="1344"/>
      <c r="AE1077" s="1344"/>
      <c r="AF1077" s="1344"/>
      <c r="AG1077" s="1344"/>
      <c r="AH1077" s="1344"/>
      <c r="AI1077" s="1344"/>
      <c r="AJ1077" s="1344"/>
      <c r="AK1077" s="1344"/>
      <c r="AL1077" s="1344"/>
      <c r="AM1077" s="1344"/>
      <c r="AN1077" s="1344"/>
      <c r="AO1077" s="1344"/>
      <c r="AP1077" s="1344"/>
      <c r="AQ1077" s="1344"/>
      <c r="AR1077" s="1344"/>
      <c r="AS1077" s="14"/>
      <c r="AT1077" s="14"/>
      <c r="AV1077" s="68"/>
      <c r="AW1077" s="68"/>
      <c r="AX1077" s="68"/>
      <c r="AY1077" s="68"/>
    </row>
    <row r="1078" spans="1:51" ht="13" customHeight="1">
      <c r="A1078" s="198"/>
      <c r="B1078" s="67"/>
      <c r="C1078" s="1342"/>
      <c r="D1078" s="1342"/>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41" t="s">
        <v>589</v>
      </c>
      <c r="B1079" s="1341"/>
      <c r="C1079" s="1343">
        <v>3</v>
      </c>
      <c r="D1079" s="1343"/>
      <c r="E1079" s="1303" t="s">
        <v>1077</v>
      </c>
      <c r="F1079" s="1303"/>
      <c r="G1079" s="1303"/>
      <c r="H1079" s="1303"/>
      <c r="I1079" s="1303"/>
      <c r="J1079" s="1303"/>
      <c r="K1079" s="1303"/>
      <c r="L1079" s="1303"/>
      <c r="M1079" s="1303"/>
      <c r="N1079" s="1303"/>
      <c r="O1079" s="1303"/>
      <c r="P1079" s="1303"/>
      <c r="Q1079" s="1303"/>
      <c r="R1079" s="1303"/>
      <c r="S1079" s="1303"/>
      <c r="T1079" s="1303"/>
      <c r="U1079" s="1303"/>
      <c r="V1079" s="1303"/>
      <c r="W1079" s="1303"/>
      <c r="X1079" s="1303"/>
      <c r="Y1079" s="1303"/>
      <c r="Z1079" s="1303"/>
      <c r="AA1079" s="1303"/>
      <c r="AB1079" s="1303"/>
      <c r="AC1079" s="1303"/>
      <c r="AD1079" s="1303"/>
      <c r="AE1079" s="1303"/>
      <c r="AF1079" s="1303"/>
      <c r="AG1079" s="1303"/>
      <c r="AH1079" s="1303"/>
      <c r="AI1079" s="1303"/>
      <c r="AJ1079" s="1303"/>
      <c r="AK1079" s="1303"/>
      <c r="AL1079" s="1303"/>
      <c r="AM1079" s="1303"/>
      <c r="AN1079" s="1303"/>
      <c r="AO1079" s="1303"/>
      <c r="AP1079" s="1303"/>
      <c r="AQ1079" s="1303"/>
      <c r="AR1079" s="1303"/>
      <c r="AS1079" s="14"/>
      <c r="AT1079" s="68"/>
      <c r="AV1079" s="68"/>
      <c r="AW1079" s="68"/>
      <c r="AX1079" s="68"/>
      <c r="AY1079" s="68"/>
    </row>
    <row r="1080" spans="1:51" ht="13" customHeight="1">
      <c r="A1080" s="1"/>
      <c r="B1080" s="1"/>
      <c r="C1080" s="1343"/>
      <c r="D1080" s="1343"/>
      <c r="E1080" s="1303"/>
      <c r="F1080" s="1303"/>
      <c r="G1080" s="1303"/>
      <c r="H1080" s="1303"/>
      <c r="I1080" s="1303"/>
      <c r="J1080" s="1303"/>
      <c r="K1080" s="1303"/>
      <c r="L1080" s="1303"/>
      <c r="M1080" s="1303"/>
      <c r="N1080" s="1303"/>
      <c r="O1080" s="1303"/>
      <c r="P1080" s="1303"/>
      <c r="Q1080" s="1303"/>
      <c r="R1080" s="1303"/>
      <c r="S1080" s="1303"/>
      <c r="T1080" s="1303"/>
      <c r="U1080" s="1303"/>
      <c r="V1080" s="1303"/>
      <c r="W1080" s="1303"/>
      <c r="X1080" s="1303"/>
      <c r="Y1080" s="1303"/>
      <c r="Z1080" s="1303"/>
      <c r="AA1080" s="1303"/>
      <c r="AB1080" s="1303"/>
      <c r="AC1080" s="1303"/>
      <c r="AD1080" s="1303"/>
      <c r="AE1080" s="1303"/>
      <c r="AF1080" s="1303"/>
      <c r="AG1080" s="1303"/>
      <c r="AH1080" s="1303"/>
      <c r="AI1080" s="1303"/>
      <c r="AJ1080" s="1303"/>
      <c r="AK1080" s="1303"/>
      <c r="AL1080" s="1303"/>
      <c r="AM1080" s="1303"/>
      <c r="AN1080" s="1303"/>
      <c r="AO1080" s="1303"/>
      <c r="AP1080" s="1303"/>
      <c r="AQ1080" s="1303"/>
      <c r="AR1080" s="1303"/>
      <c r="AS1080" s="14"/>
      <c r="AT1080" s="68"/>
      <c r="AV1080" s="68"/>
      <c r="AW1080" s="68"/>
      <c r="AX1080" s="68"/>
      <c r="AY1080" s="68"/>
    </row>
    <row r="1081" spans="1:51" ht="13" customHeight="1">
      <c r="A1081" s="1"/>
      <c r="B1081" s="1"/>
      <c r="C1081" s="1343"/>
      <c r="D1081" s="1343"/>
      <c r="E1081" s="1303"/>
      <c r="F1081" s="1303"/>
      <c r="G1081" s="1303"/>
      <c r="H1081" s="1303"/>
      <c r="I1081" s="1303"/>
      <c r="J1081" s="1303"/>
      <c r="K1081" s="1303"/>
      <c r="L1081" s="1303"/>
      <c r="M1081" s="1303"/>
      <c r="N1081" s="1303"/>
      <c r="O1081" s="1303"/>
      <c r="P1081" s="1303"/>
      <c r="Q1081" s="1303"/>
      <c r="R1081" s="1303"/>
      <c r="S1081" s="1303"/>
      <c r="T1081" s="1303"/>
      <c r="U1081" s="1303"/>
      <c r="V1081" s="1303"/>
      <c r="W1081" s="1303"/>
      <c r="X1081" s="1303"/>
      <c r="Y1081" s="1303"/>
      <c r="Z1081" s="1303"/>
      <c r="AA1081" s="1303"/>
      <c r="AB1081" s="1303"/>
      <c r="AC1081" s="1303"/>
      <c r="AD1081" s="1303"/>
      <c r="AE1081" s="1303"/>
      <c r="AF1081" s="1303"/>
      <c r="AG1081" s="1303"/>
      <c r="AH1081" s="1303"/>
      <c r="AI1081" s="1303"/>
      <c r="AJ1081" s="1303"/>
      <c r="AK1081" s="1303"/>
      <c r="AL1081" s="1303"/>
      <c r="AM1081" s="1303"/>
      <c r="AN1081" s="1303"/>
      <c r="AO1081" s="1303"/>
      <c r="AP1081" s="1303"/>
      <c r="AQ1081" s="1303"/>
      <c r="AR1081" s="1303"/>
      <c r="AS1081" s="14"/>
      <c r="AT1081" s="68"/>
      <c r="AV1081" s="68"/>
      <c r="AW1081" s="68"/>
      <c r="AX1081" s="68"/>
      <c r="AY1081" s="68"/>
    </row>
    <row r="1082" spans="1:51" ht="13" customHeight="1">
      <c r="A1082" s="1"/>
      <c r="B1082" s="1"/>
      <c r="C1082" s="1343"/>
      <c r="D1082" s="1343"/>
      <c r="E1082" s="1303"/>
      <c r="F1082" s="1303"/>
      <c r="G1082" s="1303"/>
      <c r="H1082" s="1303"/>
      <c r="I1082" s="1303"/>
      <c r="J1082" s="1303"/>
      <c r="K1082" s="1303"/>
      <c r="L1082" s="1303"/>
      <c r="M1082" s="1303"/>
      <c r="N1082" s="1303"/>
      <c r="O1082" s="1303"/>
      <c r="P1082" s="1303"/>
      <c r="Q1082" s="1303"/>
      <c r="R1082" s="1303"/>
      <c r="S1082" s="1303"/>
      <c r="T1082" s="1303"/>
      <c r="U1082" s="1303"/>
      <c r="V1082" s="1303"/>
      <c r="W1082" s="1303"/>
      <c r="X1082" s="1303"/>
      <c r="Y1082" s="1303"/>
      <c r="Z1082" s="1303"/>
      <c r="AA1082" s="1303"/>
      <c r="AB1082" s="1303"/>
      <c r="AC1082" s="1303"/>
      <c r="AD1082" s="1303"/>
      <c r="AE1082" s="1303"/>
      <c r="AF1082" s="1303"/>
      <c r="AG1082" s="1303"/>
      <c r="AH1082" s="1303"/>
      <c r="AI1082" s="1303"/>
      <c r="AJ1082" s="1303"/>
      <c r="AK1082" s="1303"/>
      <c r="AL1082" s="1303"/>
      <c r="AM1082" s="1303"/>
      <c r="AN1082" s="1303"/>
      <c r="AO1082" s="1303"/>
      <c r="AP1082" s="1303"/>
      <c r="AQ1082" s="1303"/>
      <c r="AR1082" s="1303"/>
      <c r="AS1082" s="14"/>
      <c r="AT1082" s="68"/>
      <c r="AV1082" s="68"/>
      <c r="AW1082" s="68"/>
      <c r="AX1082" s="68"/>
      <c r="AY1082" s="68"/>
    </row>
    <row r="1083" spans="1:51" ht="13" customHeight="1">
      <c r="A1083" s="2"/>
      <c r="B1083" s="25"/>
      <c r="C1083" s="1343"/>
      <c r="D1083" s="134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41" t="s">
        <v>589</v>
      </c>
      <c r="B1084" s="1341"/>
      <c r="C1084" s="1343">
        <v>4</v>
      </c>
      <c r="D1084" s="1343"/>
      <c r="E1084" s="1303" t="s">
        <v>1076</v>
      </c>
      <c r="F1084" s="1303"/>
      <c r="G1084" s="1303"/>
      <c r="H1084" s="1303"/>
      <c r="I1084" s="1303"/>
      <c r="J1084" s="1303"/>
      <c r="K1084" s="1303"/>
      <c r="L1084" s="1303"/>
      <c r="M1084" s="1303"/>
      <c r="N1084" s="1303"/>
      <c r="O1084" s="1303"/>
      <c r="P1084" s="1303"/>
      <c r="Q1084" s="1303"/>
      <c r="R1084" s="1303"/>
      <c r="S1084" s="1303"/>
      <c r="T1084" s="1303"/>
      <c r="U1084" s="1303"/>
      <c r="V1084" s="1303"/>
      <c r="W1084" s="1303"/>
      <c r="X1084" s="1303"/>
      <c r="Y1084" s="1303"/>
      <c r="Z1084" s="1303"/>
      <c r="AA1084" s="1303"/>
      <c r="AB1084" s="1303"/>
      <c r="AC1084" s="1303"/>
      <c r="AD1084" s="1303"/>
      <c r="AE1084" s="1303"/>
      <c r="AF1084" s="1303"/>
      <c r="AG1084" s="1303"/>
      <c r="AH1084" s="1303"/>
      <c r="AI1084" s="1303"/>
      <c r="AJ1084" s="1303"/>
      <c r="AK1084" s="1303"/>
      <c r="AL1084" s="1303"/>
      <c r="AM1084" s="1303"/>
      <c r="AN1084" s="1303"/>
      <c r="AO1084" s="1303"/>
      <c r="AP1084" s="1303"/>
      <c r="AQ1084" s="1303"/>
      <c r="AR1084" s="1303"/>
      <c r="AS1084" s="14"/>
      <c r="AT1084" s="68"/>
    </row>
    <row r="1085" spans="1:51" ht="13" customHeight="1">
      <c r="A1085" s="1"/>
      <c r="B1085" s="1"/>
      <c r="C1085" s="1343"/>
      <c r="D1085" s="1343"/>
      <c r="E1085" s="1303"/>
      <c r="F1085" s="1303"/>
      <c r="G1085" s="1303"/>
      <c r="H1085" s="1303"/>
      <c r="I1085" s="1303"/>
      <c r="J1085" s="1303"/>
      <c r="K1085" s="1303"/>
      <c r="L1085" s="1303"/>
      <c r="M1085" s="1303"/>
      <c r="N1085" s="1303"/>
      <c r="O1085" s="1303"/>
      <c r="P1085" s="1303"/>
      <c r="Q1085" s="1303"/>
      <c r="R1085" s="1303"/>
      <c r="S1085" s="1303"/>
      <c r="T1085" s="1303"/>
      <c r="U1085" s="1303"/>
      <c r="V1085" s="1303"/>
      <c r="W1085" s="1303"/>
      <c r="X1085" s="1303"/>
      <c r="Y1085" s="1303"/>
      <c r="Z1085" s="1303"/>
      <c r="AA1085" s="1303"/>
      <c r="AB1085" s="1303"/>
      <c r="AC1085" s="1303"/>
      <c r="AD1085" s="1303"/>
      <c r="AE1085" s="1303"/>
      <c r="AF1085" s="1303"/>
      <c r="AG1085" s="1303"/>
      <c r="AH1085" s="1303"/>
      <c r="AI1085" s="1303"/>
      <c r="AJ1085" s="1303"/>
      <c r="AK1085" s="1303"/>
      <c r="AL1085" s="1303"/>
      <c r="AM1085" s="1303"/>
      <c r="AN1085" s="1303"/>
      <c r="AO1085" s="1303"/>
      <c r="AP1085" s="1303"/>
      <c r="AQ1085" s="1303"/>
      <c r="AR1085" s="1303"/>
      <c r="AS1085" s="14"/>
      <c r="AT1085" s="68"/>
    </row>
    <row r="1086" spans="1:51" ht="13" customHeight="1">
      <c r="A1086" s="1"/>
      <c r="B1086" s="1"/>
      <c r="C1086" s="1343"/>
      <c r="D1086" s="1343"/>
      <c r="E1086" s="1303"/>
      <c r="F1086" s="1303"/>
      <c r="G1086" s="1303"/>
      <c r="H1086" s="1303"/>
      <c r="I1086" s="1303"/>
      <c r="J1086" s="1303"/>
      <c r="K1086" s="1303"/>
      <c r="L1086" s="1303"/>
      <c r="M1086" s="1303"/>
      <c r="N1086" s="1303"/>
      <c r="O1086" s="1303"/>
      <c r="P1086" s="1303"/>
      <c r="Q1086" s="1303"/>
      <c r="R1086" s="1303"/>
      <c r="S1086" s="1303"/>
      <c r="T1086" s="1303"/>
      <c r="U1086" s="1303"/>
      <c r="V1086" s="1303"/>
      <c r="W1086" s="1303"/>
      <c r="X1086" s="1303"/>
      <c r="Y1086" s="1303"/>
      <c r="Z1086" s="1303"/>
      <c r="AA1086" s="1303"/>
      <c r="AB1086" s="1303"/>
      <c r="AC1086" s="1303"/>
      <c r="AD1086" s="1303"/>
      <c r="AE1086" s="1303"/>
      <c r="AF1086" s="1303"/>
      <c r="AG1086" s="1303"/>
      <c r="AH1086" s="1303"/>
      <c r="AI1086" s="1303"/>
      <c r="AJ1086" s="1303"/>
      <c r="AK1086" s="1303"/>
      <c r="AL1086" s="1303"/>
      <c r="AM1086" s="1303"/>
      <c r="AN1086" s="1303"/>
      <c r="AO1086" s="1303"/>
      <c r="AP1086" s="1303"/>
      <c r="AQ1086" s="1303"/>
      <c r="AR1086" s="1303"/>
      <c r="AS1086" s="14"/>
      <c r="AT1086" s="68"/>
    </row>
    <row r="1087" spans="1:51" ht="13" customHeight="1">
      <c r="A1087" s="1"/>
      <c r="B1087" s="1"/>
      <c r="C1087" s="1343"/>
      <c r="D1087" s="1343"/>
      <c r="E1087" s="1303"/>
      <c r="F1087" s="1303"/>
      <c r="G1087" s="1303"/>
      <c r="H1087" s="1303"/>
      <c r="I1087" s="1303"/>
      <c r="J1087" s="1303"/>
      <c r="K1087" s="1303"/>
      <c r="L1087" s="1303"/>
      <c r="M1087" s="1303"/>
      <c r="N1087" s="1303"/>
      <c r="O1087" s="1303"/>
      <c r="P1087" s="1303"/>
      <c r="Q1087" s="1303"/>
      <c r="R1087" s="1303"/>
      <c r="S1087" s="1303"/>
      <c r="T1087" s="1303"/>
      <c r="U1087" s="1303"/>
      <c r="V1087" s="1303"/>
      <c r="W1087" s="1303"/>
      <c r="X1087" s="1303"/>
      <c r="Y1087" s="1303"/>
      <c r="Z1087" s="1303"/>
      <c r="AA1087" s="1303"/>
      <c r="AB1087" s="1303"/>
      <c r="AC1087" s="1303"/>
      <c r="AD1087" s="1303"/>
      <c r="AE1087" s="1303"/>
      <c r="AF1087" s="1303"/>
      <c r="AG1087" s="1303"/>
      <c r="AH1087" s="1303"/>
      <c r="AI1087" s="1303"/>
      <c r="AJ1087" s="1303"/>
      <c r="AK1087" s="1303"/>
      <c r="AL1087" s="1303"/>
      <c r="AM1087" s="1303"/>
      <c r="AN1087" s="1303"/>
      <c r="AO1087" s="1303"/>
      <c r="AP1087" s="1303"/>
      <c r="AQ1087" s="1303"/>
      <c r="AR1087" s="1303"/>
      <c r="AS1087" s="14"/>
      <c r="AT1087" s="68"/>
    </row>
    <row r="1088" spans="1:51" ht="13" customHeight="1">
      <c r="A1088" s="1"/>
      <c r="B1088" s="1"/>
      <c r="C1088" s="1343"/>
      <c r="D1088" s="1343"/>
      <c r="E1088" s="1303"/>
      <c r="F1088" s="1303"/>
      <c r="G1088" s="1303"/>
      <c r="H1088" s="1303"/>
      <c r="I1088" s="1303"/>
      <c r="J1088" s="1303"/>
      <c r="K1088" s="1303"/>
      <c r="L1088" s="1303"/>
      <c r="M1088" s="1303"/>
      <c r="N1088" s="1303"/>
      <c r="O1088" s="1303"/>
      <c r="P1088" s="1303"/>
      <c r="Q1088" s="1303"/>
      <c r="R1088" s="1303"/>
      <c r="S1088" s="1303"/>
      <c r="T1088" s="1303"/>
      <c r="U1088" s="1303"/>
      <c r="V1088" s="1303"/>
      <c r="W1088" s="1303"/>
      <c r="X1088" s="1303"/>
      <c r="Y1088" s="1303"/>
      <c r="Z1088" s="1303"/>
      <c r="AA1088" s="1303"/>
      <c r="AB1088" s="1303"/>
      <c r="AC1088" s="1303"/>
      <c r="AD1088" s="1303"/>
      <c r="AE1088" s="1303"/>
      <c r="AF1088" s="1303"/>
      <c r="AG1088" s="1303"/>
      <c r="AH1088" s="1303"/>
      <c r="AI1088" s="1303"/>
      <c r="AJ1088" s="1303"/>
      <c r="AK1088" s="1303"/>
      <c r="AL1088" s="1303"/>
      <c r="AM1088" s="1303"/>
      <c r="AN1088" s="1303"/>
      <c r="AO1088" s="1303"/>
      <c r="AP1088" s="1303"/>
      <c r="AQ1088" s="1303"/>
      <c r="AR1088" s="1303"/>
      <c r="AS1088" s="14"/>
      <c r="AT1088" s="68"/>
    </row>
    <row r="1089" spans="1:45" ht="13" customHeight="1">
      <c r="A1089" s="1"/>
      <c r="B1089" s="1"/>
      <c r="C1089" s="1343"/>
      <c r="D1089" s="134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41" t="s">
        <v>589</v>
      </c>
      <c r="B1090" s="1341"/>
      <c r="C1090" s="1343">
        <v>5</v>
      </c>
      <c r="D1090" s="1343"/>
      <c r="E1090" s="1303" t="s">
        <v>2192</v>
      </c>
      <c r="F1090" s="1303"/>
      <c r="G1090" s="1303"/>
      <c r="H1090" s="1303"/>
      <c r="I1090" s="1303"/>
      <c r="J1090" s="1303"/>
      <c r="K1090" s="1303"/>
      <c r="L1090" s="1303"/>
      <c r="M1090" s="1303"/>
      <c r="N1090" s="1303"/>
      <c r="O1090" s="1303"/>
      <c r="P1090" s="1303"/>
      <c r="Q1090" s="1303"/>
      <c r="R1090" s="1303"/>
      <c r="S1090" s="1303"/>
      <c r="T1090" s="1303"/>
      <c r="U1090" s="1303"/>
      <c r="V1090" s="1303"/>
      <c r="W1090" s="1303"/>
      <c r="X1090" s="1303"/>
      <c r="Y1090" s="1303"/>
      <c r="Z1090" s="1303"/>
      <c r="AA1090" s="1303"/>
      <c r="AB1090" s="1303"/>
      <c r="AC1090" s="1303"/>
      <c r="AD1090" s="1303"/>
      <c r="AE1090" s="1303"/>
      <c r="AF1090" s="1303"/>
      <c r="AG1090" s="1303"/>
      <c r="AH1090" s="1303"/>
      <c r="AI1090" s="1303"/>
      <c r="AJ1090" s="1303"/>
      <c r="AK1090" s="1303"/>
      <c r="AL1090" s="1303"/>
      <c r="AM1090" s="1303"/>
      <c r="AN1090" s="1303"/>
      <c r="AO1090" s="1303"/>
      <c r="AP1090" s="1303"/>
      <c r="AQ1090" s="1303"/>
      <c r="AR1090" s="1303"/>
      <c r="AS1090" s="14"/>
    </row>
    <row r="1091" spans="1:45" ht="13" customHeight="1">
      <c r="A1091" s="4"/>
      <c r="B1091" s="4"/>
      <c r="C1091" s="1343"/>
      <c r="D1091" s="1343"/>
      <c r="E1091" s="1303"/>
      <c r="F1091" s="1303"/>
      <c r="G1091" s="1303"/>
      <c r="H1091" s="1303"/>
      <c r="I1091" s="1303"/>
      <c r="J1091" s="1303"/>
      <c r="K1091" s="1303"/>
      <c r="L1091" s="1303"/>
      <c r="M1091" s="1303"/>
      <c r="N1091" s="1303"/>
      <c r="O1091" s="1303"/>
      <c r="P1091" s="1303"/>
      <c r="Q1091" s="1303"/>
      <c r="R1091" s="1303"/>
      <c r="S1091" s="1303"/>
      <c r="T1091" s="1303"/>
      <c r="U1091" s="1303"/>
      <c r="V1091" s="1303"/>
      <c r="W1091" s="1303"/>
      <c r="X1091" s="1303"/>
      <c r="Y1091" s="1303"/>
      <c r="Z1091" s="1303"/>
      <c r="AA1091" s="1303"/>
      <c r="AB1091" s="1303"/>
      <c r="AC1091" s="1303"/>
      <c r="AD1091" s="1303"/>
      <c r="AE1091" s="1303"/>
      <c r="AF1091" s="1303"/>
      <c r="AG1091" s="1303"/>
      <c r="AH1091" s="1303"/>
      <c r="AI1091" s="1303"/>
      <c r="AJ1091" s="1303"/>
      <c r="AK1091" s="1303"/>
      <c r="AL1091" s="1303"/>
      <c r="AM1091" s="1303"/>
      <c r="AN1091" s="1303"/>
      <c r="AO1091" s="1303"/>
      <c r="AP1091" s="1303"/>
      <c r="AQ1091" s="1303"/>
      <c r="AR1091" s="1303"/>
      <c r="AS1091" s="14"/>
    </row>
    <row r="1092" spans="1:45" ht="13" customHeight="1">
      <c r="A1092" s="4"/>
      <c r="B1092" s="4"/>
      <c r="C1092" s="1343"/>
      <c r="D1092" s="1343"/>
      <c r="E1092" s="1303"/>
      <c r="F1092" s="1303"/>
      <c r="G1092" s="1303"/>
      <c r="H1092" s="1303"/>
      <c r="I1092" s="1303"/>
      <c r="J1092" s="1303"/>
      <c r="K1092" s="1303"/>
      <c r="L1092" s="1303"/>
      <c r="M1092" s="1303"/>
      <c r="N1092" s="1303"/>
      <c r="O1092" s="1303"/>
      <c r="P1092" s="1303"/>
      <c r="Q1092" s="1303"/>
      <c r="R1092" s="1303"/>
      <c r="S1092" s="1303"/>
      <c r="T1092" s="1303"/>
      <c r="U1092" s="1303"/>
      <c r="V1092" s="1303"/>
      <c r="W1092" s="1303"/>
      <c r="X1092" s="1303"/>
      <c r="Y1092" s="1303"/>
      <c r="Z1092" s="1303"/>
      <c r="AA1092" s="1303"/>
      <c r="AB1092" s="1303"/>
      <c r="AC1092" s="1303"/>
      <c r="AD1092" s="1303"/>
      <c r="AE1092" s="1303"/>
      <c r="AF1092" s="1303"/>
      <c r="AG1092" s="1303"/>
      <c r="AH1092" s="1303"/>
      <c r="AI1092" s="1303"/>
      <c r="AJ1092" s="1303"/>
      <c r="AK1092" s="1303"/>
      <c r="AL1092" s="1303"/>
      <c r="AM1092" s="1303"/>
      <c r="AN1092" s="1303"/>
      <c r="AO1092" s="1303"/>
      <c r="AP1092" s="1303"/>
      <c r="AQ1092" s="1303"/>
      <c r="AR1092" s="1303"/>
      <c r="AS1092" s="14"/>
    </row>
    <row r="1093" spans="1:45" ht="13" customHeight="1">
      <c r="A1093" s="35"/>
      <c r="B1093" s="25"/>
      <c r="C1093" s="1343"/>
      <c r="D1093" s="134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41" t="s">
        <v>589</v>
      </c>
      <c r="B1094" s="1341"/>
      <c r="C1094" s="1343">
        <v>6</v>
      </c>
      <c r="D1094" s="1343"/>
      <c r="E1094" s="1303" t="s">
        <v>2193</v>
      </c>
      <c r="F1094" s="1303"/>
      <c r="G1094" s="1303"/>
      <c r="H1094" s="1303"/>
      <c r="I1094" s="1303"/>
      <c r="J1094" s="1303"/>
      <c r="K1094" s="1303"/>
      <c r="L1094" s="1303"/>
      <c r="M1094" s="1303"/>
      <c r="N1094" s="1303"/>
      <c r="O1094" s="1303"/>
      <c r="P1094" s="1303"/>
      <c r="Q1094" s="1303"/>
      <c r="R1094" s="1303"/>
      <c r="S1094" s="1303"/>
      <c r="T1094" s="1303"/>
      <c r="U1094" s="1303"/>
      <c r="V1094" s="1303"/>
      <c r="W1094" s="1303"/>
      <c r="X1094" s="1303"/>
      <c r="Y1094" s="1303"/>
      <c r="Z1094" s="1303"/>
      <c r="AA1094" s="1303"/>
      <c r="AB1094" s="1303"/>
      <c r="AC1094" s="1303"/>
      <c r="AD1094" s="1303"/>
      <c r="AE1094" s="1303"/>
      <c r="AF1094" s="1303"/>
      <c r="AG1094" s="1303"/>
      <c r="AH1094" s="1303"/>
      <c r="AI1094" s="1303"/>
      <c r="AJ1094" s="1303"/>
      <c r="AK1094" s="1303"/>
      <c r="AL1094" s="1303"/>
      <c r="AM1094" s="1303"/>
      <c r="AN1094" s="1303"/>
      <c r="AO1094" s="1303"/>
      <c r="AP1094" s="1303"/>
      <c r="AQ1094" s="1303"/>
      <c r="AR1094" s="1303"/>
      <c r="AS1094" s="14"/>
    </row>
    <row r="1095" spans="1:45" ht="13" customHeight="1">
      <c r="A1095" s="1"/>
      <c r="B1095" s="1"/>
      <c r="C1095" s="1"/>
      <c r="D1095" s="1"/>
      <c r="E1095" s="1303"/>
      <c r="F1095" s="1303"/>
      <c r="G1095" s="1303"/>
      <c r="H1095" s="1303"/>
      <c r="I1095" s="1303"/>
      <c r="J1095" s="1303"/>
      <c r="K1095" s="1303"/>
      <c r="L1095" s="1303"/>
      <c r="M1095" s="1303"/>
      <c r="N1095" s="1303"/>
      <c r="O1095" s="1303"/>
      <c r="P1095" s="1303"/>
      <c r="Q1095" s="1303"/>
      <c r="R1095" s="1303"/>
      <c r="S1095" s="1303"/>
      <c r="T1095" s="1303"/>
      <c r="U1095" s="1303"/>
      <c r="V1095" s="1303"/>
      <c r="W1095" s="1303"/>
      <c r="X1095" s="1303"/>
      <c r="Y1095" s="1303"/>
      <c r="Z1095" s="1303"/>
      <c r="AA1095" s="1303"/>
      <c r="AB1095" s="1303"/>
      <c r="AC1095" s="1303"/>
      <c r="AD1095" s="1303"/>
      <c r="AE1095" s="1303"/>
      <c r="AF1095" s="1303"/>
      <c r="AG1095" s="1303"/>
      <c r="AH1095" s="1303"/>
      <c r="AI1095" s="1303"/>
      <c r="AJ1095" s="1303"/>
      <c r="AK1095" s="1303"/>
      <c r="AL1095" s="1303"/>
      <c r="AM1095" s="1303"/>
      <c r="AN1095" s="1303"/>
      <c r="AO1095" s="1303"/>
      <c r="AP1095" s="1303"/>
      <c r="AQ1095" s="1303"/>
      <c r="AR1095" s="1303"/>
      <c r="AS1095" s="14"/>
    </row>
    <row r="1096" spans="1:45" ht="13" customHeight="1">
      <c r="A1096" s="1"/>
      <c r="B1096" s="1"/>
      <c r="C1096" s="1343"/>
      <c r="D1096" s="1343"/>
      <c r="E1096" s="1303"/>
      <c r="F1096" s="1303"/>
      <c r="G1096" s="1303"/>
      <c r="H1096" s="1303"/>
      <c r="I1096" s="1303"/>
      <c r="J1096" s="1303"/>
      <c r="K1096" s="1303"/>
      <c r="L1096" s="1303"/>
      <c r="M1096" s="1303"/>
      <c r="N1096" s="1303"/>
      <c r="O1096" s="1303"/>
      <c r="P1096" s="1303"/>
      <c r="Q1096" s="1303"/>
      <c r="R1096" s="1303"/>
      <c r="S1096" s="1303"/>
      <c r="T1096" s="1303"/>
      <c r="U1096" s="1303"/>
      <c r="V1096" s="1303"/>
      <c r="W1096" s="1303"/>
      <c r="X1096" s="1303"/>
      <c r="Y1096" s="1303"/>
      <c r="Z1096" s="1303"/>
      <c r="AA1096" s="1303"/>
      <c r="AB1096" s="1303"/>
      <c r="AC1096" s="1303"/>
      <c r="AD1096" s="1303"/>
      <c r="AE1096" s="1303"/>
      <c r="AF1096" s="1303"/>
      <c r="AG1096" s="1303"/>
      <c r="AH1096" s="1303"/>
      <c r="AI1096" s="1303"/>
      <c r="AJ1096" s="1303"/>
      <c r="AK1096" s="1303"/>
      <c r="AL1096" s="1303"/>
      <c r="AM1096" s="1303"/>
      <c r="AN1096" s="1303"/>
      <c r="AO1096" s="1303"/>
      <c r="AP1096" s="1303"/>
      <c r="AQ1096" s="1303"/>
      <c r="AR1096" s="1303"/>
      <c r="AS1096" s="14"/>
    </row>
    <row r="1097" spans="1:45" ht="13" customHeight="1">
      <c r="A1097" s="35"/>
      <c r="B1097" s="25"/>
      <c r="C1097" s="1343"/>
      <c r="D1097" s="134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41" t="s">
        <v>589</v>
      </c>
      <c r="B1098" s="1341"/>
      <c r="C1098" s="1343">
        <v>7</v>
      </c>
      <c r="D1098" s="1343"/>
      <c r="E1098" s="1303" t="s">
        <v>2091</v>
      </c>
      <c r="F1098" s="1303"/>
      <c r="G1098" s="1303"/>
      <c r="H1098" s="1303"/>
      <c r="I1098" s="1303"/>
      <c r="J1098" s="1303"/>
      <c r="K1098" s="1303"/>
      <c r="L1098" s="1303"/>
      <c r="M1098" s="1303"/>
      <c r="N1098" s="1303"/>
      <c r="O1098" s="1303"/>
      <c r="P1098" s="1303"/>
      <c r="Q1098" s="1303"/>
      <c r="R1098" s="1303"/>
      <c r="S1098" s="1303"/>
      <c r="T1098" s="1303"/>
      <c r="U1098" s="1303"/>
      <c r="V1098" s="1303"/>
      <c r="W1098" s="1303"/>
      <c r="X1098" s="1303"/>
      <c r="Y1098" s="1303"/>
      <c r="Z1098" s="1303"/>
      <c r="AA1098" s="1303"/>
      <c r="AB1098" s="1303"/>
      <c r="AC1098" s="1303"/>
      <c r="AD1098" s="1303"/>
      <c r="AE1098" s="1303"/>
      <c r="AF1098" s="1303"/>
      <c r="AG1098" s="1303"/>
      <c r="AH1098" s="1303"/>
      <c r="AI1098" s="1303"/>
      <c r="AJ1098" s="1303"/>
      <c r="AK1098" s="1303"/>
      <c r="AL1098" s="1303"/>
      <c r="AM1098" s="1303"/>
      <c r="AN1098" s="1303"/>
      <c r="AO1098" s="1303"/>
      <c r="AP1098" s="1303"/>
      <c r="AQ1098" s="1303"/>
      <c r="AR1098" s="1303"/>
      <c r="AS1098" s="14"/>
    </row>
    <row r="1099" spans="1:45" ht="13" customHeight="1">
      <c r="A1099" s="1"/>
      <c r="B1099" s="1"/>
      <c r="C1099" s="1343"/>
      <c r="D1099" s="1343"/>
      <c r="E1099" s="1303"/>
      <c r="F1099" s="1303"/>
      <c r="G1099" s="1303"/>
      <c r="H1099" s="1303"/>
      <c r="I1099" s="1303"/>
      <c r="J1099" s="1303"/>
      <c r="K1099" s="1303"/>
      <c r="L1099" s="1303"/>
      <c r="M1099" s="1303"/>
      <c r="N1099" s="1303"/>
      <c r="O1099" s="1303"/>
      <c r="P1099" s="1303"/>
      <c r="Q1099" s="1303"/>
      <c r="R1099" s="1303"/>
      <c r="S1099" s="1303"/>
      <c r="T1099" s="1303"/>
      <c r="U1099" s="1303"/>
      <c r="V1099" s="1303"/>
      <c r="W1099" s="1303"/>
      <c r="X1099" s="1303"/>
      <c r="Y1099" s="1303"/>
      <c r="Z1099" s="1303"/>
      <c r="AA1099" s="1303"/>
      <c r="AB1099" s="1303"/>
      <c r="AC1099" s="1303"/>
      <c r="AD1099" s="1303"/>
      <c r="AE1099" s="1303"/>
      <c r="AF1099" s="1303"/>
      <c r="AG1099" s="1303"/>
      <c r="AH1099" s="1303"/>
      <c r="AI1099" s="1303"/>
      <c r="AJ1099" s="1303"/>
      <c r="AK1099" s="1303"/>
      <c r="AL1099" s="1303"/>
      <c r="AM1099" s="1303"/>
      <c r="AN1099" s="1303"/>
      <c r="AO1099" s="1303"/>
      <c r="AP1099" s="1303"/>
      <c r="AQ1099" s="1303"/>
      <c r="AR1099" s="1303"/>
      <c r="AS1099" s="14"/>
    </row>
    <row r="1100" spans="1:45" ht="13" customHeight="1">
      <c r="A1100" s="1"/>
      <c r="B1100" s="1"/>
      <c r="C1100" s="1343"/>
      <c r="D1100" s="1343"/>
      <c r="E1100" s="1303"/>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c r="AL1100" s="1303"/>
      <c r="AM1100" s="1303"/>
      <c r="AN1100" s="1303"/>
      <c r="AO1100" s="1303"/>
      <c r="AP1100" s="1303"/>
      <c r="AQ1100" s="1303"/>
      <c r="AR1100" s="1303"/>
      <c r="AS1100" s="14"/>
    </row>
    <row r="1101" spans="1:45" ht="13" customHeight="1">
      <c r="A1101" s="1"/>
      <c r="B1101" s="1"/>
      <c r="C1101" s="1343"/>
      <c r="D1101" s="134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43"/>
      <c r="D1102" s="134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41" t="s">
        <v>589</v>
      </c>
      <c r="B1103" s="1341"/>
      <c r="C1103" s="1343">
        <v>8</v>
      </c>
      <c r="D1103" s="1343"/>
      <c r="E1103" s="1303" t="s">
        <v>1070</v>
      </c>
      <c r="F1103" s="1303"/>
      <c r="G1103" s="1303"/>
      <c r="H1103" s="1303"/>
      <c r="I1103" s="1303"/>
      <c r="J1103" s="1303"/>
      <c r="K1103" s="1303"/>
      <c r="L1103" s="1303"/>
      <c r="M1103" s="1303"/>
      <c r="N1103" s="1303"/>
      <c r="O1103" s="1303"/>
      <c r="P1103" s="1303"/>
      <c r="Q1103" s="1303"/>
      <c r="R1103" s="1303"/>
      <c r="S1103" s="1303"/>
      <c r="T1103" s="1303"/>
      <c r="U1103" s="1303"/>
      <c r="V1103" s="1303"/>
      <c r="W1103" s="1303"/>
      <c r="X1103" s="1303"/>
      <c r="Y1103" s="1303"/>
      <c r="Z1103" s="1303"/>
      <c r="AA1103" s="1303"/>
      <c r="AB1103" s="1303"/>
      <c r="AC1103" s="1303"/>
      <c r="AD1103" s="1303"/>
      <c r="AE1103" s="1303"/>
      <c r="AF1103" s="1303"/>
      <c r="AG1103" s="1303"/>
      <c r="AH1103" s="1303"/>
      <c r="AI1103" s="1303"/>
      <c r="AJ1103" s="1303"/>
      <c r="AK1103" s="1303"/>
      <c r="AL1103" s="1303"/>
      <c r="AM1103" s="1303"/>
      <c r="AN1103" s="1303"/>
      <c r="AO1103" s="1303"/>
      <c r="AP1103" s="1303"/>
      <c r="AQ1103" s="1303"/>
      <c r="AR1103" s="1303"/>
    </row>
    <row r="1104" spans="1:45" ht="13" customHeight="1">
      <c r="A1104" s="35"/>
      <c r="B1104" s="25"/>
      <c r="C1104" s="1343"/>
      <c r="D1104" s="1343"/>
      <c r="E1104" s="1303"/>
      <c r="F1104" s="1303"/>
      <c r="G1104" s="1303"/>
      <c r="H1104" s="1303"/>
      <c r="I1104" s="1303"/>
      <c r="J1104" s="1303"/>
      <c r="K1104" s="1303"/>
      <c r="L1104" s="1303"/>
      <c r="M1104" s="1303"/>
      <c r="N1104" s="1303"/>
      <c r="O1104" s="1303"/>
      <c r="P1104" s="1303"/>
      <c r="Q1104" s="1303"/>
      <c r="R1104" s="1303"/>
      <c r="S1104" s="1303"/>
      <c r="T1104" s="1303"/>
      <c r="U1104" s="1303"/>
      <c r="V1104" s="1303"/>
      <c r="W1104" s="1303"/>
      <c r="X1104" s="1303"/>
      <c r="Y1104" s="1303"/>
      <c r="Z1104" s="1303"/>
      <c r="AA1104" s="1303"/>
      <c r="AB1104" s="1303"/>
      <c r="AC1104" s="1303"/>
      <c r="AD1104" s="1303"/>
      <c r="AE1104" s="1303"/>
      <c r="AF1104" s="1303"/>
      <c r="AG1104" s="1303"/>
      <c r="AH1104" s="1303"/>
      <c r="AI1104" s="1303"/>
      <c r="AJ1104" s="1303"/>
      <c r="AK1104" s="1303"/>
      <c r="AL1104" s="1303"/>
      <c r="AM1104" s="1303"/>
      <c r="AN1104" s="1303"/>
      <c r="AO1104" s="1303"/>
      <c r="AP1104" s="1303"/>
      <c r="AQ1104" s="1303"/>
      <c r="AR1104" s="1303"/>
    </row>
    <row r="1105" spans="1:44" ht="13" customHeight="1">
      <c r="A1105" s="35"/>
      <c r="B1105" s="25"/>
      <c r="C1105" s="1343"/>
      <c r="D1105" s="134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41" t="s">
        <v>589</v>
      </c>
      <c r="B1106" s="1341"/>
      <c r="C1106" s="1342">
        <v>9</v>
      </c>
      <c r="D1106" s="1342"/>
      <c r="E1106" s="1303" t="s">
        <v>1072</v>
      </c>
      <c r="F1106" s="1303"/>
      <c r="G1106" s="1303"/>
      <c r="H1106" s="1303"/>
      <c r="I1106" s="1303"/>
      <c r="J1106" s="1303"/>
      <c r="K1106" s="1303"/>
      <c r="L1106" s="1303"/>
      <c r="M1106" s="1303"/>
      <c r="N1106" s="1303"/>
      <c r="O1106" s="1303"/>
      <c r="P1106" s="1303"/>
      <c r="Q1106" s="1303"/>
      <c r="R1106" s="1303"/>
      <c r="S1106" s="1303"/>
      <c r="T1106" s="1303"/>
      <c r="U1106" s="1303"/>
      <c r="V1106" s="1303"/>
      <c r="W1106" s="1303"/>
      <c r="X1106" s="1303"/>
      <c r="Y1106" s="1303"/>
      <c r="Z1106" s="1303"/>
      <c r="AA1106" s="1303"/>
      <c r="AB1106" s="1303"/>
      <c r="AC1106" s="1303"/>
      <c r="AD1106" s="1303"/>
      <c r="AE1106" s="1303"/>
      <c r="AF1106" s="1303"/>
      <c r="AG1106" s="1303"/>
      <c r="AH1106" s="1303"/>
      <c r="AI1106" s="1303"/>
      <c r="AJ1106" s="1303"/>
      <c r="AK1106" s="1303"/>
      <c r="AL1106" s="1303"/>
      <c r="AM1106" s="1303"/>
      <c r="AN1106" s="1303"/>
      <c r="AO1106" s="1303"/>
      <c r="AP1106" s="1303"/>
      <c r="AQ1106" s="1303"/>
      <c r="AR1106" s="1303"/>
    </row>
    <row r="1107" spans="1:44" ht="13" customHeight="1">
      <c r="A1107" s="1"/>
      <c r="B1107" s="1"/>
      <c r="C1107" s="1342"/>
      <c r="D1107" s="1342"/>
      <c r="E1107" s="1303"/>
      <c r="F1107" s="1303"/>
      <c r="G1107" s="1303"/>
      <c r="H1107" s="1303"/>
      <c r="I1107" s="1303"/>
      <c r="J1107" s="1303"/>
      <c r="K1107" s="1303"/>
      <c r="L1107" s="1303"/>
      <c r="M1107" s="1303"/>
      <c r="N1107" s="1303"/>
      <c r="O1107" s="1303"/>
      <c r="P1107" s="1303"/>
      <c r="Q1107" s="1303"/>
      <c r="R1107" s="1303"/>
      <c r="S1107" s="1303"/>
      <c r="T1107" s="1303"/>
      <c r="U1107" s="1303"/>
      <c r="V1107" s="1303"/>
      <c r="W1107" s="1303"/>
      <c r="X1107" s="1303"/>
      <c r="Y1107" s="1303"/>
      <c r="Z1107" s="1303"/>
      <c r="AA1107" s="1303"/>
      <c r="AB1107" s="1303"/>
      <c r="AC1107" s="1303"/>
      <c r="AD1107" s="1303"/>
      <c r="AE1107" s="1303"/>
      <c r="AF1107" s="1303"/>
      <c r="AG1107" s="1303"/>
      <c r="AH1107" s="1303"/>
      <c r="AI1107" s="1303"/>
      <c r="AJ1107" s="1303"/>
      <c r="AK1107" s="1303"/>
      <c r="AL1107" s="1303"/>
      <c r="AM1107" s="1303"/>
      <c r="AN1107" s="1303"/>
      <c r="AO1107" s="1303"/>
      <c r="AP1107" s="1303"/>
      <c r="AQ1107" s="1303"/>
      <c r="AR1107" s="1303"/>
    </row>
    <row r="1108" spans="1:44" ht="13" customHeight="1">
      <c r="A1108" s="35"/>
      <c r="B1108" s="25"/>
      <c r="C1108" s="1342"/>
      <c r="D1108" s="1342"/>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41" t="s">
        <v>589</v>
      </c>
      <c r="B1109" s="1341"/>
      <c r="C1109" s="1342">
        <v>10</v>
      </c>
      <c r="D1109" s="1342"/>
      <c r="E1109" s="1305" t="s">
        <v>2190</v>
      </c>
      <c r="F1109" s="1305"/>
      <c r="G1109" s="1305"/>
      <c r="H1109" s="1305"/>
      <c r="I1109" s="1305"/>
      <c r="J1109" s="1305"/>
      <c r="K1109" s="1305"/>
      <c r="L1109" s="1305"/>
      <c r="M1109" s="1305"/>
      <c r="N1109" s="1305"/>
      <c r="O1109" s="1305"/>
      <c r="P1109" s="1305"/>
      <c r="Q1109" s="1305"/>
      <c r="R1109" s="1305"/>
      <c r="S1109" s="1305"/>
      <c r="T1109" s="1305"/>
      <c r="U1109" s="1305"/>
      <c r="V1109" s="1305"/>
      <c r="W1109" s="1305"/>
      <c r="X1109" s="1305"/>
      <c r="Y1109" s="1305"/>
      <c r="Z1109" s="1305"/>
      <c r="AA1109" s="1305"/>
      <c r="AB1109" s="1305"/>
      <c r="AC1109" s="1305"/>
      <c r="AD1109" s="1305"/>
      <c r="AE1109" s="1305"/>
      <c r="AF1109" s="1305"/>
      <c r="AG1109" s="1305"/>
      <c r="AH1109" s="1305"/>
      <c r="AI1109" s="1305"/>
      <c r="AJ1109" s="1305"/>
      <c r="AK1109" s="1305"/>
      <c r="AL1109" s="1305"/>
      <c r="AM1109" s="1305"/>
      <c r="AN1109" s="1305"/>
      <c r="AO1109" s="1305"/>
      <c r="AP1109" s="1305"/>
      <c r="AQ1109" s="1305"/>
      <c r="AR1109" s="1305"/>
    </row>
    <row r="1110" spans="1:44" ht="13" customHeight="1">
      <c r="A1110" s="1"/>
      <c r="B1110" s="1"/>
      <c r="C1110" s="199"/>
      <c r="D1110" s="1154"/>
      <c r="E1110" s="1305"/>
      <c r="F1110" s="1305"/>
      <c r="G1110" s="1305"/>
      <c r="H1110" s="1305"/>
      <c r="I1110" s="1305"/>
      <c r="J1110" s="1305"/>
      <c r="K1110" s="1305"/>
      <c r="L1110" s="1305"/>
      <c r="M1110" s="1305"/>
      <c r="N1110" s="1305"/>
      <c r="O1110" s="1305"/>
      <c r="P1110" s="1305"/>
      <c r="Q1110" s="1305"/>
      <c r="R1110" s="1305"/>
      <c r="S1110" s="1305"/>
      <c r="T1110" s="1305"/>
      <c r="U1110" s="1305"/>
      <c r="V1110" s="1305"/>
      <c r="W1110" s="1305"/>
      <c r="X1110" s="1305"/>
      <c r="Y1110" s="1305"/>
      <c r="Z1110" s="1305"/>
      <c r="AA1110" s="1305"/>
      <c r="AB1110" s="1305"/>
      <c r="AC1110" s="1305"/>
      <c r="AD1110" s="1305"/>
      <c r="AE1110" s="1305"/>
      <c r="AF1110" s="1305"/>
      <c r="AG1110" s="1305"/>
      <c r="AH1110" s="1305"/>
      <c r="AI1110" s="1305"/>
      <c r="AJ1110" s="1305"/>
      <c r="AK1110" s="1305"/>
      <c r="AL1110" s="1305"/>
      <c r="AM1110" s="1305"/>
      <c r="AN1110" s="1305"/>
      <c r="AO1110" s="1305"/>
      <c r="AP1110" s="1305"/>
      <c r="AQ1110" s="1305"/>
      <c r="AR1110" s="1305"/>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41" t="s">
        <v>589</v>
      </c>
      <c r="B1112" s="1341"/>
      <c r="C1112" s="1342">
        <v>11</v>
      </c>
      <c r="D1112" s="1342"/>
      <c r="E1112" s="1305" t="s">
        <v>2191</v>
      </c>
      <c r="F1112" s="1305"/>
      <c r="G1112" s="1305"/>
      <c r="H1112" s="1305"/>
      <c r="I1112" s="1305"/>
      <c r="J1112" s="1305"/>
      <c r="K1112" s="1305"/>
      <c r="L1112" s="1305"/>
      <c r="M1112" s="1305"/>
      <c r="N1112" s="1305"/>
      <c r="O1112" s="1305"/>
      <c r="P1112" s="1305"/>
      <c r="Q1112" s="1305"/>
      <c r="R1112" s="1305"/>
      <c r="S1112" s="1305"/>
      <c r="T1112" s="1305"/>
      <c r="U1112" s="1305"/>
      <c r="V1112" s="1305"/>
      <c r="W1112" s="1305"/>
      <c r="X1112" s="1305"/>
      <c r="Y1112" s="1305"/>
      <c r="Z1112" s="1305"/>
      <c r="AA1112" s="1305"/>
      <c r="AB1112" s="1305"/>
      <c r="AC1112" s="1305"/>
      <c r="AD1112" s="1305"/>
      <c r="AE1112" s="1305"/>
      <c r="AF1112" s="1305"/>
      <c r="AG1112" s="1305"/>
      <c r="AH1112" s="1305"/>
      <c r="AI1112" s="1305"/>
      <c r="AJ1112" s="1305"/>
      <c r="AK1112" s="1305"/>
      <c r="AL1112" s="1305"/>
      <c r="AM1112" s="1305"/>
      <c r="AN1112" s="1305"/>
      <c r="AO1112" s="1305"/>
      <c r="AP1112" s="1305"/>
      <c r="AQ1112" s="1305"/>
      <c r="AR1112" s="1305"/>
    </row>
    <row r="1113" spans="1:44" ht="13" customHeight="1">
      <c r="A1113" s="1"/>
      <c r="B1113" s="1"/>
      <c r="C1113" s="199"/>
      <c r="D1113" s="1154"/>
      <c r="E1113" s="1305"/>
      <c r="F1113" s="1305"/>
      <c r="G1113" s="1305"/>
      <c r="H1113" s="1305"/>
      <c r="I1113" s="1305"/>
      <c r="J1113" s="1305"/>
      <c r="K1113" s="1305"/>
      <c r="L1113" s="1305"/>
      <c r="M1113" s="1305"/>
      <c r="N1113" s="1305"/>
      <c r="O1113" s="1305"/>
      <c r="P1113" s="1305"/>
      <c r="Q1113" s="1305"/>
      <c r="R1113" s="1305"/>
      <c r="S1113" s="1305"/>
      <c r="T1113" s="1305"/>
      <c r="U1113" s="1305"/>
      <c r="V1113" s="1305"/>
      <c r="W1113" s="1305"/>
      <c r="X1113" s="1305"/>
      <c r="Y1113" s="1305"/>
      <c r="Z1113" s="1305"/>
      <c r="AA1113" s="1305"/>
      <c r="AB1113" s="1305"/>
      <c r="AC1113" s="1305"/>
      <c r="AD1113" s="1305"/>
      <c r="AE1113" s="1305"/>
      <c r="AF1113" s="1305"/>
      <c r="AG1113" s="1305"/>
      <c r="AH1113" s="1305"/>
      <c r="AI1113" s="1305"/>
      <c r="AJ1113" s="1305"/>
      <c r="AK1113" s="1305"/>
      <c r="AL1113" s="1305"/>
      <c r="AM1113" s="1305"/>
      <c r="AN1113" s="1305"/>
      <c r="AO1113" s="1305"/>
      <c r="AP1113" s="1305"/>
      <c r="AQ1113" s="1305"/>
      <c r="AR1113" s="1305"/>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1" t="s">
        <v>589</v>
      </c>
      <c r="B1134" s="1341"/>
      <c r="C1134" s="199">
        <v>9</v>
      </c>
      <c r="D1134" s="1270" t="s">
        <v>1071</v>
      </c>
      <c r="E1134" s="1270"/>
      <c r="F1134" s="1270"/>
      <c r="G1134" s="1270"/>
      <c r="H1134" s="1270"/>
      <c r="I1134" s="1270"/>
      <c r="J1134" s="1270"/>
      <c r="K1134" s="1270"/>
      <c r="L1134" s="1270"/>
      <c r="M1134" s="1270"/>
      <c r="N1134" s="1270"/>
      <c r="O1134" s="1270"/>
      <c r="P1134" s="1270"/>
      <c r="Q1134" s="1270"/>
      <c r="R1134" s="1270"/>
      <c r="S1134" s="1270"/>
      <c r="T1134" s="1270"/>
      <c r="U1134" s="1270"/>
      <c r="V1134" s="1270"/>
      <c r="W1134" s="1270"/>
      <c r="X1134" s="1270"/>
      <c r="Y1134" s="1270"/>
      <c r="Z1134" s="1270"/>
      <c r="AA1134" s="1270"/>
      <c r="AB1134" s="1270"/>
      <c r="AC1134" s="1270"/>
      <c r="AD1134" s="1270"/>
      <c r="AE1134" s="1270"/>
      <c r="AF1134" s="1270"/>
      <c r="AG1134" s="1270"/>
      <c r="AH1134" s="1270"/>
      <c r="AI1134" s="1270"/>
      <c r="AJ1134" s="1270"/>
      <c r="AK1134" s="1270"/>
    </row>
    <row r="1135" spans="1:37" ht="0" hidden="1" customHeight="1">
      <c r="A1135" s="35"/>
      <c r="B1135" s="25"/>
      <c r="C1135" s="199"/>
      <c r="D1135" s="1270"/>
      <c r="E1135" s="1270"/>
      <c r="F1135" s="1270"/>
      <c r="G1135" s="1270"/>
      <c r="H1135" s="1270"/>
      <c r="I1135" s="1270"/>
      <c r="J1135" s="1270"/>
      <c r="K1135" s="1270"/>
      <c r="L1135" s="1270"/>
      <c r="M1135" s="1270"/>
      <c r="N1135" s="1270"/>
      <c r="O1135" s="1270"/>
      <c r="P1135" s="1270"/>
      <c r="Q1135" s="1270"/>
      <c r="R1135" s="1270"/>
      <c r="S1135" s="1270"/>
      <c r="T1135" s="1270"/>
      <c r="U1135" s="1270"/>
      <c r="V1135" s="1270"/>
      <c r="W1135" s="1270"/>
      <c r="X1135" s="1270"/>
      <c r="Y1135" s="1270"/>
      <c r="Z1135" s="1270"/>
      <c r="AA1135" s="1270"/>
      <c r="AB1135" s="1270"/>
      <c r="AC1135" s="1270"/>
      <c r="AD1135" s="1270"/>
      <c r="AE1135" s="1270"/>
      <c r="AF1135" s="1270"/>
      <c r="AG1135" s="1270"/>
      <c r="AH1135" s="1270"/>
      <c r="AI1135" s="1270"/>
      <c r="AJ1135" s="1270"/>
      <c r="AK1135" s="1270"/>
    </row>
    <row r="1136" spans="1:37" ht="0" hidden="1" customHeight="1">
      <c r="D1136" s="1270"/>
      <c r="E1136" s="1270"/>
      <c r="F1136" s="1270"/>
      <c r="G1136" s="1270"/>
      <c r="H1136" s="1270"/>
      <c r="I1136" s="1270"/>
      <c r="J1136" s="1270"/>
      <c r="K1136" s="1270"/>
      <c r="L1136" s="1270"/>
      <c r="M1136" s="1270"/>
      <c r="N1136" s="1270"/>
      <c r="O1136" s="1270"/>
      <c r="P1136" s="1270"/>
      <c r="Q1136" s="1270"/>
      <c r="R1136" s="1270"/>
      <c r="S1136" s="1270"/>
      <c r="T1136" s="1270"/>
      <c r="U1136" s="1270"/>
      <c r="V1136" s="1270"/>
      <c r="W1136" s="1270"/>
      <c r="X1136" s="1270"/>
      <c r="Y1136" s="1270"/>
      <c r="Z1136" s="1270"/>
      <c r="AA1136" s="1270"/>
      <c r="AB1136" s="1270"/>
      <c r="AC1136" s="1270"/>
      <c r="AD1136" s="1270"/>
      <c r="AE1136" s="1270"/>
      <c r="AF1136" s="1270"/>
      <c r="AG1136" s="1270"/>
      <c r="AH1136" s="1270"/>
      <c r="AI1136" s="1270"/>
      <c r="AJ1136" s="1270"/>
      <c r="AK1136" s="1270"/>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DE798:DI798"/>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K750:CL750"/>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G747:CH747"/>
    <mergeCell ref="CP737:CT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3" workbookViewId="0">
      <selection activeCell="H113" sqref="H113"/>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547</v>
      </c>
      <c r="B1" s="125"/>
      <c r="C1" s="125"/>
      <c r="D1" s="125"/>
      <c r="E1" s="126"/>
      <c r="F1" s="1868" t="s">
        <v>619</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372</v>
      </c>
      <c r="D2" s="138" t="s">
        <v>371</v>
      </c>
      <c r="E2" s="138" t="s">
        <v>24</v>
      </c>
      <c r="F2" s="139" t="str">
        <f>Application!B635&amp;Application!C635</f>
        <v xml:space="preserve">1)Perm Mortgage </v>
      </c>
      <c r="G2" s="139" t="str">
        <f>Application!B636&amp;Application!C636</f>
        <v>2)Seller Carryback Note</v>
      </c>
      <c r="H2" s="139" t="str">
        <f>Application!B637&amp;Application!C637</f>
        <v>3)Assumed OCDA Loan</v>
      </c>
      <c r="I2" s="139" t="str">
        <f>Application!B638&amp;Application!C638</f>
        <v>4)Assumed HOME Loan</v>
      </c>
      <c r="J2" s="139" t="str">
        <f>Application!B639&amp;Application!C639</f>
        <v>5)Operating &amp; Replacement Reserves</v>
      </c>
      <c r="K2" s="139" t="str">
        <f>Application!B640&amp;Application!C640</f>
        <v>6)Short Term Work Credit</v>
      </c>
      <c r="L2" s="139" t="str">
        <f>Application!B641&amp;Application!C641</f>
        <v>7)Deferred Developer Fee</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1079000</v>
      </c>
      <c r="C4" s="147">
        <v>1079000</v>
      </c>
      <c r="D4" s="147"/>
      <c r="E4" s="147"/>
      <c r="F4" s="147"/>
      <c r="G4" s="147">
        <f>C4</f>
        <v>1079000</v>
      </c>
      <c r="H4" s="147"/>
      <c r="I4" s="147"/>
      <c r="J4" s="147"/>
      <c r="K4" s="147"/>
      <c r="L4" s="147"/>
      <c r="M4" s="147"/>
      <c r="N4" s="147"/>
      <c r="O4" s="147"/>
      <c r="P4" s="147"/>
      <c r="Q4" s="147"/>
      <c r="R4" s="516">
        <f>SUM(E4:Q4)</f>
        <v>1079000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1079000</v>
      </c>
      <c r="C8" s="146">
        <f t="shared" ref="C8:Q8" si="0">SUM(C4:C7)</f>
        <v>1079000</v>
      </c>
      <c r="D8" s="146">
        <f t="shared" si="0"/>
        <v>0</v>
      </c>
      <c r="E8" s="146">
        <f t="shared" si="0"/>
        <v>0</v>
      </c>
      <c r="F8" s="146">
        <f t="shared" si="0"/>
        <v>0</v>
      </c>
      <c r="G8" s="146">
        <f t="shared" si="0"/>
        <v>1079000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1079000</v>
      </c>
      <c r="S8" s="148"/>
      <c r="T8" s="148"/>
      <c r="U8" s="143"/>
    </row>
    <row r="9" spans="1:21" s="144" customFormat="1">
      <c r="A9" s="145" t="s">
        <v>592</v>
      </c>
      <c r="B9" s="146">
        <f>SUM(C9+D9)</f>
        <v>42921000</v>
      </c>
      <c r="C9" s="147">
        <v>42921000</v>
      </c>
      <c r="D9" s="147"/>
      <c r="E9" s="147"/>
      <c r="F9" s="147">
        <f>C9-G9-H9-I9-K9</f>
        <v>4725635</v>
      </c>
      <c r="G9" s="147">
        <f>36402988-1079000</f>
        <v>35323988</v>
      </c>
      <c r="H9" s="147">
        <v>1062426</v>
      </c>
      <c r="I9" s="147">
        <v>1792951</v>
      </c>
      <c r="J9" s="147"/>
      <c r="K9" s="147">
        <v>16000</v>
      </c>
      <c r="L9" s="147"/>
      <c r="M9" s="147"/>
      <c r="N9" s="147"/>
      <c r="O9" s="147"/>
      <c r="P9" s="147"/>
      <c r="Q9" s="147"/>
      <c r="R9" s="516">
        <f>SUM(E9:Q9)</f>
        <v>42921000</v>
      </c>
      <c r="S9" s="148"/>
      <c r="T9" s="147">
        <f>R9</f>
        <v>42921000</v>
      </c>
      <c r="U9" s="143"/>
    </row>
    <row r="10" spans="1:21" s="144" customFormat="1">
      <c r="A10" s="145" t="s">
        <v>593</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594</v>
      </c>
      <c r="B11" s="146">
        <f>SUM(C11:D11)</f>
        <v>42921000</v>
      </c>
      <c r="C11" s="146">
        <f t="shared" ref="C11:Q11" si="1">SUM(C9:C10)</f>
        <v>42921000</v>
      </c>
      <c r="D11" s="146">
        <f t="shared" si="1"/>
        <v>0</v>
      </c>
      <c r="E11" s="146">
        <f t="shared" si="1"/>
        <v>0</v>
      </c>
      <c r="F11" s="146">
        <f t="shared" si="1"/>
        <v>4725635</v>
      </c>
      <c r="G11" s="146">
        <f t="shared" si="1"/>
        <v>35323988</v>
      </c>
      <c r="H11" s="146">
        <f t="shared" si="1"/>
        <v>1062426</v>
      </c>
      <c r="I11" s="146">
        <f t="shared" si="1"/>
        <v>1792951</v>
      </c>
      <c r="J11" s="146">
        <f t="shared" si="1"/>
        <v>0</v>
      </c>
      <c r="K11" s="146">
        <f t="shared" si="1"/>
        <v>16000</v>
      </c>
      <c r="L11" s="146">
        <f t="shared" si="1"/>
        <v>0</v>
      </c>
      <c r="M11" s="146">
        <f t="shared" si="1"/>
        <v>0</v>
      </c>
      <c r="N11" s="146">
        <f t="shared" si="1"/>
        <v>0</v>
      </c>
      <c r="O11" s="146">
        <f t="shared" si="1"/>
        <v>0</v>
      </c>
      <c r="P11" s="146"/>
      <c r="Q11" s="146">
        <f t="shared" si="1"/>
        <v>0</v>
      </c>
      <c r="R11" s="342">
        <f>SUM(R9:R10)</f>
        <v>42921000</v>
      </c>
      <c r="S11" s="148"/>
      <c r="T11" s="150">
        <f>SUM(T9:T10)</f>
        <v>42921000</v>
      </c>
      <c r="U11" s="143"/>
    </row>
    <row r="12" spans="1:21" s="144" customFormat="1">
      <c r="A12" s="149" t="s">
        <v>84</v>
      </c>
      <c r="B12" s="146">
        <f t="shared" ref="B12:Q12" si="2">SUM(B8+B11)</f>
        <v>44000000</v>
      </c>
      <c r="C12" s="146">
        <f t="shared" si="2"/>
        <v>44000000</v>
      </c>
      <c r="D12" s="146">
        <f t="shared" si="2"/>
        <v>0</v>
      </c>
      <c r="E12" s="146">
        <f t="shared" si="2"/>
        <v>0</v>
      </c>
      <c r="F12" s="146">
        <f t="shared" si="2"/>
        <v>4725635</v>
      </c>
      <c r="G12" s="146">
        <f t="shared" si="2"/>
        <v>36402988</v>
      </c>
      <c r="H12" s="146">
        <f t="shared" si="2"/>
        <v>1062426</v>
      </c>
      <c r="I12" s="146">
        <f t="shared" si="2"/>
        <v>1792951</v>
      </c>
      <c r="J12" s="146">
        <f t="shared" si="2"/>
        <v>0</v>
      </c>
      <c r="K12" s="146">
        <f t="shared" si="2"/>
        <v>16000</v>
      </c>
      <c r="L12" s="146">
        <f t="shared" si="2"/>
        <v>0</v>
      </c>
      <c r="M12" s="146">
        <f t="shared" si="2"/>
        <v>0</v>
      </c>
      <c r="N12" s="146">
        <f t="shared" si="2"/>
        <v>0</v>
      </c>
      <c r="O12" s="146">
        <f t="shared" si="2"/>
        <v>0</v>
      </c>
      <c r="P12" s="146"/>
      <c r="Q12" s="146">
        <f t="shared" si="2"/>
        <v>0</v>
      </c>
      <c r="R12" s="342">
        <f>SUM(R8+R11)</f>
        <v>44000000</v>
      </c>
      <c r="S12" s="148"/>
      <c r="T12" s="148"/>
      <c r="U12" s="143"/>
    </row>
    <row r="13" spans="1:21" s="144" customFormat="1">
      <c r="A13" s="287" t="s">
        <v>900</v>
      </c>
      <c r="B13" s="146">
        <f>SUM(C13+D13)</f>
        <v>0</v>
      </c>
      <c r="C13" s="147"/>
      <c r="D13" s="147"/>
      <c r="E13" s="147">
        <f>C13</f>
        <v>0</v>
      </c>
      <c r="F13" s="147"/>
      <c r="G13" s="147"/>
      <c r="H13" s="147"/>
      <c r="I13" s="147"/>
      <c r="J13" s="147"/>
      <c r="K13" s="147"/>
      <c r="L13" s="147"/>
      <c r="M13" s="147"/>
      <c r="N13" s="147"/>
      <c r="O13" s="147"/>
      <c r="P13" s="147"/>
      <c r="Q13" s="147"/>
      <c r="R13" s="516">
        <f>SUM(E13:Q13)</f>
        <v>0</v>
      </c>
      <c r="S13" s="147"/>
      <c r="T13" s="147"/>
      <c r="U13" s="143"/>
    </row>
    <row r="14" spans="1:21" s="144" customFormat="1" ht="23">
      <c r="A14" s="288" t="s">
        <v>1629</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1158</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19200000</v>
      </c>
      <c r="C18" s="147">
        <v>19200000</v>
      </c>
      <c r="D18" s="147"/>
      <c r="E18" s="147">
        <f>C18-F18-J18-K18</f>
        <v>8206083</v>
      </c>
      <c r="F18" s="147">
        <v>9900693</v>
      </c>
      <c r="G18" s="147"/>
      <c r="H18" s="147"/>
      <c r="I18" s="147"/>
      <c r="J18" s="147">
        <v>1093224</v>
      </c>
      <c r="K18" s="147"/>
      <c r="L18" s="147"/>
      <c r="M18" s="147"/>
      <c r="N18" s="147"/>
      <c r="O18" s="147"/>
      <c r="P18" s="147"/>
      <c r="Q18" s="147"/>
      <c r="R18" s="516">
        <f>SUM(E18:Q18)</f>
        <v>19200000</v>
      </c>
      <c r="S18" s="147">
        <f>R18</f>
        <v>19200000</v>
      </c>
      <c r="T18" s="147"/>
      <c r="U18" s="143"/>
    </row>
    <row r="19" spans="1:21" s="144" customFormat="1">
      <c r="A19" s="145" t="s">
        <v>598</v>
      </c>
      <c r="B19" s="146">
        <f t="shared" si="3"/>
        <v>1152000</v>
      </c>
      <c r="C19" s="147">
        <f>C18*6%</f>
        <v>1152000</v>
      </c>
      <c r="D19" s="147"/>
      <c r="E19" s="147">
        <f>C19</f>
        <v>1152000</v>
      </c>
      <c r="F19" s="147"/>
      <c r="G19" s="147"/>
      <c r="H19" s="147"/>
      <c r="I19" s="147"/>
      <c r="J19" s="147"/>
      <c r="K19" s="147"/>
      <c r="L19" s="147"/>
      <c r="M19" s="147"/>
      <c r="N19" s="147"/>
      <c r="O19" s="147"/>
      <c r="P19" s="147"/>
      <c r="Q19" s="147"/>
      <c r="R19" s="516">
        <f>SUM(E19:Q19)</f>
        <v>1152000</v>
      </c>
      <c r="S19" s="147">
        <f>R19</f>
        <v>1152000</v>
      </c>
      <c r="T19" s="147"/>
      <c r="U19" s="143"/>
    </row>
    <row r="20" spans="1:21" s="144" customFormat="1">
      <c r="A20" s="145" t="s">
        <v>137</v>
      </c>
      <c r="B20" s="146">
        <f t="shared" si="3"/>
        <v>768000</v>
      </c>
      <c r="C20" s="147">
        <f>C18*4%</f>
        <v>768000</v>
      </c>
      <c r="D20" s="147"/>
      <c r="E20" s="147">
        <f>C20</f>
        <v>768000</v>
      </c>
      <c r="F20" s="147"/>
      <c r="G20" s="147"/>
      <c r="H20" s="147"/>
      <c r="I20" s="147"/>
      <c r="J20" s="147"/>
      <c r="K20" s="147"/>
      <c r="L20" s="147"/>
      <c r="M20" s="147"/>
      <c r="N20" s="147"/>
      <c r="O20" s="147"/>
      <c r="P20" s="147"/>
      <c r="Q20" s="147"/>
      <c r="R20" s="516">
        <f t="shared" ref="R20:R27" si="4">SUM(E20:Q20)</f>
        <v>768000</v>
      </c>
      <c r="S20" s="147">
        <f>R20</f>
        <v>768000</v>
      </c>
      <c r="T20" s="147"/>
      <c r="U20" s="143"/>
    </row>
    <row r="21" spans="1:21" s="144" customFormat="1">
      <c r="A21" s="145" t="s">
        <v>138</v>
      </c>
      <c r="B21" s="146">
        <f t="shared" si="3"/>
        <v>768000</v>
      </c>
      <c r="C21" s="147">
        <f>C18*4%</f>
        <v>768000</v>
      </c>
      <c r="D21" s="147"/>
      <c r="E21" s="147">
        <f>C21</f>
        <v>768000</v>
      </c>
      <c r="F21" s="147"/>
      <c r="G21" s="147"/>
      <c r="H21" s="147"/>
      <c r="I21" s="147"/>
      <c r="J21" s="147"/>
      <c r="K21" s="147"/>
      <c r="L21" s="147"/>
      <c r="M21" s="147"/>
      <c r="N21" s="147"/>
      <c r="O21" s="147"/>
      <c r="P21" s="147"/>
      <c r="Q21" s="147"/>
      <c r="R21" s="516">
        <f t="shared" si="4"/>
        <v>768000</v>
      </c>
      <c r="S21" s="147">
        <f>R21</f>
        <v>768000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489600</v>
      </c>
      <c r="C23" s="147">
        <v>489600</v>
      </c>
      <c r="D23" s="147"/>
      <c r="E23" s="147">
        <f>C23</f>
        <v>489600</v>
      </c>
      <c r="F23" s="147"/>
      <c r="G23" s="147"/>
      <c r="H23" s="147"/>
      <c r="I23" s="147"/>
      <c r="J23" s="147"/>
      <c r="K23" s="147"/>
      <c r="L23" s="147"/>
      <c r="M23" s="147"/>
      <c r="N23" s="147"/>
      <c r="O23" s="147"/>
      <c r="P23" s="147"/>
      <c r="Q23" s="147"/>
      <c r="R23" s="516">
        <f t="shared" si="4"/>
        <v>489600</v>
      </c>
      <c r="S23" s="147">
        <f>R23</f>
        <v>489600</v>
      </c>
      <c r="T23" s="147"/>
      <c r="U23" s="143"/>
    </row>
    <row r="24" spans="1:21" s="144" customFormat="1">
      <c r="A24" s="508" t="s">
        <v>1626</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22377600</v>
      </c>
      <c r="C26" s="146">
        <f>SUM(C17:C25)</f>
        <v>22377600</v>
      </c>
      <c r="D26" s="146">
        <f t="shared" ref="D26:Q26" si="5">SUM(D17:D25)</f>
        <v>0</v>
      </c>
      <c r="E26" s="146">
        <f t="shared" si="5"/>
        <v>11383683</v>
      </c>
      <c r="F26" s="146">
        <f t="shared" si="5"/>
        <v>9900693</v>
      </c>
      <c r="G26" s="146">
        <f t="shared" si="5"/>
        <v>0</v>
      </c>
      <c r="H26" s="146">
        <f t="shared" si="5"/>
        <v>0</v>
      </c>
      <c r="I26" s="146">
        <f t="shared" si="5"/>
        <v>0</v>
      </c>
      <c r="J26" s="146">
        <f t="shared" si="5"/>
        <v>1093224</v>
      </c>
      <c r="K26" s="146">
        <f t="shared" si="5"/>
        <v>0</v>
      </c>
      <c r="L26" s="146">
        <f t="shared" si="5"/>
        <v>0</v>
      </c>
      <c r="M26" s="146">
        <f t="shared" si="5"/>
        <v>0</v>
      </c>
      <c r="N26" s="146">
        <f t="shared" si="5"/>
        <v>0</v>
      </c>
      <c r="O26" s="146">
        <f t="shared" si="5"/>
        <v>0</v>
      </c>
      <c r="P26" s="146">
        <f t="shared" si="5"/>
        <v>0</v>
      </c>
      <c r="Q26" s="146">
        <f t="shared" si="5"/>
        <v>0</v>
      </c>
      <c r="R26" s="342">
        <f>SUM(R17:R25)</f>
        <v>22377600</v>
      </c>
      <c r="S26" s="150">
        <f>SUM(S17:S25)</f>
        <v>22377600</v>
      </c>
      <c r="T26" s="150">
        <f>SUM(T17:T25)</f>
        <v>0</v>
      </c>
      <c r="U26" s="143"/>
    </row>
    <row r="27" spans="1:21" s="144" customFormat="1">
      <c r="A27" s="149" t="s">
        <v>141</v>
      </c>
      <c r="B27" s="146">
        <f>SUM(C27:D27)</f>
        <v>1461000</v>
      </c>
      <c r="C27" s="147">
        <v>1461000</v>
      </c>
      <c r="D27" s="147"/>
      <c r="E27" s="147">
        <f>C27</f>
        <v>1461000</v>
      </c>
      <c r="F27" s="147"/>
      <c r="G27" s="147"/>
      <c r="H27" s="147"/>
      <c r="I27" s="147"/>
      <c r="J27" s="147"/>
      <c r="K27" s="147"/>
      <c r="L27" s="147"/>
      <c r="M27" s="147"/>
      <c r="N27" s="147"/>
      <c r="O27" s="147"/>
      <c r="P27" s="147"/>
      <c r="Q27" s="147"/>
      <c r="R27" s="516">
        <f t="shared" si="4"/>
        <v>1461000</v>
      </c>
      <c r="S27" s="147">
        <f>R27</f>
        <v>1461000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597</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598</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1626</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350000</v>
      </c>
      <c r="C40" s="147">
        <f>440000-90000</f>
        <v>350000</v>
      </c>
      <c r="D40" s="147"/>
      <c r="E40" s="147">
        <f>C40</f>
        <v>350000</v>
      </c>
      <c r="F40" s="147"/>
      <c r="G40" s="147"/>
      <c r="H40" s="147"/>
      <c r="I40" s="147"/>
      <c r="J40" s="147"/>
      <c r="K40" s="147"/>
      <c r="L40" s="147"/>
      <c r="M40" s="147"/>
      <c r="N40" s="147"/>
      <c r="O40" s="147"/>
      <c r="P40" s="147"/>
      <c r="Q40" s="147"/>
      <c r="R40" s="516">
        <f>SUM(E40:Q40)</f>
        <v>350000</v>
      </c>
      <c r="S40" s="147">
        <f>R40</f>
        <v>350000</v>
      </c>
      <c r="T40" s="147"/>
      <c r="U40" s="143"/>
    </row>
    <row r="41" spans="1:21" s="144" customFormat="1">
      <c r="A41" s="145" t="s">
        <v>146</v>
      </c>
      <c r="B41" s="146">
        <f>SUM(C41+D41)</f>
        <v>90000</v>
      </c>
      <c r="C41" s="147">
        <f>90000</f>
        <v>90000</v>
      </c>
      <c r="D41" s="147"/>
      <c r="E41" s="147">
        <f>C41</f>
        <v>90000</v>
      </c>
      <c r="F41" s="147"/>
      <c r="G41" s="147"/>
      <c r="H41" s="147"/>
      <c r="I41" s="147"/>
      <c r="J41" s="147"/>
      <c r="K41" s="147"/>
      <c r="L41" s="147"/>
      <c r="M41" s="147"/>
      <c r="N41" s="147"/>
      <c r="O41" s="147"/>
      <c r="P41" s="147"/>
      <c r="Q41" s="147"/>
      <c r="R41" s="516">
        <f>SUM(E41:Q41)</f>
        <v>90000</v>
      </c>
      <c r="S41" s="147">
        <f>R41</f>
        <v>90000</v>
      </c>
      <c r="T41" s="147"/>
      <c r="U41" s="143"/>
    </row>
    <row r="42" spans="1:21" s="144" customFormat="1">
      <c r="A42" s="149" t="s">
        <v>147</v>
      </c>
      <c r="B42" s="146">
        <f>SUM(C42:D42)</f>
        <v>440000</v>
      </c>
      <c r="C42" s="146">
        <f>SUM(C39:C41)</f>
        <v>440000</v>
      </c>
      <c r="D42" s="146">
        <f>SUM(D39:D41)</f>
        <v>0</v>
      </c>
      <c r="E42" s="146">
        <f t="shared" ref="E42:T42" si="9">SUM(E40:E41)</f>
        <v>440000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440000</v>
      </c>
      <c r="S42" s="150">
        <f t="shared" si="9"/>
        <v>440000</v>
      </c>
      <c r="T42" s="150">
        <f t="shared" si="9"/>
        <v>0</v>
      </c>
      <c r="U42" s="143"/>
    </row>
    <row r="43" spans="1:21" s="144" customFormat="1">
      <c r="A43" s="149" t="s">
        <v>148</v>
      </c>
      <c r="B43" s="146">
        <f>SUM(C43:D43)</f>
        <v>300000</v>
      </c>
      <c r="C43" s="147">
        <v>300000</v>
      </c>
      <c r="D43" s="147"/>
      <c r="E43" s="147">
        <f>C43</f>
        <v>300000</v>
      </c>
      <c r="F43" s="147"/>
      <c r="G43" s="147"/>
      <c r="H43" s="147"/>
      <c r="I43" s="147"/>
      <c r="J43" s="147"/>
      <c r="K43" s="147"/>
      <c r="L43" s="147"/>
      <c r="M43" s="147"/>
      <c r="N43" s="147"/>
      <c r="O43" s="147"/>
      <c r="P43" s="147"/>
      <c r="Q43" s="147"/>
      <c r="R43" s="516">
        <f>SUM(E43:Q43)</f>
        <v>300000</v>
      </c>
      <c r="S43" s="147">
        <f>R43</f>
        <v>300000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3392682</v>
      </c>
      <c r="C45" s="147">
        <v>3392682</v>
      </c>
      <c r="D45" s="147"/>
      <c r="E45" s="147">
        <f>C45</f>
        <v>3392682</v>
      </c>
      <c r="F45" s="147"/>
      <c r="G45" s="147"/>
      <c r="H45" s="147"/>
      <c r="I45" s="147"/>
      <c r="J45" s="147"/>
      <c r="K45" s="147"/>
      <c r="L45" s="147"/>
      <c r="M45" s="147"/>
      <c r="N45" s="147"/>
      <c r="O45" s="147"/>
      <c r="P45" s="147"/>
      <c r="Q45" s="147"/>
      <c r="R45" s="516">
        <f t="shared" ref="R45:R53" si="11">SUM(E45:Q45)</f>
        <v>3392682</v>
      </c>
      <c r="S45" s="147">
        <f>1840649-10899+2582</f>
        <v>1832332</v>
      </c>
      <c r="T45" s="147"/>
      <c r="U45" s="143"/>
    </row>
    <row r="46" spans="1:21" s="144" customFormat="1">
      <c r="A46" s="145" t="s">
        <v>151</v>
      </c>
      <c r="B46" s="146">
        <f t="shared" si="10"/>
        <v>537500</v>
      </c>
      <c r="C46" s="147">
        <v>537500</v>
      </c>
      <c r="D46" s="147"/>
      <c r="E46" s="147">
        <f>C46</f>
        <v>537500</v>
      </c>
      <c r="F46" s="147"/>
      <c r="G46" s="147"/>
      <c r="H46" s="147"/>
      <c r="I46" s="147"/>
      <c r="J46" s="147"/>
      <c r="K46" s="147"/>
      <c r="L46" s="147"/>
      <c r="M46" s="147"/>
      <c r="N46" s="147"/>
      <c r="O46" s="147"/>
      <c r="P46" s="147"/>
      <c r="Q46" s="147"/>
      <c r="R46" s="516">
        <f t="shared" si="11"/>
        <v>537500</v>
      </c>
      <c r="S46" s="147">
        <v>306250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450000</v>
      </c>
      <c r="C49" s="147">
        <v>450000</v>
      </c>
      <c r="D49" s="147"/>
      <c r="E49" s="147">
        <f>C49</f>
        <v>450000</v>
      </c>
      <c r="F49" s="147"/>
      <c r="G49" s="147"/>
      <c r="H49" s="147"/>
      <c r="I49" s="147"/>
      <c r="J49" s="147"/>
      <c r="K49" s="147"/>
      <c r="L49" s="147"/>
      <c r="M49" s="147"/>
      <c r="N49" s="147"/>
      <c r="O49" s="147"/>
      <c r="P49" s="147"/>
      <c r="Q49" s="147"/>
      <c r="R49" s="516">
        <f t="shared" si="11"/>
        <v>450000</v>
      </c>
      <c r="S49" s="147">
        <v>200000</v>
      </c>
      <c r="T49" s="147"/>
      <c r="U49" s="143"/>
    </row>
    <row r="50" spans="1:21" s="144" customFormat="1">
      <c r="A50" s="145" t="s">
        <v>156</v>
      </c>
      <c r="B50" s="146">
        <f t="shared" si="10"/>
        <v>69500</v>
      </c>
      <c r="C50" s="147">
        <v>69500</v>
      </c>
      <c r="D50" s="147"/>
      <c r="E50" s="147">
        <f>C50</f>
        <v>69500</v>
      </c>
      <c r="F50" s="147"/>
      <c r="G50" s="147"/>
      <c r="H50" s="147"/>
      <c r="I50" s="147"/>
      <c r="J50" s="147"/>
      <c r="K50" s="147"/>
      <c r="L50" s="147"/>
      <c r="M50" s="147"/>
      <c r="N50" s="147"/>
      <c r="O50" s="147"/>
      <c r="P50" s="147"/>
      <c r="Q50" s="147"/>
      <c r="R50" s="516">
        <f t="shared" si="11"/>
        <v>69500</v>
      </c>
      <c r="S50" s="147">
        <f>R50</f>
        <v>69500</v>
      </c>
      <c r="T50" s="147"/>
      <c r="U50" s="143"/>
    </row>
    <row r="51" spans="1:21" s="144" customFormat="1">
      <c r="A51" s="283" t="s">
        <v>154</v>
      </c>
      <c r="B51" s="146">
        <f t="shared" si="10"/>
        <v>210000</v>
      </c>
      <c r="C51" s="147">
        <v>210000</v>
      </c>
      <c r="D51" s="147"/>
      <c r="E51" s="147">
        <f>C51</f>
        <v>210000</v>
      </c>
      <c r="F51" s="147"/>
      <c r="G51" s="147"/>
      <c r="H51" s="147"/>
      <c r="I51" s="147"/>
      <c r="J51" s="147"/>
      <c r="K51" s="147"/>
      <c r="L51" s="147"/>
      <c r="M51" s="147"/>
      <c r="N51" s="147"/>
      <c r="O51" s="147"/>
      <c r="P51" s="147"/>
      <c r="Q51" s="147"/>
      <c r="R51" s="516">
        <f t="shared" si="11"/>
        <v>210000</v>
      </c>
      <c r="S51" s="147"/>
      <c r="T51" s="147"/>
      <c r="U51" s="143"/>
    </row>
    <row r="52" spans="1:21" s="144" customFormat="1">
      <c r="A52" s="145" t="s">
        <v>155</v>
      </c>
      <c r="B52" s="146">
        <f t="shared" si="10"/>
        <v>161575</v>
      </c>
      <c r="C52" s="147">
        <v>161575</v>
      </c>
      <c r="D52" s="147"/>
      <c r="E52" s="147">
        <f>C52</f>
        <v>161575</v>
      </c>
      <c r="F52" s="147"/>
      <c r="G52" s="147"/>
      <c r="H52" s="147"/>
      <c r="I52" s="147"/>
      <c r="J52" s="147"/>
      <c r="K52" s="147"/>
      <c r="L52" s="147"/>
      <c r="M52" s="147"/>
      <c r="N52" s="147"/>
      <c r="O52" s="147"/>
      <c r="P52" s="147"/>
      <c r="Q52" s="147"/>
      <c r="R52" s="516">
        <f t="shared" si="11"/>
        <v>161575</v>
      </c>
      <c r="S52" s="147">
        <f>R52</f>
        <v>161575</v>
      </c>
      <c r="T52" s="147"/>
      <c r="U52" s="143"/>
    </row>
    <row r="53" spans="1:21" s="144" customFormat="1">
      <c r="A53" s="1143" t="s">
        <v>2650</v>
      </c>
      <c r="B53" s="146">
        <f t="shared" si="10"/>
        <v>15200</v>
      </c>
      <c r="C53" s="147">
        <v>15200</v>
      </c>
      <c r="D53" s="147"/>
      <c r="E53" s="147">
        <f>C53</f>
        <v>15200</v>
      </c>
      <c r="F53" s="147"/>
      <c r="G53" s="147"/>
      <c r="H53" s="147"/>
      <c r="I53" s="147"/>
      <c r="J53" s="147"/>
      <c r="K53" s="147"/>
      <c r="L53" s="147"/>
      <c r="M53" s="147"/>
      <c r="N53" s="147"/>
      <c r="O53" s="147"/>
      <c r="P53" s="147"/>
      <c r="Q53" s="147"/>
      <c r="R53" s="516">
        <f t="shared" si="11"/>
        <v>15200</v>
      </c>
      <c r="S53" s="147">
        <f>R53</f>
        <v>15200</v>
      </c>
      <c r="T53" s="147"/>
      <c r="U53" s="143"/>
    </row>
    <row r="54" spans="1:21" s="153" customFormat="1">
      <c r="A54" s="149" t="s">
        <v>157</v>
      </c>
      <c r="B54" s="150">
        <f>SUM(C54:D54)</f>
        <v>4836457</v>
      </c>
      <c r="C54" s="150">
        <f t="shared" ref="C54:T54" si="12">SUM(C45:C53)</f>
        <v>4836457</v>
      </c>
      <c r="D54" s="150">
        <f t="shared" si="12"/>
        <v>0</v>
      </c>
      <c r="E54" s="150">
        <f t="shared" si="12"/>
        <v>4836457</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4836457</v>
      </c>
      <c r="S54" s="150">
        <f t="shared" si="12"/>
        <v>2584857</v>
      </c>
      <c r="T54" s="150">
        <f t="shared" si="12"/>
        <v>0</v>
      </c>
      <c r="U54" s="152"/>
    </row>
    <row r="55" spans="1:21" s="144" customFormat="1" ht="12">
      <c r="A55" s="141" t="s">
        <v>416</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161214</v>
      </c>
      <c r="C56" s="147">
        <v>161214</v>
      </c>
      <c r="D56" s="147"/>
      <c r="E56" s="147">
        <f>C56</f>
        <v>161214</v>
      </c>
      <c r="F56" s="147"/>
      <c r="G56" s="147"/>
      <c r="H56" s="147"/>
      <c r="I56" s="147"/>
      <c r="J56" s="147"/>
      <c r="K56" s="147"/>
      <c r="L56" s="147"/>
      <c r="M56" s="147"/>
      <c r="N56" s="147"/>
      <c r="O56" s="147"/>
      <c r="P56" s="147"/>
      <c r="Q56" s="147"/>
      <c r="R56" s="516">
        <f t="shared" ref="R56:R61" si="14">SUM(E56:Q56)</f>
        <v>161214</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79707</v>
      </c>
      <c r="C58" s="147">
        <f>30500+49207</f>
        <v>79707</v>
      </c>
      <c r="D58" s="147"/>
      <c r="E58" s="147">
        <f>C58</f>
        <v>79707</v>
      </c>
      <c r="F58" s="147"/>
      <c r="G58" s="147"/>
      <c r="H58" s="147"/>
      <c r="I58" s="147"/>
      <c r="J58" s="147"/>
      <c r="K58" s="147"/>
      <c r="L58" s="147"/>
      <c r="M58" s="147"/>
      <c r="N58" s="147"/>
      <c r="O58" s="147"/>
      <c r="P58" s="147"/>
      <c r="Q58" s="147"/>
      <c r="R58" s="516">
        <f t="shared" si="14"/>
        <v>79707</v>
      </c>
      <c r="S58" s="148"/>
      <c r="T58" s="148"/>
      <c r="U58" s="143"/>
    </row>
    <row r="59" spans="1:21" s="144" customFormat="1">
      <c r="A59" s="283" t="s">
        <v>154</v>
      </c>
      <c r="B59" s="146">
        <f t="shared" si="13"/>
        <v>400000</v>
      </c>
      <c r="C59" s="147">
        <v>400000</v>
      </c>
      <c r="D59" s="147"/>
      <c r="E59" s="147">
        <f>C59</f>
        <v>400000</v>
      </c>
      <c r="F59" s="147"/>
      <c r="G59" s="147"/>
      <c r="H59" s="147"/>
      <c r="I59" s="147"/>
      <c r="J59" s="147"/>
      <c r="K59" s="147"/>
      <c r="L59" s="147"/>
      <c r="M59" s="147"/>
      <c r="N59" s="147"/>
      <c r="O59" s="147"/>
      <c r="P59" s="147"/>
      <c r="Q59" s="147"/>
      <c r="R59" s="516">
        <f t="shared" si="14"/>
        <v>400000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300</v>
      </c>
      <c r="B62" s="146">
        <f>SUM(C62:D62)</f>
        <v>640921</v>
      </c>
      <c r="C62" s="146">
        <f t="shared" ref="C62:R62" si="15">SUM(C56:C61)</f>
        <v>640921</v>
      </c>
      <c r="D62" s="146">
        <f t="shared" si="15"/>
        <v>0</v>
      </c>
      <c r="E62" s="146">
        <f t="shared" si="15"/>
        <v>640921</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640921</v>
      </c>
      <c r="S62" s="148"/>
      <c r="T62" s="148"/>
      <c r="U62" s="143"/>
    </row>
    <row r="63" spans="1:21" s="144" customFormat="1">
      <c r="A63" s="154" t="s">
        <v>301</v>
      </c>
      <c r="B63" s="146">
        <f t="shared" ref="B63:R63" si="16">SUM(B8+B11+B13+B14+B15+B26+B27+B38+B42+B43+B54+B62)</f>
        <v>74055978</v>
      </c>
      <c r="C63" s="146">
        <f t="shared" si="16"/>
        <v>74055978</v>
      </c>
      <c r="D63" s="146">
        <f t="shared" si="16"/>
        <v>0</v>
      </c>
      <c r="E63" s="146">
        <f t="shared" si="16"/>
        <v>19062061</v>
      </c>
      <c r="F63" s="146">
        <f t="shared" si="16"/>
        <v>14626328</v>
      </c>
      <c r="G63" s="146">
        <f t="shared" si="16"/>
        <v>36402988</v>
      </c>
      <c r="H63" s="146">
        <f t="shared" si="16"/>
        <v>1062426</v>
      </c>
      <c r="I63" s="146">
        <f t="shared" si="16"/>
        <v>1792951</v>
      </c>
      <c r="J63" s="146">
        <f t="shared" si="16"/>
        <v>1093224</v>
      </c>
      <c r="K63" s="146">
        <f t="shared" si="16"/>
        <v>16000</v>
      </c>
      <c r="L63" s="146">
        <f t="shared" si="16"/>
        <v>0</v>
      </c>
      <c r="M63" s="146">
        <f t="shared" si="16"/>
        <v>0</v>
      </c>
      <c r="N63" s="146">
        <f t="shared" si="16"/>
        <v>0</v>
      </c>
      <c r="O63" s="146">
        <f t="shared" si="16"/>
        <v>0</v>
      </c>
      <c r="P63" s="146">
        <f t="shared" si="16"/>
        <v>0</v>
      </c>
      <c r="Q63" s="146">
        <f t="shared" si="16"/>
        <v>0</v>
      </c>
      <c r="R63" s="342">
        <f t="shared" si="16"/>
        <v>74055978</v>
      </c>
      <c r="S63" s="146">
        <f>SUM(S10+S13+S14+S15+S26+S27+S38+S42+S43+S54)</f>
        <v>27163457</v>
      </c>
      <c r="T63" s="146">
        <f>SUM(T11+T13+T14+T15+T26+T27+T38+T42+T43+T54)</f>
        <v>42921000</v>
      </c>
      <c r="U63" s="143"/>
    </row>
    <row r="64" spans="1:21" s="144" customFormat="1" ht="24">
      <c r="A64" s="141" t="s">
        <v>1630</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v>75000</v>
      </c>
      <c r="D65" s="147"/>
      <c r="E65" s="147">
        <f>C65</f>
        <v>75000</v>
      </c>
      <c r="F65" s="147"/>
      <c r="G65" s="147"/>
      <c r="H65" s="147"/>
      <c r="I65" s="147"/>
      <c r="J65" s="147"/>
      <c r="K65" s="147"/>
      <c r="L65" s="147"/>
      <c r="M65" s="147"/>
      <c r="N65" s="147"/>
      <c r="O65" s="147"/>
      <c r="P65" s="147"/>
      <c r="Q65" s="147"/>
      <c r="R65" s="516">
        <f>SUM(E65:Q65)</f>
        <v>75000</v>
      </c>
      <c r="S65" s="147">
        <f>75000</f>
        <v>75000</v>
      </c>
      <c r="T65" s="147"/>
      <c r="U65" s="143"/>
    </row>
    <row r="66" spans="1:21" s="144" customFormat="1" ht="24" customHeight="1">
      <c r="A66" s="283" t="s">
        <v>1627</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1628</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1634</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2648</v>
      </c>
      <c r="B69" s="146">
        <f>SUM(C69+D69)</f>
        <v>225000</v>
      </c>
      <c r="C69" s="147">
        <f>300000-75000</f>
        <v>225000</v>
      </c>
      <c r="D69" s="147"/>
      <c r="E69" s="147">
        <f>C69</f>
        <v>225000</v>
      </c>
      <c r="F69" s="147"/>
      <c r="G69" s="147"/>
      <c r="H69" s="147"/>
      <c r="I69" s="147"/>
      <c r="J69" s="147"/>
      <c r="K69" s="147"/>
      <c r="L69" s="147"/>
      <c r="M69" s="147"/>
      <c r="N69" s="147"/>
      <c r="O69" s="147"/>
      <c r="P69" s="147"/>
      <c r="Q69" s="147"/>
      <c r="R69" s="516">
        <f>SUM(E69:Q69)</f>
        <v>225000</v>
      </c>
      <c r="S69" s="147">
        <f>250000-75000</f>
        <v>175000</v>
      </c>
      <c r="T69" s="147"/>
      <c r="U69" s="143"/>
    </row>
    <row r="70" spans="1:21" s="144" customFormat="1">
      <c r="A70" s="149" t="s">
        <v>1631</v>
      </c>
      <c r="B70" s="146">
        <f>SUM(C70:D70)</f>
        <v>300000</v>
      </c>
      <c r="C70" s="146">
        <f>SUM(C65:C69)</f>
        <v>300000</v>
      </c>
      <c r="D70" s="146">
        <f>SUM(D65:D69)</f>
        <v>0</v>
      </c>
      <c r="E70" s="146">
        <f t="shared" ref="E70:T70" si="17">SUM(E65:E69)</f>
        <v>300000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300000</v>
      </c>
      <c r="S70" s="150">
        <f t="shared" si="17"/>
        <v>250000</v>
      </c>
      <c r="T70" s="150">
        <f t="shared" si="17"/>
        <v>0</v>
      </c>
      <c r="U70" s="143"/>
    </row>
    <row r="71" spans="1:21" s="144" customFormat="1" ht="12">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983</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734036</v>
      </c>
      <c r="C75" s="147">
        <v>734036</v>
      </c>
      <c r="D75" s="147"/>
      <c r="E75" s="147">
        <f>C75</f>
        <v>734036</v>
      </c>
      <c r="F75" s="147"/>
      <c r="G75" s="147"/>
      <c r="H75" s="147"/>
      <c r="I75" s="147"/>
      <c r="J75" s="147"/>
      <c r="K75" s="147"/>
      <c r="L75" s="147"/>
      <c r="M75" s="147"/>
      <c r="N75" s="147"/>
      <c r="O75" s="147"/>
      <c r="P75" s="147"/>
      <c r="Q75" s="147"/>
      <c r="R75" s="516">
        <f>SUM(E75:Q75)</f>
        <v>734036</v>
      </c>
      <c r="S75" s="148"/>
      <c r="T75" s="148"/>
      <c r="U75" s="143"/>
    </row>
    <row r="76" spans="1:21" s="144" customFormat="1">
      <c r="A76" s="1143" t="s">
        <v>2649</v>
      </c>
      <c r="B76" s="146">
        <f>SUM(C76+D76)</f>
        <v>734035</v>
      </c>
      <c r="C76" s="147">
        <v>734035</v>
      </c>
      <c r="D76" s="147"/>
      <c r="E76" s="147">
        <f>C76</f>
        <v>734035</v>
      </c>
      <c r="F76" s="147"/>
      <c r="G76" s="147"/>
      <c r="H76" s="147"/>
      <c r="I76" s="147"/>
      <c r="J76" s="147"/>
      <c r="K76" s="147"/>
      <c r="L76" s="147"/>
      <c r="M76" s="147"/>
      <c r="N76" s="147"/>
      <c r="O76" s="147"/>
      <c r="P76" s="147"/>
      <c r="Q76" s="147"/>
      <c r="R76" s="516">
        <f>SUM(E76:Q76)</f>
        <v>734035</v>
      </c>
      <c r="S76" s="148"/>
      <c r="T76" s="148"/>
      <c r="U76" s="143"/>
    </row>
    <row r="77" spans="1:21" s="144" customFormat="1">
      <c r="A77" s="149" t="s">
        <v>604</v>
      </c>
      <c r="B77" s="146">
        <f>SUM(C77:D77)</f>
        <v>1468071</v>
      </c>
      <c r="C77" s="146">
        <f>SUM(C72:C76)</f>
        <v>1468071</v>
      </c>
      <c r="D77" s="146">
        <f>SUM(D72:D76)</f>
        <v>0</v>
      </c>
      <c r="E77" s="146">
        <f t="shared" ref="E77:Q77" si="18">SUM(E72:E76)</f>
        <v>1468071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1468071</v>
      </c>
      <c r="S77" s="148"/>
      <c r="T77" s="148"/>
      <c r="U77" s="143"/>
    </row>
    <row r="78" spans="1:21" s="144" customFormat="1" ht="12">
      <c r="A78" s="141" t="s">
        <v>1207</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1209</v>
      </c>
      <c r="B79" s="146">
        <f>SUM(C79:D79)</f>
        <v>2188800</v>
      </c>
      <c r="C79" s="147">
        <v>2188800</v>
      </c>
      <c r="D79" s="147"/>
      <c r="E79" s="147">
        <f>C79</f>
        <v>2188800</v>
      </c>
      <c r="F79" s="147"/>
      <c r="G79" s="147"/>
      <c r="H79" s="147"/>
      <c r="I79" s="147"/>
      <c r="J79" s="147"/>
      <c r="K79" s="147"/>
      <c r="L79" s="147"/>
      <c r="M79" s="147"/>
      <c r="N79" s="147"/>
      <c r="O79" s="147"/>
      <c r="P79" s="147"/>
      <c r="Q79" s="147"/>
      <c r="R79" s="516">
        <f>SUM(E79:Q79)</f>
        <v>2188800</v>
      </c>
      <c r="S79" s="147">
        <f>R79</f>
        <v>2188800</v>
      </c>
      <c r="T79" s="147"/>
      <c r="U79" s="143"/>
    </row>
    <row r="80" spans="1:21" s="144" customFormat="1">
      <c r="A80" s="283" t="s">
        <v>58</v>
      </c>
      <c r="B80" s="146">
        <f>SUM(C80:D80)</f>
        <v>860078</v>
      </c>
      <c r="C80" s="147">
        <f>835308+21333+3437</f>
        <v>860078</v>
      </c>
      <c r="D80" s="147"/>
      <c r="E80" s="147">
        <f>C80</f>
        <v>860078</v>
      </c>
      <c r="F80" s="147"/>
      <c r="G80" s="147"/>
      <c r="H80" s="147"/>
      <c r="I80" s="147"/>
      <c r="J80" s="147"/>
      <c r="K80" s="147"/>
      <c r="L80" s="147"/>
      <c r="M80" s="147"/>
      <c r="N80" s="147"/>
      <c r="O80" s="147"/>
      <c r="P80" s="147"/>
      <c r="Q80" s="147"/>
      <c r="R80" s="516">
        <f>SUM(E80:Q80)</f>
        <v>860078</v>
      </c>
      <c r="S80" s="147">
        <f>R80</f>
        <v>860078</v>
      </c>
      <c r="T80" s="147"/>
      <c r="U80" s="143"/>
    </row>
    <row r="81" spans="1:21" s="144" customFormat="1">
      <c r="A81" s="149" t="s">
        <v>1206</v>
      </c>
      <c r="B81" s="146">
        <f>SUM(C81:D81)</f>
        <v>3048878</v>
      </c>
      <c r="C81" s="509">
        <f>SUM(C79:C80)</f>
        <v>3048878</v>
      </c>
      <c r="D81" s="509">
        <f t="shared" ref="D81:T81" si="19">SUM(D79:D80)</f>
        <v>0</v>
      </c>
      <c r="E81" s="509">
        <f t="shared" si="19"/>
        <v>3048878</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3048878</v>
      </c>
      <c r="S81" s="509">
        <f t="shared" si="19"/>
        <v>3048878</v>
      </c>
      <c r="T81" s="509">
        <f t="shared" si="19"/>
        <v>0</v>
      </c>
      <c r="U81" s="143"/>
    </row>
    <row r="82" spans="1:21" s="144" customFormat="1" ht="12">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2047</v>
      </c>
      <c r="B83" s="146">
        <f t="shared" ref="B83:B95" si="20">SUM(C83+D83)</f>
        <v>233420</v>
      </c>
      <c r="C83" s="147">
        <v>233420</v>
      </c>
      <c r="D83" s="147"/>
      <c r="E83" s="147">
        <f>C83</f>
        <v>233420</v>
      </c>
      <c r="F83" s="147"/>
      <c r="G83" s="147"/>
      <c r="H83" s="147"/>
      <c r="I83" s="147"/>
      <c r="J83" s="147"/>
      <c r="K83" s="147"/>
      <c r="L83" s="147"/>
      <c r="M83" s="147"/>
      <c r="N83" s="147"/>
      <c r="O83" s="147"/>
      <c r="P83" s="147"/>
      <c r="Q83" s="147"/>
      <c r="R83" s="516">
        <f t="shared" ref="R83:R95" si="21">SUM(E83:Q83)</f>
        <v>233420</v>
      </c>
      <c r="S83" s="148"/>
      <c r="T83" s="148"/>
      <c r="U83" s="143"/>
    </row>
    <row r="84" spans="1:21" s="144" customFormat="1">
      <c r="A84" s="145" t="s">
        <v>765</v>
      </c>
      <c r="B84" s="146">
        <f t="shared" si="20"/>
        <v>31800</v>
      </c>
      <c r="C84" s="147">
        <v>31800</v>
      </c>
      <c r="D84" s="147"/>
      <c r="E84" s="147">
        <f>C84</f>
        <v>31800</v>
      </c>
      <c r="F84" s="147"/>
      <c r="G84" s="147"/>
      <c r="H84" s="147"/>
      <c r="I84" s="147"/>
      <c r="J84" s="147"/>
      <c r="K84" s="147"/>
      <c r="L84" s="147"/>
      <c r="M84" s="147"/>
      <c r="N84" s="147"/>
      <c r="O84" s="147"/>
      <c r="P84" s="147"/>
      <c r="Q84" s="147"/>
      <c r="R84" s="516">
        <f t="shared" si="21"/>
        <v>31800</v>
      </c>
      <c r="S84" s="147">
        <f>R84</f>
        <v>31800</v>
      </c>
      <c r="T84" s="147"/>
      <c r="U84" s="143"/>
    </row>
    <row r="85" spans="1:21" s="144" customFormat="1">
      <c r="A85" s="145" t="s">
        <v>766</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767</v>
      </c>
      <c r="B86" s="146">
        <f t="shared" si="20"/>
        <v>133566</v>
      </c>
      <c r="C86" s="147">
        <v>133566</v>
      </c>
      <c r="D86" s="147"/>
      <c r="E86" s="147">
        <f>C86</f>
        <v>133566</v>
      </c>
      <c r="F86" s="147"/>
      <c r="G86" s="147"/>
      <c r="H86" s="147"/>
      <c r="I86" s="147"/>
      <c r="J86" s="147"/>
      <c r="K86" s="147"/>
      <c r="L86" s="147"/>
      <c r="M86" s="147"/>
      <c r="N86" s="147"/>
      <c r="O86" s="147"/>
      <c r="P86" s="147"/>
      <c r="Q86" s="147"/>
      <c r="R86" s="516">
        <f t="shared" si="21"/>
        <v>133566</v>
      </c>
      <c r="S86" s="147">
        <f>R86</f>
        <v>133566</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50000</v>
      </c>
      <c r="C88" s="147">
        <v>50000</v>
      </c>
      <c r="D88" s="147"/>
      <c r="E88" s="147">
        <f t="shared" ref="E88:E94" si="22">C88</f>
        <v>50000</v>
      </c>
      <c r="F88" s="147"/>
      <c r="G88" s="147"/>
      <c r="H88" s="147"/>
      <c r="I88" s="147"/>
      <c r="J88" s="147"/>
      <c r="K88" s="147"/>
      <c r="L88" s="147"/>
      <c r="M88" s="147"/>
      <c r="N88" s="147"/>
      <c r="O88" s="147"/>
      <c r="P88" s="147"/>
      <c r="Q88" s="147"/>
      <c r="R88" s="516">
        <f t="shared" si="21"/>
        <v>50000</v>
      </c>
      <c r="S88" s="148"/>
      <c r="T88" s="148"/>
      <c r="U88" s="143"/>
    </row>
    <row r="89" spans="1:21" s="144" customFormat="1">
      <c r="A89" s="145" t="s">
        <v>770</v>
      </c>
      <c r="B89" s="146">
        <f t="shared" si="20"/>
        <v>100000</v>
      </c>
      <c r="C89" s="147">
        <v>100000</v>
      </c>
      <c r="D89" s="147"/>
      <c r="E89" s="147">
        <f t="shared" si="22"/>
        <v>100000</v>
      </c>
      <c r="F89" s="147"/>
      <c r="G89" s="147"/>
      <c r="H89" s="147"/>
      <c r="I89" s="147"/>
      <c r="J89" s="147"/>
      <c r="K89" s="147"/>
      <c r="L89" s="147"/>
      <c r="M89" s="147"/>
      <c r="N89" s="147"/>
      <c r="O89" s="147"/>
      <c r="P89" s="147"/>
      <c r="Q89" s="147"/>
      <c r="R89" s="516">
        <f t="shared" si="21"/>
        <v>100000</v>
      </c>
      <c r="S89" s="147">
        <f>R89</f>
        <v>100000</v>
      </c>
      <c r="T89" s="147"/>
      <c r="U89" s="143"/>
    </row>
    <row r="90" spans="1:21" s="144" customFormat="1">
      <c r="A90" s="145" t="s">
        <v>771</v>
      </c>
      <c r="B90" s="146">
        <f t="shared" si="20"/>
        <v>15000</v>
      </c>
      <c r="C90" s="147">
        <v>15000</v>
      </c>
      <c r="D90" s="147"/>
      <c r="E90" s="147">
        <f t="shared" si="22"/>
        <v>15000</v>
      </c>
      <c r="F90" s="147"/>
      <c r="G90" s="147"/>
      <c r="H90" s="147"/>
      <c r="I90" s="147"/>
      <c r="J90" s="147"/>
      <c r="K90" s="147"/>
      <c r="L90" s="147"/>
      <c r="M90" s="147"/>
      <c r="N90" s="147"/>
      <c r="O90" s="147"/>
      <c r="P90" s="147"/>
      <c r="Q90" s="147"/>
      <c r="R90" s="516">
        <f t="shared" si="21"/>
        <v>15000</v>
      </c>
      <c r="S90" s="147">
        <f>R90</f>
        <v>15000</v>
      </c>
      <c r="T90" s="147"/>
      <c r="U90" s="143"/>
    </row>
    <row r="91" spans="1:21" s="144" customFormat="1">
      <c r="A91" s="145" t="s">
        <v>370</v>
      </c>
      <c r="B91" s="146">
        <f t="shared" si="20"/>
        <v>40000</v>
      </c>
      <c r="C91" s="147">
        <f>25000+15000</f>
        <v>40000</v>
      </c>
      <c r="D91" s="147"/>
      <c r="E91" s="147">
        <f t="shared" si="22"/>
        <v>40000</v>
      </c>
      <c r="F91" s="147"/>
      <c r="G91" s="147"/>
      <c r="H91" s="147"/>
      <c r="I91" s="147"/>
      <c r="J91" s="147"/>
      <c r="K91" s="147"/>
      <c r="L91" s="147"/>
      <c r="M91" s="147"/>
      <c r="N91" s="147"/>
      <c r="O91" s="147"/>
      <c r="P91" s="147"/>
      <c r="Q91" s="147"/>
      <c r="R91" s="516">
        <f t="shared" si="21"/>
        <v>40000</v>
      </c>
      <c r="S91" s="147">
        <f>R91</f>
        <v>40000</v>
      </c>
      <c r="T91" s="147"/>
      <c r="U91" s="143"/>
    </row>
    <row r="92" spans="1:21" s="144" customFormat="1">
      <c r="A92" s="283" t="s">
        <v>1208</v>
      </c>
      <c r="B92" s="146">
        <f t="shared" si="20"/>
        <v>15000</v>
      </c>
      <c r="C92" s="147">
        <v>15000</v>
      </c>
      <c r="D92" s="147"/>
      <c r="E92" s="147">
        <f t="shared" si="22"/>
        <v>15000</v>
      </c>
      <c r="F92" s="147"/>
      <c r="G92" s="147"/>
      <c r="H92" s="147"/>
      <c r="I92" s="147"/>
      <c r="J92" s="147"/>
      <c r="K92" s="147"/>
      <c r="L92" s="147"/>
      <c r="M92" s="147"/>
      <c r="N92" s="147"/>
      <c r="O92" s="147"/>
      <c r="P92" s="147"/>
      <c r="Q92" s="147"/>
      <c r="R92" s="516">
        <f t="shared" si="21"/>
        <v>15000</v>
      </c>
      <c r="S92" s="147">
        <f>R92</f>
        <v>15000</v>
      </c>
      <c r="T92" s="147"/>
      <c r="U92" s="143"/>
    </row>
    <row r="93" spans="1:21" s="144" customFormat="1">
      <c r="A93" s="1143" t="s">
        <v>2647</v>
      </c>
      <c r="B93" s="146">
        <f t="shared" si="20"/>
        <v>300000</v>
      </c>
      <c r="C93" s="147">
        <v>300000</v>
      </c>
      <c r="D93" s="147"/>
      <c r="E93" s="147">
        <f t="shared" si="22"/>
        <v>300000</v>
      </c>
      <c r="F93" s="147"/>
      <c r="G93" s="147"/>
      <c r="H93" s="147"/>
      <c r="I93" s="147"/>
      <c r="J93" s="147"/>
      <c r="K93" s="147"/>
      <c r="L93" s="147"/>
      <c r="M93" s="147"/>
      <c r="N93" s="147"/>
      <c r="O93" s="147"/>
      <c r="P93" s="147"/>
      <c r="Q93" s="147"/>
      <c r="R93" s="516">
        <f t="shared" si="21"/>
        <v>300000</v>
      </c>
      <c r="S93" s="147">
        <f>R93</f>
        <v>300000</v>
      </c>
      <c r="T93" s="147"/>
      <c r="U93" s="143"/>
    </row>
    <row r="94" spans="1:21" s="144" customFormat="1">
      <c r="A94" s="1143" t="s">
        <v>2676</v>
      </c>
      <c r="B94" s="146">
        <f t="shared" si="20"/>
        <v>61000</v>
      </c>
      <c r="C94" s="147">
        <v>61000</v>
      </c>
      <c r="D94" s="147"/>
      <c r="E94" s="147">
        <f t="shared" si="22"/>
        <v>61000</v>
      </c>
      <c r="F94" s="147"/>
      <c r="G94" s="147"/>
      <c r="H94" s="147"/>
      <c r="I94" s="147"/>
      <c r="J94" s="147"/>
      <c r="K94" s="147"/>
      <c r="L94" s="147"/>
      <c r="M94" s="147"/>
      <c r="N94" s="147"/>
      <c r="O94" s="147"/>
      <c r="P94" s="147"/>
      <c r="Q94" s="147"/>
      <c r="R94" s="516">
        <f t="shared" si="21"/>
        <v>61000</v>
      </c>
      <c r="S94" s="147">
        <v>41000</v>
      </c>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772</v>
      </c>
      <c r="B96" s="146">
        <f>SUM(C96:D96)</f>
        <v>979786</v>
      </c>
      <c r="C96" s="146">
        <f t="shared" ref="C96:R96" si="23">SUM(C83:C95)</f>
        <v>979786</v>
      </c>
      <c r="D96" s="146">
        <f t="shared" si="23"/>
        <v>0</v>
      </c>
      <c r="E96" s="146">
        <f t="shared" si="23"/>
        <v>979786</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979786</v>
      </c>
      <c r="S96" s="150">
        <f>SUM(S84:S87,S89:S95)</f>
        <v>676366</v>
      </c>
      <c r="T96" s="146">
        <f>SUM(T84:T87,T89:T95)</f>
        <v>0</v>
      </c>
      <c r="U96" s="143"/>
    </row>
    <row r="97" spans="1:21" s="144" customFormat="1">
      <c r="A97" s="149" t="s">
        <v>773</v>
      </c>
      <c r="B97" s="146">
        <f>SUM(C97:D97)</f>
        <v>79852713</v>
      </c>
      <c r="C97" s="146">
        <f t="shared" ref="C97:R97" si="24">SUM(C63+C70+C77+C81+C96)</f>
        <v>79852713</v>
      </c>
      <c r="D97" s="146">
        <f t="shared" si="24"/>
        <v>0</v>
      </c>
      <c r="E97" s="146">
        <f t="shared" si="24"/>
        <v>24858796</v>
      </c>
      <c r="F97" s="146">
        <f t="shared" si="24"/>
        <v>14626328</v>
      </c>
      <c r="G97" s="146">
        <f t="shared" si="24"/>
        <v>36402988</v>
      </c>
      <c r="H97" s="146">
        <f t="shared" si="24"/>
        <v>1062426</v>
      </c>
      <c r="I97" s="146">
        <f t="shared" si="24"/>
        <v>1792951</v>
      </c>
      <c r="J97" s="146">
        <f t="shared" si="24"/>
        <v>1093224</v>
      </c>
      <c r="K97" s="146">
        <f t="shared" si="24"/>
        <v>16000</v>
      </c>
      <c r="L97" s="146">
        <f t="shared" si="24"/>
        <v>0</v>
      </c>
      <c r="M97" s="146">
        <f t="shared" si="24"/>
        <v>0</v>
      </c>
      <c r="N97" s="146">
        <f t="shared" si="24"/>
        <v>0</v>
      </c>
      <c r="O97" s="146">
        <f t="shared" si="24"/>
        <v>0</v>
      </c>
      <c r="P97" s="146">
        <f t="shared" si="24"/>
        <v>0</v>
      </c>
      <c r="Q97" s="146">
        <f t="shared" si="24"/>
        <v>0</v>
      </c>
      <c r="R97" s="146">
        <f t="shared" si="24"/>
        <v>79852713</v>
      </c>
      <c r="S97" s="146">
        <f>SUM(S63+S70+S81+S96)</f>
        <v>31138701</v>
      </c>
      <c r="T97" s="146">
        <f>SUM(T63+T70+T81+T96)</f>
        <v>42921000</v>
      </c>
      <c r="U97" s="143"/>
    </row>
    <row r="98" spans="1:21" s="144" customFormat="1" ht="12">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4000000</v>
      </c>
      <c r="C99" s="974">
        <v>4000000</v>
      </c>
      <c r="D99" s="974"/>
      <c r="E99" s="974">
        <f>C99-L99</f>
        <v>3490785</v>
      </c>
      <c r="F99" s="147"/>
      <c r="G99" s="147"/>
      <c r="H99" s="147"/>
      <c r="I99" s="147"/>
      <c r="J99" s="147"/>
      <c r="K99" s="147"/>
      <c r="L99" s="147">
        <v>509215</v>
      </c>
      <c r="M99" s="147"/>
      <c r="N99" s="147"/>
      <c r="O99" s="147"/>
      <c r="P99" s="147"/>
      <c r="Q99" s="147"/>
      <c r="R99" s="516">
        <f>SUM(E99:Q99)</f>
        <v>4000000</v>
      </c>
      <c r="S99" s="147">
        <v>4000000</v>
      </c>
      <c r="T99" s="147"/>
      <c r="U99" s="143"/>
    </row>
    <row r="100" spans="1:21" s="144" customFormat="1">
      <c r="A100" s="283" t="s">
        <v>1632</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1633</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777</v>
      </c>
      <c r="B104" s="146">
        <f>SUM(C104:D104)</f>
        <v>4000000</v>
      </c>
      <c r="C104" s="146">
        <f>SUM(C99:C103)</f>
        <v>4000000</v>
      </c>
      <c r="D104" s="146">
        <f t="shared" ref="D104:T104" si="25">SUM(D99:D103)</f>
        <v>0</v>
      </c>
      <c r="E104" s="146">
        <f t="shared" si="25"/>
        <v>3490785</v>
      </c>
      <c r="F104" s="146">
        <f t="shared" si="25"/>
        <v>0</v>
      </c>
      <c r="G104" s="146">
        <f t="shared" si="25"/>
        <v>0</v>
      </c>
      <c r="H104" s="146">
        <f t="shared" si="25"/>
        <v>0</v>
      </c>
      <c r="I104" s="146">
        <f t="shared" si="25"/>
        <v>0</v>
      </c>
      <c r="J104" s="146">
        <f t="shared" si="25"/>
        <v>0</v>
      </c>
      <c r="K104" s="146">
        <f t="shared" si="25"/>
        <v>0</v>
      </c>
      <c r="L104" s="146">
        <f t="shared" si="25"/>
        <v>509215</v>
      </c>
      <c r="M104" s="146">
        <f t="shared" si="25"/>
        <v>0</v>
      </c>
      <c r="N104" s="146">
        <f t="shared" si="25"/>
        <v>0</v>
      </c>
      <c r="O104" s="146">
        <f t="shared" si="25"/>
        <v>0</v>
      </c>
      <c r="P104" s="146">
        <f t="shared" si="25"/>
        <v>0</v>
      </c>
      <c r="Q104" s="146">
        <f t="shared" si="25"/>
        <v>0</v>
      </c>
      <c r="R104" s="342">
        <f t="shared" si="25"/>
        <v>4000000</v>
      </c>
      <c r="S104" s="150">
        <f t="shared" si="25"/>
        <v>4000000</v>
      </c>
      <c r="T104" s="150">
        <f t="shared" si="25"/>
        <v>0</v>
      </c>
      <c r="U104" s="143"/>
    </row>
    <row r="105" spans="1:21" s="144" customFormat="1">
      <c r="A105" s="149" t="s">
        <v>778</v>
      </c>
      <c r="B105" s="150">
        <f>SUM(C105:D105)</f>
        <v>83852713</v>
      </c>
      <c r="C105" s="150">
        <f t="shared" ref="C105:R105" si="26">SUM(C97+C104)</f>
        <v>83852713</v>
      </c>
      <c r="D105" s="150">
        <f t="shared" si="26"/>
        <v>0</v>
      </c>
      <c r="E105" s="150">
        <f t="shared" si="26"/>
        <v>28349581</v>
      </c>
      <c r="F105" s="150">
        <f t="shared" si="26"/>
        <v>14626328</v>
      </c>
      <c r="G105" s="150">
        <f t="shared" si="26"/>
        <v>36402988</v>
      </c>
      <c r="H105" s="150">
        <f t="shared" si="26"/>
        <v>1062426</v>
      </c>
      <c r="I105" s="150">
        <f t="shared" si="26"/>
        <v>1792951</v>
      </c>
      <c r="J105" s="150">
        <f t="shared" si="26"/>
        <v>1093224</v>
      </c>
      <c r="K105" s="150">
        <f t="shared" si="26"/>
        <v>16000</v>
      </c>
      <c r="L105" s="150">
        <f t="shared" si="26"/>
        <v>509215</v>
      </c>
      <c r="M105" s="150">
        <f t="shared" si="26"/>
        <v>0</v>
      </c>
      <c r="N105" s="150">
        <f t="shared" si="26"/>
        <v>0</v>
      </c>
      <c r="O105" s="150">
        <f t="shared" si="26"/>
        <v>0</v>
      </c>
      <c r="P105" s="150">
        <f t="shared" si="26"/>
        <v>0</v>
      </c>
      <c r="Q105" s="150">
        <f t="shared" si="26"/>
        <v>0</v>
      </c>
      <c r="R105" s="342">
        <f t="shared" si="26"/>
        <v>83852713</v>
      </c>
      <c r="S105" s="150">
        <f>S97+S104</f>
        <v>35138701</v>
      </c>
      <c r="T105" s="150">
        <f>T97+T104</f>
        <v>42921000</v>
      </c>
      <c r="U105" s="143"/>
    </row>
    <row r="106" spans="1:21">
      <c r="A106" s="514" t="s">
        <v>1017</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35138701</v>
      </c>
      <c r="T107" s="150">
        <f>T105+T106</f>
        <v>42921000</v>
      </c>
    </row>
    <row r="108" spans="1:21" s="189" customFormat="1">
      <c r="A108" s="162" t="s">
        <v>877</v>
      </c>
      <c r="B108" s="157"/>
      <c r="C108" s="157"/>
      <c r="D108" s="157"/>
      <c r="E108" s="301">
        <f>Application!AO648</f>
        <v>28349581</v>
      </c>
      <c r="F108" s="301">
        <f>Application!AO635</f>
        <v>14626328</v>
      </c>
      <c r="G108" s="301">
        <f>Application!AO636</f>
        <v>36402988</v>
      </c>
      <c r="H108" s="301">
        <f>Application!AO637</f>
        <v>1062426</v>
      </c>
      <c r="I108" s="301">
        <f>Application!AO638</f>
        <v>1792951</v>
      </c>
      <c r="J108" s="301">
        <f>Application!AO639</f>
        <v>1093224</v>
      </c>
      <c r="K108" s="301">
        <f>Application!AO640</f>
        <v>16000</v>
      </c>
      <c r="L108" s="301">
        <f>Application!AO641</f>
        <v>509215</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1016</v>
      </c>
      <c r="B113" s="157"/>
      <c r="C113" s="157"/>
      <c r="D113" s="157"/>
    </row>
    <row r="114" spans="1:21">
      <c r="A114" s="156" t="s">
        <v>2048</v>
      </c>
      <c r="B114" s="157"/>
      <c r="C114" s="157"/>
      <c r="D114" s="157"/>
    </row>
    <row r="115" spans="1:21" ht="12" customHeight="1">
      <c r="A115" s="312"/>
      <c r="B115" s="157"/>
      <c r="C115" s="157"/>
      <c r="D115" s="157"/>
    </row>
    <row r="116" spans="1:21">
      <c r="A116" s="345" t="s">
        <v>1019</v>
      </c>
      <c r="B116" s="157"/>
      <c r="C116" s="157"/>
      <c r="D116" s="157"/>
    </row>
    <row r="117" spans="1:21">
      <c r="A117" s="345" t="s">
        <v>1220</v>
      </c>
      <c r="B117" s="157"/>
      <c r="C117" s="157"/>
      <c r="D117" s="157"/>
    </row>
    <row r="118" spans="1:21">
      <c r="A118" s="345" t="s">
        <v>1018</v>
      </c>
      <c r="B118" s="157"/>
      <c r="C118" s="157"/>
      <c r="D118" s="157"/>
    </row>
    <row r="119" spans="1:21">
      <c r="A119" s="345" t="s">
        <v>1020</v>
      </c>
      <c r="B119" s="157"/>
      <c r="C119" s="157"/>
      <c r="D119" s="157"/>
    </row>
    <row r="120" spans="1:21" ht="12" customHeight="1">
      <c r="A120" s="344"/>
      <c r="B120" s="157"/>
      <c r="C120" s="157"/>
      <c r="D120" s="157"/>
    </row>
    <row r="121" spans="1:21" ht="15.5">
      <c r="A121" s="338" t="s">
        <v>1002</v>
      </c>
      <c r="B121" s="157"/>
      <c r="C121" s="157"/>
      <c r="D121" s="157"/>
    </row>
    <row r="122" spans="1:21">
      <c r="A122" s="325" t="s">
        <v>986</v>
      </c>
      <c r="B122" s="324"/>
      <c r="C122" s="324"/>
      <c r="D122" s="1874" t="s">
        <v>987</v>
      </c>
      <c r="E122" s="1874"/>
      <c r="F122" s="1874"/>
      <c r="G122" s="324"/>
      <c r="H122" s="324"/>
      <c r="I122" s="324"/>
      <c r="J122" s="324"/>
      <c r="K122" s="324"/>
      <c r="L122" s="324"/>
      <c r="M122" s="324"/>
      <c r="N122" s="324"/>
      <c r="O122" s="324"/>
      <c r="P122" s="324"/>
      <c r="Q122" s="324"/>
      <c r="R122" s="324"/>
      <c r="S122" s="324"/>
      <c r="T122" s="324"/>
      <c r="U122" s="326"/>
    </row>
    <row r="123" spans="1:21">
      <c r="A123" s="324" t="s">
        <v>988</v>
      </c>
      <c r="B123" s="333"/>
      <c r="C123" s="324"/>
      <c r="D123" s="1876" t="s">
        <v>1221</v>
      </c>
      <c r="E123" s="1791"/>
      <c r="F123" s="1791"/>
      <c r="G123" s="1791"/>
      <c r="H123" s="1791"/>
      <c r="I123" s="1791"/>
      <c r="J123" s="1791"/>
      <c r="K123" s="1791"/>
      <c r="L123" s="1791"/>
      <c r="M123" s="1791"/>
      <c r="N123" s="1791"/>
      <c r="O123" s="1791"/>
      <c r="P123" s="1791"/>
      <c r="Q123" s="1791"/>
      <c r="R123" s="1791"/>
      <c r="S123" s="1791"/>
      <c r="T123" s="324"/>
      <c r="U123" s="326"/>
    </row>
    <row r="124" spans="1:21" ht="12.5">
      <c r="A124" s="117" t="s">
        <v>989</v>
      </c>
      <c r="B124" s="333"/>
      <c r="C124" s="117"/>
      <c r="D124" s="1791"/>
      <c r="E124" s="1791"/>
      <c r="F124" s="1791"/>
      <c r="G124" s="1791"/>
      <c r="H124" s="1791"/>
      <c r="I124" s="1791"/>
      <c r="J124" s="1791"/>
      <c r="K124" s="1791"/>
      <c r="L124" s="1791"/>
      <c r="M124" s="1791"/>
      <c r="N124" s="1791"/>
      <c r="O124" s="1791"/>
      <c r="P124" s="1791"/>
      <c r="Q124" s="1791"/>
      <c r="R124" s="1791"/>
      <c r="S124" s="1791"/>
      <c r="T124" s="324"/>
      <c r="U124" s="326"/>
    </row>
    <row r="125" spans="1:21" ht="12.5">
      <c r="A125" s="117" t="s">
        <v>990</v>
      </c>
      <c r="B125" s="333"/>
      <c r="C125" s="117"/>
      <c r="D125" s="1791"/>
      <c r="E125" s="1791"/>
      <c r="F125" s="1791"/>
      <c r="G125" s="1791"/>
      <c r="H125" s="1791"/>
      <c r="I125" s="1791"/>
      <c r="J125" s="1791"/>
      <c r="K125" s="1791"/>
      <c r="L125" s="1791"/>
      <c r="M125" s="1791"/>
      <c r="N125" s="1791"/>
      <c r="O125" s="1791"/>
      <c r="P125" s="1791"/>
      <c r="Q125" s="1791"/>
      <c r="R125" s="1791"/>
      <c r="S125" s="1791"/>
      <c r="T125" s="324"/>
      <c r="U125" s="326"/>
    </row>
    <row r="126" spans="1:21" ht="12.5">
      <c r="A126" s="117" t="s">
        <v>991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993</v>
      </c>
      <c r="B128" s="333"/>
      <c r="C128" s="117"/>
      <c r="D128" s="1871"/>
      <c r="E128" s="1871"/>
      <c r="F128" s="1871"/>
      <c r="G128" s="1871"/>
      <c r="H128" s="1871"/>
      <c r="I128" s="117"/>
      <c r="J128" s="1872"/>
      <c r="K128" s="1872"/>
      <c r="L128" s="117"/>
      <c r="M128" s="117"/>
      <c r="N128" s="117"/>
      <c r="O128" s="117"/>
      <c r="P128" s="117"/>
      <c r="Q128" s="117"/>
      <c r="R128" s="117"/>
      <c r="S128" s="117"/>
      <c r="T128" s="324"/>
      <c r="U128" s="326"/>
    </row>
    <row r="129" spans="1:21" ht="12.5">
      <c r="A129" s="117" t="s">
        <v>299</v>
      </c>
      <c r="B129" s="333"/>
      <c r="C129" s="117"/>
      <c r="D129" s="1873" t="s">
        <v>994</v>
      </c>
      <c r="E129" s="1873"/>
      <c r="F129" s="1873"/>
      <c r="G129" s="1873"/>
      <c r="H129" s="1873"/>
      <c r="I129" s="117"/>
      <c r="J129" s="117" t="s">
        <v>995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996</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7" t="s">
        <v>997</v>
      </c>
      <c r="E132" s="1877"/>
      <c r="F132" s="1877"/>
      <c r="G132" s="1877"/>
      <c r="H132" s="1877"/>
      <c r="I132" s="117"/>
      <c r="J132" s="1877" t="s">
        <v>998</v>
      </c>
      <c r="K132" s="1877"/>
      <c r="L132" s="1877"/>
      <c r="M132" s="18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999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8"/>
      <c r="B138" s="1871"/>
      <c r="C138" s="1871"/>
      <c r="D138" s="328"/>
      <c r="E138" s="1872"/>
      <c r="F138" s="1872"/>
      <c r="G138" s="117"/>
      <c r="H138" s="117"/>
      <c r="I138" s="117"/>
      <c r="J138" s="117"/>
      <c r="K138" s="117"/>
      <c r="L138" s="117"/>
      <c r="M138" s="117"/>
      <c r="N138" s="117"/>
      <c r="O138" s="117"/>
      <c r="P138" s="117"/>
      <c r="Q138" s="117"/>
      <c r="R138" s="117"/>
      <c r="S138" s="117"/>
      <c r="T138" s="330"/>
      <c r="U138" s="331"/>
    </row>
    <row r="139" spans="1:21" ht="13">
      <c r="A139" s="1875" t="s">
        <v>1001</v>
      </c>
      <c r="B139" s="1875"/>
      <c r="C139" s="1875"/>
      <c r="D139" s="328"/>
      <c r="E139" s="117" t="s">
        <v>995</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1" t="s">
        <v>1224</v>
      </c>
      <c r="B1" s="1882"/>
      <c r="C1" s="1882"/>
      <c r="D1" s="1882"/>
      <c r="E1" s="1882"/>
      <c r="F1" s="1882"/>
      <c r="G1" s="1882"/>
      <c r="H1" s="1882"/>
      <c r="I1" s="1882"/>
      <c r="J1" s="1883"/>
      <c r="K1" s="355"/>
    </row>
    <row r="2" spans="1:11" s="401" customFormat="1" ht="69">
      <c r="A2" s="398"/>
      <c r="B2" s="399" t="s">
        <v>1024</v>
      </c>
      <c r="C2" s="399" t="s">
        <v>1226</v>
      </c>
      <c r="D2" s="399" t="s">
        <v>1227</v>
      </c>
      <c r="E2" s="399" t="s">
        <v>1155</v>
      </c>
      <c r="F2" s="399" t="s">
        <v>1228</v>
      </c>
      <c r="G2" s="399" t="s">
        <v>1229</v>
      </c>
      <c r="H2" s="399" t="s">
        <v>1025</v>
      </c>
      <c r="I2" s="399" t="s">
        <v>1230</v>
      </c>
      <c r="J2" s="399" t="s">
        <v>1231</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1079000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1079000</v>
      </c>
      <c r="C8" s="361">
        <f>SUM(C4:C7)</f>
        <v>0</v>
      </c>
      <c r="D8" s="361">
        <f>SUM(D4:D7)</f>
        <v>0</v>
      </c>
      <c r="E8" s="363"/>
      <c r="F8" s="363"/>
      <c r="G8" s="363"/>
      <c r="H8" s="363"/>
      <c r="I8" s="363"/>
      <c r="J8" s="363"/>
      <c r="K8" s="359"/>
    </row>
    <row r="9" spans="1:11" s="360" customFormat="1">
      <c r="A9" s="364" t="s">
        <v>592</v>
      </c>
      <c r="B9" s="361">
        <f>'Sources and Uses Budget'!C9</f>
        <v>42921000</v>
      </c>
      <c r="C9" s="362"/>
      <c r="D9" s="362"/>
      <c r="E9" s="363"/>
      <c r="F9" s="363"/>
      <c r="G9" s="363"/>
      <c r="H9" s="361">
        <f>'Sources and Uses Budget'!T9</f>
        <v>42921000</v>
      </c>
      <c r="I9" s="362"/>
      <c r="J9" s="362"/>
      <c r="K9" s="359"/>
    </row>
    <row r="10" spans="1:11" s="360" customFormat="1">
      <c r="A10" s="364" t="s">
        <v>593</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594</v>
      </c>
      <c r="B11" s="361">
        <f>'Sources and Uses Budget'!C11</f>
        <v>42921000</v>
      </c>
      <c r="C11" s="361">
        <f>SUM(C9:C10)</f>
        <v>0</v>
      </c>
      <c r="D11" s="361">
        <f>SUM(D9:D10)</f>
        <v>0</v>
      </c>
      <c r="E11" s="363"/>
      <c r="F11" s="363"/>
      <c r="G11" s="363"/>
      <c r="H11" s="361">
        <f>'Sources and Uses Budget'!T11</f>
        <v>42921000</v>
      </c>
      <c r="I11" s="361">
        <f>SUM(I9:I10)</f>
        <v>0</v>
      </c>
      <c r="J11" s="361">
        <f>SUM(J9:J10)</f>
        <v>0</v>
      </c>
      <c r="K11" s="359"/>
    </row>
    <row r="12" spans="1:11" s="360" customFormat="1">
      <c r="A12" s="365" t="s">
        <v>84</v>
      </c>
      <c r="B12" s="361">
        <f>'Sources and Uses Budget'!C12</f>
        <v>44000000</v>
      </c>
      <c r="C12" s="361">
        <f>SUM(C8+C11)</f>
        <v>0</v>
      </c>
      <c r="D12" s="361">
        <f>SUM(D8+D11)</f>
        <v>0</v>
      </c>
      <c r="E12" s="363"/>
      <c r="F12" s="363"/>
      <c r="G12" s="363"/>
      <c r="H12" s="363"/>
      <c r="I12" s="363"/>
      <c r="J12" s="363"/>
      <c r="K12" s="359"/>
    </row>
    <row r="13" spans="1:11" s="360" customFormat="1">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1158</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19200000</v>
      </c>
      <c r="C18" s="362"/>
      <c r="D18" s="362"/>
      <c r="E18" s="361">
        <f>'Sources and Uses Budget'!S18</f>
        <v>19200000</v>
      </c>
      <c r="F18" s="362"/>
      <c r="G18" s="362"/>
      <c r="H18" s="361">
        <f>'Sources and Uses Budget'!T18</f>
        <v>0</v>
      </c>
      <c r="I18" s="362"/>
      <c r="J18" s="362"/>
      <c r="K18" s="359"/>
    </row>
    <row r="19" spans="1:11" s="360" customFormat="1">
      <c r="A19" s="364" t="s">
        <v>598</v>
      </c>
      <c r="B19" s="361">
        <f>'Sources and Uses Budget'!C19</f>
        <v>1152000</v>
      </c>
      <c r="C19" s="362"/>
      <c r="D19" s="362"/>
      <c r="E19" s="361">
        <f>'Sources and Uses Budget'!S19</f>
        <v>1152000</v>
      </c>
      <c r="F19" s="362"/>
      <c r="G19" s="362"/>
      <c r="H19" s="361">
        <f>'Sources and Uses Budget'!T19</f>
        <v>0</v>
      </c>
      <c r="I19" s="362"/>
      <c r="J19" s="362"/>
      <c r="K19" s="359"/>
    </row>
    <row r="20" spans="1:11" s="360" customFormat="1">
      <c r="A20" s="364" t="s">
        <v>137</v>
      </c>
      <c r="B20" s="361">
        <f>'Sources and Uses Budget'!C20</f>
        <v>768000</v>
      </c>
      <c r="C20" s="362"/>
      <c r="D20" s="362"/>
      <c r="E20" s="361">
        <f>'Sources and Uses Budget'!S20</f>
        <v>768000</v>
      </c>
      <c r="F20" s="362"/>
      <c r="G20" s="362"/>
      <c r="H20" s="361">
        <f>'Sources and Uses Budget'!T20</f>
        <v>0</v>
      </c>
      <c r="I20" s="362"/>
      <c r="J20" s="362"/>
      <c r="K20" s="359"/>
    </row>
    <row r="21" spans="1:11" s="360" customFormat="1">
      <c r="A21" s="364" t="s">
        <v>138</v>
      </c>
      <c r="B21" s="361">
        <f>'Sources and Uses Budget'!C21</f>
        <v>768000</v>
      </c>
      <c r="C21" s="362"/>
      <c r="D21" s="362"/>
      <c r="E21" s="361">
        <f>'Sources and Uses Budget'!S21</f>
        <v>768000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489600</v>
      </c>
      <c r="C23" s="362"/>
      <c r="D23" s="362"/>
      <c r="E23" s="361">
        <f>'Sources and Uses Budget'!S23</f>
        <v>489600</v>
      </c>
      <c r="F23" s="362"/>
      <c r="G23" s="362"/>
      <c r="H23" s="361">
        <f>'Sources and Uses Budget'!T23</f>
        <v>0</v>
      </c>
      <c r="I23" s="362"/>
      <c r="J23" s="362"/>
      <c r="K23" s="359"/>
    </row>
    <row r="24" spans="1:11" s="360" customFormat="1">
      <c r="A24" s="508" t="s">
        <v>1626</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22377600</v>
      </c>
      <c r="C26" s="361">
        <f>SUM(C17:C25)</f>
        <v>0</v>
      </c>
      <c r="D26" s="361">
        <f>SUM(D17:D25)</f>
        <v>0</v>
      </c>
      <c r="E26" s="361">
        <f>'Sources and Uses Budget'!S26</f>
        <v>22377600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1461000</v>
      </c>
      <c r="C27" s="362"/>
      <c r="D27" s="362"/>
      <c r="E27" s="361">
        <f>'Sources and Uses Budget'!S27</f>
        <v>1461000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596</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597</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598</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1626</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350000</v>
      </c>
      <c r="C40" s="362"/>
      <c r="D40" s="362"/>
      <c r="E40" s="361">
        <f>'Sources and Uses Budget'!S40</f>
        <v>350000</v>
      </c>
      <c r="F40" s="362"/>
      <c r="G40" s="362"/>
      <c r="H40" s="361">
        <f>'Sources and Uses Budget'!T40</f>
        <v>0</v>
      </c>
      <c r="I40" s="362"/>
      <c r="J40" s="362"/>
      <c r="K40" s="359"/>
    </row>
    <row r="41" spans="1:11" s="360" customFormat="1">
      <c r="A41" s="364" t="s">
        <v>146</v>
      </c>
      <c r="B41" s="361">
        <f>'Sources and Uses Budget'!C41</f>
        <v>90000</v>
      </c>
      <c r="C41" s="362"/>
      <c r="D41" s="362"/>
      <c r="E41" s="361">
        <f>'Sources and Uses Budget'!S41</f>
        <v>90000</v>
      </c>
      <c r="F41" s="362"/>
      <c r="G41" s="362"/>
      <c r="H41" s="361">
        <f>'Sources and Uses Budget'!T41</f>
        <v>0</v>
      </c>
      <c r="I41" s="362"/>
      <c r="J41" s="362"/>
      <c r="K41" s="359"/>
    </row>
    <row r="42" spans="1:11" s="360" customFormat="1">
      <c r="A42" s="365" t="s">
        <v>147</v>
      </c>
      <c r="B42" s="361">
        <f>'Sources and Uses Budget'!C42</f>
        <v>440000</v>
      </c>
      <c r="C42" s="361">
        <f>SUM(C39:C41)</f>
        <v>0</v>
      </c>
      <c r="D42" s="361">
        <f>SUM(D39:D41)</f>
        <v>0</v>
      </c>
      <c r="E42" s="361">
        <f>'Sources and Uses Budget'!S42</f>
        <v>440000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300000</v>
      </c>
      <c r="C43" s="362"/>
      <c r="D43" s="362"/>
      <c r="E43" s="361">
        <f>'Sources and Uses Budget'!S43</f>
        <v>300000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3392682</v>
      </c>
      <c r="C45" s="362"/>
      <c r="D45" s="362"/>
      <c r="E45" s="361">
        <f>'Sources and Uses Budget'!S45</f>
        <v>1832332</v>
      </c>
      <c r="F45" s="362"/>
      <c r="G45" s="362"/>
      <c r="H45" s="361">
        <f>'Sources and Uses Budget'!T45</f>
        <v>0</v>
      </c>
      <c r="I45" s="362"/>
      <c r="J45" s="362"/>
      <c r="K45" s="359"/>
    </row>
    <row r="46" spans="1:11" s="360" customFormat="1">
      <c r="A46" s="364" t="s">
        <v>151</v>
      </c>
      <c r="B46" s="361">
        <f>'Sources and Uses Budget'!C46</f>
        <v>537500</v>
      </c>
      <c r="C46" s="362"/>
      <c r="D46" s="362"/>
      <c r="E46" s="361">
        <f>'Sources and Uses Budget'!S46</f>
        <v>306250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450000</v>
      </c>
      <c r="C49" s="362"/>
      <c r="D49" s="362"/>
      <c r="E49" s="361">
        <f>'Sources and Uses Budget'!S49</f>
        <v>200000</v>
      </c>
      <c r="F49" s="362"/>
      <c r="G49" s="362"/>
      <c r="H49" s="361">
        <f>'Sources and Uses Budget'!T49</f>
        <v>0</v>
      </c>
      <c r="I49" s="362"/>
      <c r="J49" s="362"/>
      <c r="K49" s="359"/>
    </row>
    <row r="50" spans="1:11" s="360" customFormat="1">
      <c r="A50" s="364" t="s">
        <v>156</v>
      </c>
      <c r="B50" s="361">
        <f>'Sources and Uses Budget'!C50</f>
        <v>69500</v>
      </c>
      <c r="C50" s="362"/>
      <c r="D50" s="362"/>
      <c r="E50" s="361">
        <f>'Sources and Uses Budget'!S50</f>
        <v>69500</v>
      </c>
      <c r="F50" s="362"/>
      <c r="G50" s="362"/>
      <c r="H50" s="361">
        <f>'Sources and Uses Budget'!T50</f>
        <v>0</v>
      </c>
      <c r="I50" s="362"/>
      <c r="J50" s="362"/>
      <c r="K50" s="359"/>
    </row>
    <row r="51" spans="1:11" s="360" customFormat="1">
      <c r="A51" s="364" t="s">
        <v>154</v>
      </c>
      <c r="B51" s="361">
        <f>'Sources and Uses Budget'!C51</f>
        <v>210000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161575</v>
      </c>
      <c r="C52" s="362"/>
      <c r="D52" s="362"/>
      <c r="E52" s="361">
        <f>'Sources and Uses Budget'!S52</f>
        <v>161575</v>
      </c>
      <c r="F52" s="362"/>
      <c r="G52" s="362"/>
      <c r="H52" s="361">
        <f>'Sources and Uses Budget'!T52</f>
        <v>0</v>
      </c>
      <c r="I52" s="362"/>
      <c r="J52" s="362"/>
      <c r="K52" s="359"/>
    </row>
    <row r="53" spans="1:11" s="360" customFormat="1">
      <c r="A53" s="364" t="str">
        <f>'Sources and Uses Budget'!$A53</f>
        <v>Other: (Bank Inspections)</v>
      </c>
      <c r="B53" s="361">
        <f>'Sources and Uses Budget'!C53</f>
        <v>15200</v>
      </c>
      <c r="C53" s="362"/>
      <c r="D53" s="362"/>
      <c r="E53" s="361">
        <f>'Sources and Uses Budget'!S53</f>
        <v>15200</v>
      </c>
      <c r="F53" s="362"/>
      <c r="G53" s="362"/>
      <c r="H53" s="361">
        <f>'Sources and Uses Budget'!T53</f>
        <v>0</v>
      </c>
      <c r="I53" s="362"/>
      <c r="J53" s="362"/>
      <c r="K53" s="359"/>
    </row>
    <row r="54" spans="1:11" s="369" customFormat="1">
      <c r="A54" s="365" t="s">
        <v>157</v>
      </c>
      <c r="B54" s="361">
        <f>'Sources and Uses Budget'!C54</f>
        <v>4836457</v>
      </c>
      <c r="C54" s="367">
        <f>SUM(C45:C53)</f>
        <v>0</v>
      </c>
      <c r="D54" s="367">
        <f>SUM(D45:D53)</f>
        <v>0</v>
      </c>
      <c r="E54" s="361">
        <f>'Sources and Uses Budget'!S54</f>
        <v>2584857</v>
      </c>
      <c r="F54" s="367">
        <f>SUM(F45:F53)</f>
        <v>0</v>
      </c>
      <c r="G54" s="367">
        <f>SUM(G45:G53)</f>
        <v>0</v>
      </c>
      <c r="H54" s="361">
        <f>'Sources and Uses Budget'!T54</f>
        <v>0</v>
      </c>
      <c r="I54" s="367">
        <f>SUM(I45:I53)</f>
        <v>0</v>
      </c>
      <c r="J54" s="367">
        <f>SUM(J45:J53)</f>
        <v>0</v>
      </c>
      <c r="K54" s="368"/>
    </row>
    <row r="55" spans="1:11" s="360" customFormat="1" ht="12">
      <c r="A55" s="357" t="s">
        <v>416</v>
      </c>
      <c r="B55" s="358"/>
      <c r="C55" s="358"/>
      <c r="D55" s="358"/>
      <c r="E55" s="358"/>
      <c r="F55" s="358"/>
      <c r="G55" s="358"/>
      <c r="H55" s="358"/>
      <c r="I55" s="358"/>
      <c r="J55" s="358"/>
      <c r="K55" s="359"/>
    </row>
    <row r="56" spans="1:11" s="360" customFormat="1">
      <c r="A56" s="364" t="s">
        <v>158</v>
      </c>
      <c r="B56" s="361">
        <f>'Sources and Uses Budget'!C56</f>
        <v>161214</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79707</v>
      </c>
      <c r="C58" s="362"/>
      <c r="D58" s="362"/>
      <c r="E58" s="363"/>
      <c r="F58" s="363"/>
      <c r="G58" s="363"/>
      <c r="H58" s="363"/>
      <c r="I58" s="363"/>
      <c r="J58" s="363"/>
      <c r="K58" s="359"/>
    </row>
    <row r="59" spans="1:11" s="360" customFormat="1">
      <c r="A59" s="364" t="s">
        <v>154</v>
      </c>
      <c r="B59" s="361">
        <f>'Sources and Uses Budget'!C59</f>
        <v>400000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640921</v>
      </c>
      <c r="C62" s="361">
        <f>SUM(C56:C61)</f>
        <v>0</v>
      </c>
      <c r="D62" s="361">
        <f>SUM(D56:D61)</f>
        <v>0</v>
      </c>
      <c r="E62" s="363"/>
      <c r="F62" s="363"/>
      <c r="G62" s="363"/>
      <c r="H62" s="363"/>
      <c r="I62" s="363"/>
      <c r="J62" s="363"/>
      <c r="K62" s="359"/>
    </row>
    <row r="63" spans="1:11" s="360" customFormat="1">
      <c r="A63" s="370" t="s">
        <v>301</v>
      </c>
      <c r="B63" s="361">
        <f>'Sources and Uses Budget'!C63</f>
        <v>74055978</v>
      </c>
      <c r="C63" s="361">
        <f>SUM(C8+C11+C13+C14+C15+C26+C27+C38+C42+C43+C54+C62)</f>
        <v>0</v>
      </c>
      <c r="D63" s="361">
        <f>SUM(D8+D11+D13+D14+D15+D26+D27+D38+D42+D43+D54+D62)</f>
        <v>0</v>
      </c>
      <c r="E63" s="361">
        <f>'Sources and Uses Budget'!S63</f>
        <v>27163457</v>
      </c>
      <c r="F63" s="361">
        <f>SUM(F10+F13+F14+F15+F26+F27+F38+F42+F43+F54)</f>
        <v>0</v>
      </c>
      <c r="G63" s="361">
        <f>SUM(G10+G13+G14+G15+G26+G27+G38+G42+G43+G54)</f>
        <v>0</v>
      </c>
      <c r="H63" s="361">
        <f>'Sources and Uses Budget'!T63</f>
        <v>42921000</v>
      </c>
      <c r="I63" s="361">
        <f>SUM(I11+I13+I14+I15+I26+I27+I38+I42+I43+I54)</f>
        <v>0</v>
      </c>
      <c r="J63" s="361">
        <f>SUM(J11+J13+J14+J15+J26+J27+J38+J42+J43+J54)</f>
        <v>0</v>
      </c>
      <c r="K63" s="359"/>
    </row>
    <row r="64" spans="1:11" s="360" customFormat="1" ht="24">
      <c r="A64" s="141" t="s">
        <v>1630</v>
      </c>
      <c r="B64" s="358"/>
      <c r="C64" s="358"/>
      <c r="D64" s="358"/>
      <c r="E64" s="358"/>
      <c r="F64" s="358"/>
      <c r="G64" s="358"/>
      <c r="H64" s="358"/>
      <c r="I64" s="358"/>
      <c r="J64" s="358"/>
      <c r="K64" s="359"/>
    </row>
    <row r="65" spans="1:11" s="360" customFormat="1">
      <c r="A65" s="145" t="s">
        <v>170</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3">
      <c r="A66" s="283" t="s">
        <v>1627</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1628</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1634</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(Legal Fees)</v>
      </c>
      <c r="B69" s="361">
        <f>'Sources and Uses Budget'!C69</f>
        <v>225000</v>
      </c>
      <c r="C69" s="362"/>
      <c r="D69" s="362"/>
      <c r="E69" s="361">
        <f>'Sources and Uses Budget'!S69</f>
        <v>175000</v>
      </c>
      <c r="F69" s="362"/>
      <c r="G69" s="362"/>
      <c r="H69" s="361">
        <f>'Sources and Uses Budget'!T69</f>
        <v>0</v>
      </c>
      <c r="I69" s="362"/>
      <c r="J69" s="362"/>
      <c r="K69" s="359"/>
    </row>
    <row r="70" spans="1:11" s="360" customFormat="1">
      <c r="A70" s="365" t="s">
        <v>599</v>
      </c>
      <c r="B70" s="361">
        <f>'Sources and Uses Budget'!C70</f>
        <v>300000</v>
      </c>
      <c r="C70" s="361">
        <f>SUM(C64:C69)</f>
        <v>0</v>
      </c>
      <c r="D70" s="361">
        <f>SUM(D64:D69)</f>
        <v>0</v>
      </c>
      <c r="E70" s="361">
        <f>'Sources and Uses Budget'!S70</f>
        <v>250000</v>
      </c>
      <c r="F70" s="367">
        <f>SUM(F65:F69)</f>
        <v>0</v>
      </c>
      <c r="G70" s="367">
        <f>SUM(G65:G69)</f>
        <v>0</v>
      </c>
      <c r="H70" s="361">
        <f>'Sources and Uses Budget'!T70</f>
        <v>0</v>
      </c>
      <c r="I70" s="367">
        <f>SUM(I65:I69)</f>
        <v>0</v>
      </c>
      <c r="J70" s="367">
        <f>SUM(J65:J69)</f>
        <v>0</v>
      </c>
      <c r="K70" s="359"/>
    </row>
    <row r="71" spans="1:11" s="360" customFormat="1" ht="12">
      <c r="A71" s="357" t="s">
        <v>600</v>
      </c>
      <c r="B71" s="358"/>
      <c r="C71" s="358"/>
      <c r="D71" s="358"/>
      <c r="E71" s="358"/>
      <c r="F71" s="358"/>
      <c r="G71" s="358"/>
      <c r="H71" s="358"/>
      <c r="I71" s="358"/>
      <c r="J71" s="358"/>
      <c r="K71" s="359"/>
    </row>
    <row r="72" spans="1:11" s="360" customFormat="1">
      <c r="A72" s="364" t="s">
        <v>601</v>
      </c>
      <c r="B72" s="361">
        <f>'Sources and Uses Budget'!C72</f>
        <v>0</v>
      </c>
      <c r="C72" s="362"/>
      <c r="D72" s="362"/>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983</v>
      </c>
      <c r="B74" s="361">
        <f>'Sources and Uses Budget'!C74</f>
        <v>0</v>
      </c>
      <c r="C74" s="362"/>
      <c r="D74" s="362"/>
      <c r="E74" s="363"/>
      <c r="F74" s="363"/>
      <c r="G74" s="363"/>
      <c r="H74" s="363"/>
      <c r="I74" s="363"/>
      <c r="J74" s="363"/>
      <c r="K74" s="359"/>
    </row>
    <row r="75" spans="1:11" s="360" customFormat="1">
      <c r="A75" s="364" t="s">
        <v>603</v>
      </c>
      <c r="B75" s="361">
        <f>'Sources and Uses Budget'!C75</f>
        <v>734036</v>
      </c>
      <c r="C75" s="362"/>
      <c r="D75" s="362"/>
      <c r="E75" s="363"/>
      <c r="F75" s="363"/>
      <c r="G75" s="363"/>
      <c r="H75" s="363"/>
      <c r="I75" s="363"/>
      <c r="J75" s="363"/>
      <c r="K75" s="359"/>
    </row>
    <row r="76" spans="1:11" s="360" customFormat="1" ht="23">
      <c r="A76" s="364" t="str">
        <f>'Sources and Uses Budget'!$A76</f>
        <v>Other: (Additional 3 month operating reserve)</v>
      </c>
      <c r="B76" s="361">
        <f>'Sources and Uses Budget'!C76</f>
        <v>734035</v>
      </c>
      <c r="C76" s="362"/>
      <c r="D76" s="362"/>
      <c r="E76" s="363"/>
      <c r="F76" s="363"/>
      <c r="G76" s="363"/>
      <c r="H76" s="363"/>
      <c r="I76" s="363"/>
      <c r="J76" s="363"/>
      <c r="K76" s="359"/>
    </row>
    <row r="77" spans="1:11" s="360" customFormat="1">
      <c r="A77" s="365" t="s">
        <v>604</v>
      </c>
      <c r="B77" s="361">
        <f>'Sources and Uses Budget'!C77</f>
        <v>1468071</v>
      </c>
      <c r="C77" s="361">
        <f>SUM(C72:C76)</f>
        <v>0</v>
      </c>
      <c r="D77" s="361">
        <f>SUM(D72:D76)</f>
        <v>0</v>
      </c>
      <c r="E77" s="363"/>
      <c r="F77" s="363"/>
      <c r="G77" s="363"/>
      <c r="H77" s="363"/>
      <c r="I77" s="363"/>
      <c r="J77" s="363"/>
      <c r="K77" s="359"/>
    </row>
    <row r="78" spans="1:11" s="360" customFormat="1" ht="12">
      <c r="A78" s="357" t="s">
        <v>1207</v>
      </c>
      <c r="B78" s="358"/>
      <c r="C78" s="358"/>
      <c r="D78" s="358"/>
      <c r="E78" s="358"/>
      <c r="F78" s="358"/>
      <c r="G78" s="358"/>
      <c r="H78" s="358"/>
      <c r="I78" s="358"/>
      <c r="J78" s="358"/>
      <c r="K78" s="359"/>
    </row>
    <row r="79" spans="1:11" s="360" customFormat="1">
      <c r="A79" s="364" t="s">
        <v>1209</v>
      </c>
      <c r="B79" s="361">
        <f>'Sources and Uses Budget'!C79</f>
        <v>2188800</v>
      </c>
      <c r="C79" s="362"/>
      <c r="D79" s="362"/>
      <c r="E79" s="361">
        <f>'Sources and Uses Budget'!S79</f>
        <v>2188800</v>
      </c>
      <c r="F79" s="362"/>
      <c r="G79" s="362"/>
      <c r="H79" s="361">
        <f>'Sources and Uses Budget'!T79</f>
        <v>0</v>
      </c>
      <c r="I79" s="362"/>
      <c r="J79" s="362"/>
      <c r="K79" s="359"/>
    </row>
    <row r="80" spans="1:11" s="360" customFormat="1">
      <c r="A80" s="364" t="s">
        <v>58</v>
      </c>
      <c r="B80" s="361">
        <f>'Sources and Uses Budget'!C80</f>
        <v>860078</v>
      </c>
      <c r="C80" s="362"/>
      <c r="D80" s="362"/>
      <c r="E80" s="361">
        <f>'Sources and Uses Budget'!S80</f>
        <v>860078</v>
      </c>
      <c r="F80" s="362"/>
      <c r="G80" s="362"/>
      <c r="H80" s="361">
        <f>'Sources and Uses Budget'!T80</f>
        <v>0</v>
      </c>
      <c r="I80" s="362"/>
      <c r="J80" s="362"/>
      <c r="K80" s="359"/>
    </row>
    <row r="81" spans="1:11" s="360" customFormat="1">
      <c r="A81" s="365" t="s">
        <v>1206</v>
      </c>
      <c r="B81" s="361">
        <f>'Sources and Uses Budget'!C81</f>
        <v>3048878</v>
      </c>
      <c r="C81" s="361">
        <f>SUM(C79:C80)</f>
        <v>0</v>
      </c>
      <c r="D81" s="361">
        <f>SUM(D79:D80)</f>
        <v>0</v>
      </c>
      <c r="E81" s="361">
        <f>'Sources and Uses Budget'!S81</f>
        <v>3048878</v>
      </c>
      <c r="F81" s="361">
        <f>SUM(F79:F80)</f>
        <v>0</v>
      </c>
      <c r="G81" s="361">
        <f>SUM(G79:G80)</f>
        <v>0</v>
      </c>
      <c r="H81" s="361">
        <f>'Sources and Uses Budget'!T81</f>
        <v>0</v>
      </c>
      <c r="I81" s="361">
        <f>SUM(I79:I80)</f>
        <v>0</v>
      </c>
      <c r="J81" s="361">
        <f>SUM(J79:J80)</f>
        <v>0</v>
      </c>
      <c r="K81" s="359"/>
    </row>
    <row r="82" spans="1:11" s="360" customFormat="1" ht="12">
      <c r="A82" s="357" t="s">
        <v>763</v>
      </c>
      <c r="B82" s="358"/>
      <c r="C82" s="358"/>
      <c r="D82" s="358"/>
      <c r="E82" s="358"/>
      <c r="F82" s="358"/>
      <c r="G82" s="358"/>
      <c r="H82" s="358"/>
      <c r="I82" s="358"/>
      <c r="J82" s="358"/>
      <c r="K82" s="359"/>
    </row>
    <row r="83" spans="1:11" s="360" customFormat="1" ht="13.75" customHeight="1">
      <c r="A83" s="145" t="s">
        <v>2047</v>
      </c>
      <c r="B83" s="361">
        <f>'Sources and Uses Budget'!C83</f>
        <v>233420</v>
      </c>
      <c r="C83" s="362"/>
      <c r="D83" s="362"/>
      <c r="E83" s="363"/>
      <c r="F83" s="363"/>
      <c r="G83" s="363"/>
      <c r="H83" s="363"/>
      <c r="I83" s="363"/>
      <c r="J83" s="363"/>
      <c r="K83" s="359"/>
    </row>
    <row r="84" spans="1:11" s="360" customFormat="1">
      <c r="A84" s="145" t="s">
        <v>765</v>
      </c>
      <c r="B84" s="361">
        <f>'Sources and Uses Budget'!C84</f>
        <v>31800</v>
      </c>
      <c r="C84" s="362"/>
      <c r="D84" s="362"/>
      <c r="E84" s="361">
        <f>'Sources and Uses Budget'!S84</f>
        <v>31800</v>
      </c>
      <c r="F84" s="362"/>
      <c r="G84" s="362"/>
      <c r="H84" s="361">
        <f>'Sources and Uses Budget'!T84</f>
        <v>0</v>
      </c>
      <c r="I84" s="362"/>
      <c r="J84" s="362"/>
      <c r="K84" s="359"/>
    </row>
    <row r="85" spans="1:11" s="360" customFormat="1">
      <c r="A85" s="145" t="s">
        <v>766</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767</v>
      </c>
      <c r="B86" s="361">
        <f>'Sources and Uses Budget'!C86</f>
        <v>133566</v>
      </c>
      <c r="C86" s="362"/>
      <c r="D86" s="362"/>
      <c r="E86" s="361">
        <f>'Sources and Uses Budget'!S86</f>
        <v>133566</v>
      </c>
      <c r="F86" s="362"/>
      <c r="G86" s="362"/>
      <c r="H86" s="361">
        <f>'Sources and Uses Budget'!T86</f>
        <v>0</v>
      </c>
      <c r="I86" s="362"/>
      <c r="J86" s="362"/>
      <c r="K86" s="359"/>
    </row>
    <row r="87" spans="1:11" s="360" customFormat="1">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769</v>
      </c>
      <c r="B88" s="361">
        <f>'Sources and Uses Budget'!C88</f>
        <v>50000</v>
      </c>
      <c r="C88" s="362"/>
      <c r="D88" s="362"/>
      <c r="E88" s="363"/>
      <c r="F88" s="363"/>
      <c r="G88" s="363"/>
      <c r="H88" s="363"/>
      <c r="I88" s="363"/>
      <c r="J88" s="363"/>
      <c r="K88" s="359"/>
    </row>
    <row r="89" spans="1:11" s="360" customFormat="1">
      <c r="A89" s="145" t="s">
        <v>770</v>
      </c>
      <c r="B89" s="361">
        <f>'Sources and Uses Budget'!C89</f>
        <v>100000</v>
      </c>
      <c r="C89" s="362"/>
      <c r="D89" s="362"/>
      <c r="E89" s="361">
        <f>'Sources and Uses Budget'!S89</f>
        <v>100000</v>
      </c>
      <c r="F89" s="362"/>
      <c r="G89" s="362"/>
      <c r="H89" s="361">
        <f>'Sources and Uses Budget'!T89</f>
        <v>0</v>
      </c>
      <c r="I89" s="362"/>
      <c r="J89" s="362"/>
      <c r="K89" s="359"/>
    </row>
    <row r="90" spans="1:11" s="360" customFormat="1">
      <c r="A90" s="145" t="s">
        <v>771</v>
      </c>
      <c r="B90" s="361">
        <f>'Sources and Uses Budget'!C90</f>
        <v>15000</v>
      </c>
      <c r="C90" s="362"/>
      <c r="D90" s="362"/>
      <c r="E90" s="361">
        <f>'Sources and Uses Budget'!S90</f>
        <v>15000</v>
      </c>
      <c r="F90" s="362"/>
      <c r="G90" s="362"/>
      <c r="H90" s="361">
        <f>'Sources and Uses Budget'!T90</f>
        <v>0</v>
      </c>
      <c r="I90" s="362"/>
      <c r="J90" s="362"/>
      <c r="K90" s="359"/>
    </row>
    <row r="91" spans="1:11" s="360" customFormat="1">
      <c r="A91" s="155" t="s">
        <v>370</v>
      </c>
      <c r="B91" s="361">
        <f>'Sources and Uses Budget'!C91</f>
        <v>40000</v>
      </c>
      <c r="C91" s="362"/>
      <c r="D91" s="362"/>
      <c r="E91" s="361">
        <f>'Sources and Uses Budget'!S91</f>
        <v>40000</v>
      </c>
      <c r="F91" s="362"/>
      <c r="G91" s="362"/>
      <c r="H91" s="361">
        <f>'Sources and Uses Budget'!T91</f>
        <v>0</v>
      </c>
      <c r="I91" s="362"/>
      <c r="J91" s="362"/>
      <c r="K91" s="359"/>
    </row>
    <row r="92" spans="1:11" s="360" customFormat="1">
      <c r="A92" s="508" t="s">
        <v>1208</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(Consultants)</v>
      </c>
      <c r="B93" s="361">
        <f>'Sources and Uses Budget'!C93</f>
        <v>300000</v>
      </c>
      <c r="C93" s="362"/>
      <c r="D93" s="362"/>
      <c r="E93" s="361">
        <f>'Sources and Uses Budget'!S93</f>
        <v>300000</v>
      </c>
      <c r="F93" s="362"/>
      <c r="G93" s="362"/>
      <c r="H93" s="361">
        <f>'Sources and Uses Budget'!T93</f>
        <v>0</v>
      </c>
      <c r="I93" s="362"/>
      <c r="J93" s="362"/>
      <c r="K93" s="359"/>
    </row>
    <row r="94" spans="1:11" s="360" customFormat="1">
      <c r="A94" s="364" t="str">
        <f>'Sources and Uses Budget'!$A94</f>
        <v>Other: (Predevelopment Loan Interest )</v>
      </c>
      <c r="B94" s="361">
        <f>'Sources and Uses Budget'!C94</f>
        <v>61000</v>
      </c>
      <c r="C94" s="362"/>
      <c r="D94" s="362"/>
      <c r="E94" s="361">
        <f>'Sources and Uses Budget'!S94</f>
        <v>41000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979786</v>
      </c>
      <c r="C96" s="361">
        <f>SUM(C83:C95)</f>
        <v>0</v>
      </c>
      <c r="D96" s="361">
        <f>SUM(D83:D95)</f>
        <v>0</v>
      </c>
      <c r="E96" s="361">
        <f>'Sources and Uses Budget'!S96</f>
        <v>676366</v>
      </c>
      <c r="F96" s="367">
        <f>SUM(F84:F87,F89:F95)</f>
        <v>0</v>
      </c>
      <c r="G96" s="367">
        <f>SUM(G84:G87,G89:G95)</f>
        <v>0</v>
      </c>
      <c r="H96" s="361">
        <f>'Sources and Uses Budget'!T96</f>
        <v>0</v>
      </c>
      <c r="I96" s="361">
        <f>SUM(I84:I87,I89:I95)</f>
        <v>0</v>
      </c>
      <c r="J96" s="361">
        <f>SUM(J84:J87,J89:J95)</f>
        <v>0</v>
      </c>
      <c r="K96" s="359"/>
    </row>
    <row r="97" spans="1:11" s="360" customFormat="1">
      <c r="A97" s="365" t="s">
        <v>1026</v>
      </c>
      <c r="B97" s="361">
        <f>'Sources and Uses Budget'!C97</f>
        <v>79852713</v>
      </c>
      <c r="C97" s="361">
        <f>SUM(C63+C70+C77+C81+C96)</f>
        <v>0</v>
      </c>
      <c r="D97" s="361">
        <f>SUM(D63+D70+D77+D81+D96)</f>
        <v>0</v>
      </c>
      <c r="E97" s="361">
        <f>'Sources and Uses Budget'!S97</f>
        <v>31138701</v>
      </c>
      <c r="F97" s="367">
        <f>SUM(+F63+F70+F81+F96)</f>
        <v>0</v>
      </c>
      <c r="G97" s="367">
        <f>SUM(+G63+G70+G81+G96)</f>
        <v>0</v>
      </c>
      <c r="H97" s="361">
        <f>'Sources and Uses Budget'!T97</f>
        <v>42921000</v>
      </c>
      <c r="I97" s="367">
        <f>SUM(I63+I70+I81+I96)</f>
        <v>0</v>
      </c>
      <c r="J97" s="367">
        <f>SUM(J63+J70+J81+J96)</f>
        <v>0</v>
      </c>
      <c r="K97" s="359"/>
    </row>
    <row r="98" spans="1:11" s="360" customFormat="1" ht="12">
      <c r="A98" s="357" t="s">
        <v>774</v>
      </c>
      <c r="B98" s="358"/>
      <c r="C98" s="358"/>
      <c r="D98" s="358"/>
      <c r="E98" s="358"/>
      <c r="F98" s="358"/>
      <c r="G98" s="358"/>
      <c r="H98" s="358"/>
      <c r="I98" s="358"/>
      <c r="J98" s="358"/>
      <c r="K98" s="359"/>
    </row>
    <row r="99" spans="1:11" s="360" customFormat="1">
      <c r="A99" s="145" t="s">
        <v>775</v>
      </c>
      <c r="B99" s="361">
        <f>'Sources and Uses Budget'!C99</f>
        <v>4000000</v>
      </c>
      <c r="C99" s="362"/>
      <c r="D99" s="362"/>
      <c r="E99" s="361">
        <f>'Sources and Uses Budget'!S99</f>
        <v>4000000</v>
      </c>
      <c r="F99" s="362"/>
      <c r="G99" s="362"/>
      <c r="H99" s="361">
        <f>'Sources and Uses Budget'!T99</f>
        <v>0</v>
      </c>
      <c r="I99" s="362"/>
      <c r="J99" s="362"/>
      <c r="K99" s="359"/>
    </row>
    <row r="100" spans="1:11" s="360" customFormat="1">
      <c r="A100" s="283" t="s">
        <v>1632</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1633</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4000000</v>
      </c>
      <c r="C104" s="361">
        <f>SUM(C99:C103)</f>
        <v>0</v>
      </c>
      <c r="D104" s="361">
        <f>SUM(D99:D103)</f>
        <v>0</v>
      </c>
      <c r="E104" s="361">
        <f>'Sources and Uses Budget'!S104</f>
        <v>4000000</v>
      </c>
      <c r="F104" s="367">
        <f>SUM(F99:F103)</f>
        <v>0</v>
      </c>
      <c r="G104" s="367">
        <f>SUM(G99:G103)</f>
        <v>0</v>
      </c>
      <c r="H104" s="361">
        <f>'Sources and Uses Budget'!T104</f>
        <v>0</v>
      </c>
      <c r="I104" s="367">
        <f>SUM(I99:I103)</f>
        <v>0</v>
      </c>
      <c r="J104" s="367">
        <f>SUM(J99:J103)</f>
        <v>0</v>
      </c>
      <c r="K104" s="359"/>
    </row>
    <row r="105" spans="1:11" s="360" customFormat="1">
      <c r="A105" s="365" t="s">
        <v>1027</v>
      </c>
      <c r="B105" s="361">
        <f>'Sources and Uses Budget'!C105</f>
        <v>83852713</v>
      </c>
      <c r="C105" s="367">
        <f>SUM(C97+C104)</f>
        <v>0</v>
      </c>
      <c r="D105" s="367">
        <f>SUM(D97+D104)</f>
        <v>0</v>
      </c>
      <c r="E105" s="361">
        <f>'Sources and Uses Budget'!S105</f>
        <v>35138701</v>
      </c>
      <c r="F105" s="367">
        <f>F97+F104</f>
        <v>0</v>
      </c>
      <c r="G105" s="367">
        <f>G97+G104</f>
        <v>0</v>
      </c>
      <c r="H105" s="361">
        <f>'Sources and Uses Budget'!T105</f>
        <v>42921000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373</v>
      </c>
      <c r="E107" s="361">
        <f>'Sources and Uses Budget'!S107</f>
        <v>35138701</v>
      </c>
      <c r="F107" s="367">
        <f>F105+F106</f>
        <v>0</v>
      </c>
      <c r="G107" s="367">
        <f>G105+G106</f>
        <v>0</v>
      </c>
      <c r="H107" s="361">
        <f>'Sources and Uses Budget'!T107</f>
        <v>42921000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9"/>
      <c r="E124" s="1325"/>
      <c r="F124" s="1325"/>
      <c r="G124" s="1325"/>
      <c r="H124" s="1325"/>
      <c r="I124" s="1325"/>
      <c r="J124" s="376"/>
      <c r="K124" s="359"/>
    </row>
    <row r="125" spans="1:11" s="360" customFormat="1" ht="12.5">
      <c r="A125" s="385"/>
      <c r="B125" s="384"/>
      <c r="C125" s="385"/>
      <c r="D125" s="1325"/>
      <c r="E125" s="1325"/>
      <c r="F125" s="1325"/>
      <c r="G125" s="1325"/>
      <c r="H125" s="1325"/>
      <c r="I125" s="1325"/>
      <c r="J125" s="376"/>
      <c r="K125" s="359"/>
    </row>
    <row r="126" spans="1:11" s="360" customFormat="1" ht="12.5">
      <c r="A126" s="385"/>
      <c r="B126" s="384"/>
      <c r="C126" s="385"/>
      <c r="D126" s="1325"/>
      <c r="E126" s="1325"/>
      <c r="F126" s="1325"/>
      <c r="G126" s="1325"/>
      <c r="H126" s="1325"/>
      <c r="I126" s="1325"/>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325"/>
      <c r="C139" s="1325"/>
      <c r="D139" s="356"/>
      <c r="E139" s="385"/>
      <c r="F139" s="385"/>
      <c r="G139" s="385"/>
    </row>
    <row r="140" spans="1:11" ht="12" customHeight="1">
      <c r="A140" s="1308"/>
      <c r="B140" s="1308"/>
      <c r="C140" s="130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265625" defaultRowHeight="15.75" customHeight="1"/>
  <cols>
    <col min="1" max="8" width="2.7265625" style="1204"/>
    <col min="9" max="9" width="7.7265625" style="1204" customWidth="1"/>
    <col min="10" max="13" width="2.7265625" style="1204"/>
    <col min="14" max="14" width="4.7265625" style="1204" customWidth="1"/>
    <col min="15" max="19" width="2.7265625" style="1204"/>
    <col min="20" max="20" width="3.7265625" style="1204" customWidth="1"/>
    <col min="21" max="37" width="2.7265625" style="1204"/>
    <col min="38" max="38" width="3" style="1204" customWidth="1"/>
    <col min="39" max="45" width="2.7265625" style="1204"/>
    <col min="46" max="46" width="4.7265625" style="1204" customWidth="1"/>
    <col min="47" max="51" width="2.7265625" style="1204"/>
    <col min="52" max="52" width="3.54296875" style="1204" customWidth="1"/>
    <col min="53" max="53" width="2.7265625" style="1204"/>
    <col min="54" max="54" width="4.453125" style="1204" customWidth="1"/>
    <col min="55" max="64" width="2.7265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7265625" style="1204"/>
  </cols>
  <sheetData>
    <row r="1" spans="1:65" ht="15.75" customHeight="1">
      <c r="A1" s="1892" t="s">
        <v>2386</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1893"/>
      <c r="AW1" s="1893"/>
      <c r="AX1" s="1893"/>
      <c r="AY1" s="1893"/>
      <c r="AZ1" s="1893"/>
      <c r="BA1" s="1893"/>
      <c r="BB1" s="1893"/>
      <c r="BC1" s="1893"/>
      <c r="BD1" s="1893"/>
      <c r="BE1" s="1894"/>
    </row>
    <row r="2" spans="1:65" ht="15.75" customHeight="1">
      <c r="A2" s="1895" t="s">
        <v>2385</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c r="AM2" s="1896"/>
      <c r="AN2" s="1896"/>
      <c r="AO2" s="1896"/>
      <c r="AP2" s="1896"/>
      <c r="AQ2" s="1896"/>
      <c r="AR2" s="1896"/>
      <c r="AS2" s="1896"/>
      <c r="AT2" s="1896"/>
      <c r="AU2" s="1896"/>
      <c r="AV2" s="1896"/>
      <c r="AW2" s="1896"/>
      <c r="AX2" s="1896"/>
      <c r="AY2" s="1896"/>
      <c r="AZ2" s="1896"/>
      <c r="BA2" s="1896"/>
      <c r="BB2" s="1896"/>
      <c r="BC2" s="1896"/>
      <c r="BD2" s="1896"/>
      <c r="BE2" s="189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8" t="s">
        <v>2590</v>
      </c>
      <c r="AY3" s="1899"/>
      <c r="AZ3" s="1899"/>
      <c r="BA3" s="1900"/>
      <c r="BB3" s="1898" t="s">
        <v>2591</v>
      </c>
      <c r="BC3" s="1899"/>
      <c r="BD3" s="1899"/>
      <c r="BE3" s="1900"/>
    </row>
    <row r="4" spans="1:65" ht="15.75" customHeight="1" thickBot="1">
      <c r="A4" s="1207"/>
      <c r="B4" s="1209" t="s">
        <v>654</v>
      </c>
      <c r="C4" s="1209"/>
      <c r="D4" s="1209"/>
      <c r="E4" s="1209"/>
      <c r="F4" s="1209"/>
      <c r="G4" s="1208"/>
      <c r="H4" s="1208"/>
      <c r="I4" s="1208"/>
      <c r="J4" s="1208"/>
      <c r="K4" s="1208"/>
      <c r="L4" s="1887" t="str">
        <f>IF(Application!H18="","",Application!H18)</f>
        <v>Montecito Vista</v>
      </c>
      <c r="M4" s="1888"/>
      <c r="N4" s="1888"/>
      <c r="O4" s="1888"/>
      <c r="P4" s="1888"/>
      <c r="Q4" s="1888"/>
      <c r="R4" s="1888"/>
      <c r="S4" s="1888"/>
      <c r="T4" s="1888"/>
      <c r="U4" s="1888"/>
      <c r="V4" s="1888"/>
      <c r="W4" s="1888"/>
      <c r="X4" s="1888"/>
      <c r="Y4" s="1888"/>
      <c r="Z4" s="1888"/>
      <c r="AA4" s="1888"/>
      <c r="AB4" s="1888"/>
      <c r="AC4" s="1889"/>
      <c r="AD4" s="1208"/>
      <c r="AE4" s="1208"/>
      <c r="AF4" s="1901" t="s">
        <v>2384</v>
      </c>
      <c r="AG4" s="1901"/>
      <c r="AH4" s="1901"/>
      <c r="AI4" s="1901"/>
      <c r="AJ4" s="1901"/>
      <c r="AK4" s="1901"/>
      <c r="AL4" s="1901"/>
      <c r="AM4" s="1901"/>
      <c r="AN4" s="1901"/>
      <c r="AO4" s="1901"/>
      <c r="AP4" s="1902"/>
      <c r="AQ4" s="1903"/>
      <c r="AR4" s="1903"/>
      <c r="AS4" s="1903"/>
      <c r="AT4" s="1903"/>
      <c r="AU4" s="1903"/>
      <c r="AV4" s="1208"/>
      <c r="AW4" s="1208"/>
      <c r="AX4" s="1884" t="s">
        <v>2592</v>
      </c>
      <c r="AY4" s="1885"/>
      <c r="AZ4" s="1885"/>
      <c r="BA4" s="1886"/>
      <c r="BB4" s="1210">
        <f t="array" ref="BB4">ROUNDDOWN(SUM(IF((B19:I27&gt;0)*(B19:I27&lt;=30%),J19:O27,0))/J29,2)</f>
        <v>0.12</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1" t="s">
        <v>2383</v>
      </c>
      <c r="AG5" s="1901"/>
      <c r="AH5" s="1901"/>
      <c r="AI5" s="1901"/>
      <c r="AJ5" s="1901"/>
      <c r="AK5" s="1901"/>
      <c r="AL5" s="1901"/>
      <c r="AM5" s="1901"/>
      <c r="AN5" s="1901"/>
      <c r="AO5" s="1901"/>
      <c r="AP5" s="1902"/>
      <c r="AQ5" s="1903"/>
      <c r="AR5" s="1903"/>
      <c r="AS5" s="1903"/>
      <c r="AT5" s="1903"/>
      <c r="AU5" s="1903"/>
      <c r="AV5" s="1208"/>
      <c r="AW5" s="1208"/>
      <c r="AX5" s="1884" t="s">
        <v>2593</v>
      </c>
      <c r="AY5" s="1885"/>
      <c r="AZ5" s="1885"/>
      <c r="BA5" s="1886"/>
      <c r="BB5" s="1210">
        <f t="array" ref="BB5">ROUNDDOWN(SUM(IF((B19:I27&gt;0%)*(B19:I27&lt;=50%),J19:O27,0))/J29,2)</f>
        <v>0.71</v>
      </c>
      <c r="BC5" s="1211"/>
      <c r="BD5" s="1211"/>
      <c r="BE5" s="1212"/>
    </row>
    <row r="6" spans="1:65" ht="15.75" customHeight="1" thickBot="1">
      <c r="A6" s="1207"/>
      <c r="B6" s="1209" t="s">
        <v>2382</v>
      </c>
      <c r="C6" s="1208"/>
      <c r="D6" s="1208"/>
      <c r="E6" s="1208"/>
      <c r="F6" s="1208"/>
      <c r="G6" s="1208"/>
      <c r="H6" s="1208"/>
      <c r="I6" s="1208"/>
      <c r="J6" s="1208"/>
      <c r="K6" s="1208"/>
      <c r="L6" s="1887" t="str">
        <f>IF(Application!H16="","",Application!H16)</f>
        <v>El Camino Real Housing Partners LP</v>
      </c>
      <c r="M6" s="1888"/>
      <c r="N6" s="1888"/>
      <c r="O6" s="1888"/>
      <c r="P6" s="1888"/>
      <c r="Q6" s="1888"/>
      <c r="R6" s="1888"/>
      <c r="S6" s="1888"/>
      <c r="T6" s="1888"/>
      <c r="U6" s="1888"/>
      <c r="V6" s="1888"/>
      <c r="W6" s="1888"/>
      <c r="X6" s="1888"/>
      <c r="Y6" s="1888"/>
      <c r="Z6" s="1888"/>
      <c r="AA6" s="1888"/>
      <c r="AB6" s="1888"/>
      <c r="AC6" s="1889"/>
      <c r="AD6" s="1208"/>
      <c r="AE6" s="1208"/>
      <c r="AF6" s="1890" t="s">
        <v>2381</v>
      </c>
      <c r="AG6" s="1890"/>
      <c r="AH6" s="1890"/>
      <c r="AI6" s="1890"/>
      <c r="AJ6" s="1890"/>
      <c r="AK6" s="1890"/>
      <c r="AL6" s="1890"/>
      <c r="AM6" s="1890"/>
      <c r="AN6" s="1890"/>
      <c r="AO6" s="1890"/>
      <c r="AP6" s="1891"/>
      <c r="AQ6" s="1891"/>
      <c r="AR6" s="1891"/>
      <c r="AS6" s="1891"/>
      <c r="AT6" s="1891"/>
      <c r="AU6" s="1891"/>
      <c r="AV6" s="1208"/>
      <c r="AW6" s="1208"/>
      <c r="AX6" s="1884" t="s">
        <v>2594</v>
      </c>
      <c r="AY6" s="1885"/>
      <c r="AZ6" s="1885"/>
      <c r="BA6" s="1886"/>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0" t="s">
        <v>2380</v>
      </c>
      <c r="AG7" s="1890"/>
      <c r="AH7" s="1890"/>
      <c r="AI7" s="1890"/>
      <c r="AJ7" s="1890"/>
      <c r="AK7" s="1890"/>
      <c r="AL7" s="1890"/>
      <c r="AM7" s="1890"/>
      <c r="AN7" s="1890"/>
      <c r="AO7" s="1890"/>
      <c r="AP7" s="1891"/>
      <c r="AQ7" s="1891"/>
      <c r="AR7" s="1891"/>
      <c r="AS7" s="1891"/>
      <c r="AT7" s="1891"/>
      <c r="AU7" s="1891"/>
      <c r="AV7" s="1208"/>
      <c r="AW7" s="1208"/>
      <c r="AX7" s="1208"/>
      <c r="AY7" s="1208"/>
      <c r="AZ7" s="1208"/>
      <c r="BA7" s="1208"/>
      <c r="BB7" s="1208"/>
      <c r="BC7" s="1208"/>
      <c r="BD7" s="1208"/>
      <c r="BE7" s="1213"/>
    </row>
    <row r="8" spans="1:65" ht="15" thickBot="1">
      <c r="A8" s="1207"/>
      <c r="B8" s="1209" t="s">
        <v>2631</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4" t="str">
        <f>Application!T197</f>
        <v>No</v>
      </c>
      <c r="AC8" s="1905"/>
      <c r="AD8" s="1906"/>
      <c r="AE8" s="1208"/>
      <c r="AF8" s="1890" t="s">
        <v>2379</v>
      </c>
      <c r="AG8" s="1890"/>
      <c r="AH8" s="1890"/>
      <c r="AI8" s="1890"/>
      <c r="AJ8" s="1890"/>
      <c r="AK8" s="1890"/>
      <c r="AL8" s="1890"/>
      <c r="AM8" s="1890"/>
      <c r="AN8" s="1890"/>
      <c r="AO8" s="1890"/>
      <c r="AP8" s="1891" t="s">
        <v>2051</v>
      </c>
      <c r="AQ8" s="1891"/>
      <c r="AR8" s="1891"/>
      <c r="AS8" s="1891"/>
      <c r="AT8" s="1891"/>
      <c r="AU8" s="1891"/>
      <c r="AV8" s="1208"/>
      <c r="AW8" s="1208"/>
      <c r="AX8" s="1208"/>
      <c r="AY8" s="1208"/>
      <c r="AZ8" s="1208"/>
      <c r="BA8" s="1208"/>
      <c r="BB8" s="1208"/>
      <c r="BC8" s="1208"/>
      <c r="BD8" s="1208"/>
      <c r="BE8" s="1213"/>
      <c r="BM8" s="1204" t="s">
        <v>1954</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1" t="s">
        <v>2378</v>
      </c>
      <c r="AG9" s="1901"/>
      <c r="AH9" s="1901"/>
      <c r="AI9" s="1901"/>
      <c r="AJ9" s="1901"/>
      <c r="AK9" s="1901"/>
      <c r="AL9" s="1901"/>
      <c r="AM9" s="1901"/>
      <c r="AN9" s="1901"/>
      <c r="AO9" s="1901"/>
      <c r="AP9" s="1902"/>
      <c r="AQ9" s="1903"/>
      <c r="AR9" s="1903"/>
      <c r="AS9" s="1903"/>
      <c r="AT9" s="1903"/>
      <c r="AU9" s="1903"/>
      <c r="AV9" s="1208"/>
      <c r="AW9" s="1208"/>
      <c r="AX9" s="1208"/>
      <c r="AY9" s="1208"/>
      <c r="AZ9" s="1208"/>
      <c r="BA9" s="1208"/>
      <c r="BB9" s="1208"/>
      <c r="BC9" s="1208"/>
      <c r="BD9" s="1208"/>
      <c r="BE9" s="1213"/>
      <c r="BM9" s="1204" t="s">
        <v>2377</v>
      </c>
    </row>
    <row r="10" spans="1:65" ht="14.5">
      <c r="A10" s="1207"/>
      <c r="B10" s="1209" t="s">
        <v>2376</v>
      </c>
      <c r="C10" s="1209"/>
      <c r="D10" s="1209"/>
      <c r="E10" s="1209"/>
      <c r="F10" s="1209"/>
      <c r="G10" s="1209"/>
      <c r="H10" s="1209"/>
      <c r="I10" s="1209"/>
      <c r="J10" s="1209"/>
      <c r="K10" s="1209"/>
      <c r="L10" s="1209"/>
      <c r="M10" s="1208"/>
      <c r="N10" s="1919">
        <f>Application!AO635</f>
        <v>14626328</v>
      </c>
      <c r="O10" s="1919"/>
      <c r="P10" s="1919"/>
      <c r="Q10" s="1919"/>
      <c r="R10" s="1919"/>
      <c r="S10" s="1919"/>
      <c r="T10" s="1919"/>
      <c r="U10" s="1208"/>
      <c r="V10" s="1208"/>
      <c r="W10" s="1208"/>
      <c r="X10" s="1214"/>
      <c r="Y10" s="1214"/>
      <c r="Z10" s="1214"/>
      <c r="AA10" s="1214"/>
      <c r="AB10" s="1214"/>
      <c r="AC10" s="1214"/>
      <c r="AD10" s="1214"/>
      <c r="AE10" s="1214"/>
      <c r="AF10" s="1901" t="s">
        <v>2375</v>
      </c>
      <c r="AG10" s="1901"/>
      <c r="AH10" s="1901"/>
      <c r="AI10" s="1901"/>
      <c r="AJ10" s="1901"/>
      <c r="AK10" s="1901"/>
      <c r="AL10" s="1901"/>
      <c r="AM10" s="1901"/>
      <c r="AN10" s="1901"/>
      <c r="AO10" s="1901"/>
      <c r="AP10" s="1902"/>
      <c r="AQ10" s="1903"/>
      <c r="AR10" s="1903"/>
      <c r="AS10" s="1903"/>
      <c r="AT10" s="1903"/>
      <c r="AU10" s="1903"/>
      <c r="AV10" s="1214"/>
      <c r="AW10" s="1214"/>
      <c r="AX10" s="1208"/>
      <c r="AY10" s="1208"/>
      <c r="AZ10" s="1208"/>
      <c r="BA10" s="1208"/>
      <c r="BB10" s="1208"/>
      <c r="BC10" s="1208"/>
      <c r="BD10" s="1208"/>
      <c r="BE10" s="1213"/>
      <c r="BM10" s="1204" t="s">
        <v>2374</v>
      </c>
    </row>
    <row r="11" spans="1:65" ht="14.5">
      <c r="A11" s="1207"/>
      <c r="B11" s="1209" t="s">
        <v>2373</v>
      </c>
      <c r="C11" s="1209"/>
      <c r="D11" s="1209"/>
      <c r="E11" s="1209"/>
      <c r="F11" s="1209"/>
      <c r="G11" s="1209"/>
      <c r="H11" s="1209"/>
      <c r="I11" s="1209"/>
      <c r="J11" s="1209"/>
      <c r="K11" s="1209"/>
      <c r="L11" s="1209"/>
      <c r="M11" s="1208"/>
      <c r="N11" s="1919">
        <f>Application!AA943</f>
        <v>0</v>
      </c>
      <c r="O11" s="1919"/>
      <c r="P11" s="1919"/>
      <c r="Q11" s="1919"/>
      <c r="R11" s="1919"/>
      <c r="S11" s="1919"/>
      <c r="T11" s="1919"/>
      <c r="U11" s="1208"/>
      <c r="V11" s="1208"/>
      <c r="W11" s="1208"/>
      <c r="X11" s="1214"/>
      <c r="Y11" s="1214"/>
      <c r="Z11" s="1214"/>
      <c r="AA11" s="1214"/>
      <c r="AB11" s="1214"/>
      <c r="AC11" s="1214"/>
      <c r="AD11" s="1214"/>
      <c r="AE11" s="1214"/>
      <c r="AF11" s="1901" t="s">
        <v>2372</v>
      </c>
      <c r="AG11" s="1901"/>
      <c r="AH11" s="1901"/>
      <c r="AI11" s="1901"/>
      <c r="AJ11" s="1901"/>
      <c r="AK11" s="1901"/>
      <c r="AL11" s="1901"/>
      <c r="AM11" s="1901"/>
      <c r="AN11" s="1901"/>
      <c r="AO11" s="1901"/>
      <c r="AP11" s="1902"/>
      <c r="AQ11" s="1903"/>
      <c r="AR11" s="1903"/>
      <c r="AS11" s="1903"/>
      <c r="AT11" s="1903"/>
      <c r="AU11" s="1903"/>
      <c r="AV11" s="1214"/>
      <c r="AW11" s="1214"/>
      <c r="AX11" s="1208"/>
      <c r="AY11" s="1208"/>
      <c r="AZ11" s="1208"/>
      <c r="BA11" s="1208"/>
      <c r="BB11" s="1208"/>
      <c r="BC11" s="1208"/>
      <c r="BD11" s="1208"/>
      <c r="BE11" s="1213"/>
      <c r="BM11" s="1204" t="s">
        <v>2051</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2371</v>
      </c>
    </row>
    <row r="13" spans="1:65" ht="15" thickBot="1">
      <c r="A13" s="1208"/>
      <c r="B13" s="1907" t="s">
        <v>2370</v>
      </c>
      <c r="C13" s="1908"/>
      <c r="D13" s="1908"/>
      <c r="E13" s="1908"/>
      <c r="F13" s="1908"/>
      <c r="G13" s="1908"/>
      <c r="H13" s="1908"/>
      <c r="I13" s="1908"/>
      <c r="J13" s="1908"/>
      <c r="K13" s="1908"/>
      <c r="L13" s="1908"/>
      <c r="M13" s="1908"/>
      <c r="N13" s="1908"/>
      <c r="O13" s="1908"/>
      <c r="P13" s="1909"/>
      <c r="Q13" s="1910" t="s">
        <v>667</v>
      </c>
      <c r="R13" s="1911"/>
      <c r="S13" s="1911"/>
      <c r="T13" s="1912"/>
      <c r="U13" s="1214"/>
      <c r="V13" s="1208"/>
      <c r="W13" s="1208"/>
      <c r="X13" s="1208"/>
      <c r="Y13" s="1208"/>
      <c r="Z13" s="1208"/>
      <c r="AA13" s="1913" t="s">
        <v>2369</v>
      </c>
      <c r="AB13" s="1913"/>
      <c r="AC13" s="1913"/>
      <c r="AD13" s="1913"/>
      <c r="AE13" s="1913"/>
      <c r="AF13" s="1913"/>
      <c r="AG13" s="1913"/>
      <c r="AH13" s="1913"/>
      <c r="AI13" s="1913"/>
      <c r="AJ13" s="1913"/>
      <c r="AK13" s="1913"/>
      <c r="AL13" s="1913"/>
      <c r="AM13" s="1913"/>
      <c r="AN13" s="1913"/>
      <c r="AO13" s="1914">
        <f>Application!W481</f>
        <v>17</v>
      </c>
      <c r="AP13" s="1915"/>
      <c r="AQ13" s="1915"/>
      <c r="AR13" s="1915"/>
      <c r="AS13" s="1915"/>
      <c r="AT13" s="1214"/>
      <c r="AU13" s="1214"/>
      <c r="AV13" s="1214"/>
      <c r="AW13" s="1214"/>
      <c r="AX13" s="1214"/>
      <c r="AY13" s="1214"/>
      <c r="AZ13" s="1214"/>
      <c r="BA13" s="1214"/>
      <c r="BB13" s="1214"/>
      <c r="BC13" s="1214"/>
      <c r="BD13" s="1214"/>
      <c r="BE13" s="1215"/>
      <c r="BM13" s="1204" t="s">
        <v>2368</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6" t="s">
        <v>2367</v>
      </c>
      <c r="AB14" s="1916"/>
      <c r="AC14" s="1916"/>
      <c r="AD14" s="1916"/>
      <c r="AE14" s="1916"/>
      <c r="AF14" s="1916"/>
      <c r="AG14" s="1916"/>
      <c r="AH14" s="1916"/>
      <c r="AI14" s="1916"/>
      <c r="AJ14" s="1916"/>
      <c r="AK14" s="1916"/>
      <c r="AL14" s="1916"/>
      <c r="AM14" s="1916"/>
      <c r="AN14" s="1916"/>
      <c r="AO14" s="1917"/>
      <c r="AP14" s="1918"/>
      <c r="AQ14" s="1918"/>
      <c r="AR14" s="1918"/>
      <c r="AS14" s="1918"/>
      <c r="AT14" s="1214"/>
      <c r="AU14" s="1214"/>
      <c r="AV14" s="1214"/>
      <c r="AW14" s="1214"/>
      <c r="AX14" s="1214"/>
      <c r="AY14" s="1214"/>
      <c r="AZ14" s="1214"/>
      <c r="BA14" s="1214"/>
      <c r="BB14" s="1214"/>
      <c r="BC14" s="1214"/>
      <c r="BD14" s="1214"/>
      <c r="BE14" s="1215"/>
    </row>
    <row r="15" spans="1:65" ht="15" thickBot="1">
      <c r="A15" s="1208"/>
      <c r="B15" s="1920" t="s">
        <v>2366</v>
      </c>
      <c r="C15" s="1921"/>
      <c r="D15" s="1921"/>
      <c r="E15" s="1921"/>
      <c r="F15" s="1921"/>
      <c r="G15" s="1921"/>
      <c r="H15" s="1921"/>
      <c r="I15" s="1921"/>
      <c r="J15" s="1921"/>
      <c r="K15" s="1921"/>
      <c r="L15" s="1921"/>
      <c r="M15" s="1921"/>
      <c r="N15" s="1921"/>
      <c r="O15" s="1921"/>
      <c r="P15" s="1921"/>
      <c r="Q15" s="1921"/>
      <c r="R15" s="1922"/>
      <c r="S15" s="1923" t="str">
        <f>IF(Application!AB215="","",Application!AB215)</f>
        <v/>
      </c>
      <c r="T15" s="1923"/>
      <c r="U15" s="1923"/>
      <c r="V15" s="1923"/>
      <c r="W15" s="1924"/>
      <c r="X15" s="1214"/>
      <c r="Y15" s="1208"/>
      <c r="Z15" s="1208"/>
      <c r="AA15" s="1913" t="s">
        <v>2365</v>
      </c>
      <c r="AB15" s="1913"/>
      <c r="AC15" s="1913"/>
      <c r="AD15" s="1913"/>
      <c r="AE15" s="1913"/>
      <c r="AF15" s="1913"/>
      <c r="AG15" s="1913"/>
      <c r="AH15" s="1913"/>
      <c r="AI15" s="1913"/>
      <c r="AJ15" s="1913"/>
      <c r="AK15" s="1913"/>
      <c r="AL15" s="1913"/>
      <c r="AM15" s="1913"/>
      <c r="AN15" s="1913"/>
      <c r="AO15" s="1917"/>
      <c r="AP15" s="1918"/>
      <c r="AQ15" s="1918"/>
      <c r="AR15" s="1918"/>
      <c r="AS15" s="1918"/>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1925" t="s">
        <v>2364</v>
      </c>
      <c r="C17" s="1926"/>
      <c r="D17" s="1926"/>
      <c r="E17" s="1926"/>
      <c r="F17" s="1926"/>
      <c r="G17" s="1926"/>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7"/>
      <c r="AZ17" s="1208"/>
      <c r="BA17" s="1208"/>
      <c r="BB17" s="1208"/>
      <c r="BC17" s="1208"/>
      <c r="BD17" s="1208"/>
      <c r="BE17" s="1215"/>
      <c r="BF17" s="1206"/>
    </row>
    <row r="18" spans="1:58" ht="15.75" customHeight="1">
      <c r="A18" s="1208"/>
      <c r="B18" s="1928" t="s">
        <v>2363</v>
      </c>
      <c r="C18" s="1929"/>
      <c r="D18" s="1929"/>
      <c r="E18" s="1929"/>
      <c r="F18" s="1929"/>
      <c r="G18" s="1929"/>
      <c r="H18" s="1929"/>
      <c r="I18" s="1930"/>
      <c r="J18" s="1931" t="s">
        <v>1572</v>
      </c>
      <c r="K18" s="1932"/>
      <c r="L18" s="1932"/>
      <c r="M18" s="1932"/>
      <c r="N18" s="1932"/>
      <c r="O18" s="1933"/>
      <c r="P18" s="1931" t="s">
        <v>323</v>
      </c>
      <c r="Q18" s="1932"/>
      <c r="R18" s="1932"/>
      <c r="S18" s="1932"/>
      <c r="T18" s="1932"/>
      <c r="U18" s="1933"/>
      <c r="V18" s="1931" t="s">
        <v>324</v>
      </c>
      <c r="W18" s="1932"/>
      <c r="X18" s="1932"/>
      <c r="Y18" s="1932"/>
      <c r="Z18" s="1932"/>
      <c r="AA18" s="1933"/>
      <c r="AB18" s="1931" t="s">
        <v>163</v>
      </c>
      <c r="AC18" s="1932"/>
      <c r="AD18" s="1932"/>
      <c r="AE18" s="1932"/>
      <c r="AF18" s="1932"/>
      <c r="AG18" s="1933"/>
      <c r="AH18" s="1931" t="s">
        <v>164</v>
      </c>
      <c r="AI18" s="1932"/>
      <c r="AJ18" s="1932"/>
      <c r="AK18" s="1932"/>
      <c r="AL18" s="1932"/>
      <c r="AM18" s="1933"/>
      <c r="AN18" s="1931" t="s">
        <v>165</v>
      </c>
      <c r="AO18" s="1932"/>
      <c r="AP18" s="1932"/>
      <c r="AQ18" s="1932"/>
      <c r="AR18" s="1932"/>
      <c r="AS18" s="1933"/>
      <c r="AT18" s="1931" t="s">
        <v>2362</v>
      </c>
      <c r="AU18" s="1932"/>
      <c r="AV18" s="1932"/>
      <c r="AW18" s="1932"/>
      <c r="AX18" s="1932"/>
      <c r="AY18" s="1934"/>
      <c r="AZ18" s="1208"/>
      <c r="BA18" s="1208"/>
      <c r="BB18" s="1208"/>
      <c r="BC18" s="1208"/>
      <c r="BD18" s="1208"/>
      <c r="BE18" s="1215"/>
    </row>
    <row r="19" spans="1:58" ht="14.5">
      <c r="A19" s="1208"/>
      <c r="B19" s="1935">
        <v>0.3</v>
      </c>
      <c r="C19" s="1936"/>
      <c r="D19" s="1936"/>
      <c r="E19" s="1936"/>
      <c r="F19" s="1936"/>
      <c r="G19" s="1936"/>
      <c r="H19" s="1936"/>
      <c r="I19" s="1937"/>
      <c r="J19" s="1938">
        <f t="shared" ref="J19:J24" si="0">SUM(P19:AS19)</f>
        <v>17</v>
      </c>
      <c r="K19" s="1939"/>
      <c r="L19" s="1939"/>
      <c r="M19" s="1939"/>
      <c r="N19" s="1939"/>
      <c r="O19" s="1940"/>
      <c r="P19" s="1938" cm="1">
        <f t="array" ref="P19">SUMPRODUCT((Application!$B$726:$B$760 = 'CalHFA Addendum'!P$18)*(Application!$AC$726:$AC$760 = 'CalHFA Addendum'!$B19),Application!$G$726:$G$760)</f>
        <v>0</v>
      </c>
      <c r="Q19" s="1939"/>
      <c r="R19" s="1939"/>
      <c r="S19" s="1939"/>
      <c r="T19" s="1939"/>
      <c r="U19" s="1940"/>
      <c r="V19" s="1938" cm="1">
        <f t="array" ref="V19">SUMPRODUCT((Application!$B$726:$B$760 = 'CalHFA Addendum'!V$18)*(Application!$AC$726:$AC$760 = 'CalHFA Addendum'!$B19),Application!$G$726:$G$760)</f>
        <v>0</v>
      </c>
      <c r="W19" s="1939"/>
      <c r="X19" s="1939"/>
      <c r="Y19" s="1939"/>
      <c r="Z19" s="1939"/>
      <c r="AA19" s="1940"/>
      <c r="AB19" s="1938" cm="1">
        <f t="array" ref="AB19">SUMPRODUCT((Application!$B$726:$B$760 = 'CalHFA Addendum'!AB$18)*(Application!$AC$726:$AC$760 = 'CalHFA Addendum'!$B19),Application!$G$726:$G$760)</f>
        <v>9</v>
      </c>
      <c r="AC19" s="1939"/>
      <c r="AD19" s="1939"/>
      <c r="AE19" s="1939"/>
      <c r="AF19" s="1939"/>
      <c r="AG19" s="1940"/>
      <c r="AH19" s="1938" cm="1">
        <f t="array" ref="AH19">SUMPRODUCT((Application!$B$726:$B$760 = 'CalHFA Addendum'!AH$18)*(Application!$AC$726:$AC$760 = 'CalHFA Addendum'!$B19),Application!$G$726:$G$760)</f>
        <v>8</v>
      </c>
      <c r="AI19" s="1939"/>
      <c r="AJ19" s="1939"/>
      <c r="AK19" s="1939"/>
      <c r="AL19" s="1939"/>
      <c r="AM19" s="1940"/>
      <c r="AN19" s="1938" cm="1">
        <f t="array" ref="AN19">SUMPRODUCT((Application!$B$726:$B$760 = 'CalHFA Addendum'!AN$18)*(Application!$AC$726:$AC$760 = 'CalHFA Addendum'!$B19),Application!$G$726:$G$760)</f>
        <v>0</v>
      </c>
      <c r="AO19" s="1939"/>
      <c r="AP19" s="1939"/>
      <c r="AQ19" s="1939"/>
      <c r="AR19" s="1939"/>
      <c r="AS19" s="1940"/>
      <c r="AT19" s="1941">
        <f>J19/$J$29</f>
        <v>0.12408759124087591</v>
      </c>
      <c r="AU19" s="1942"/>
      <c r="AV19" s="1942"/>
      <c r="AW19" s="1942"/>
      <c r="AX19" s="1942"/>
      <c r="AY19" s="1943"/>
      <c r="AZ19" s="1216"/>
      <c r="BA19" s="1208"/>
      <c r="BB19" s="1208"/>
      <c r="BC19" s="1208"/>
      <c r="BD19" s="1208"/>
      <c r="BE19" s="1215"/>
    </row>
    <row r="20" spans="1:58" ht="15" customHeight="1">
      <c r="A20" s="1208"/>
      <c r="B20" s="1935">
        <v>0.4</v>
      </c>
      <c r="C20" s="1936"/>
      <c r="D20" s="1936"/>
      <c r="E20" s="1936"/>
      <c r="F20" s="1936"/>
      <c r="G20" s="1936"/>
      <c r="H20" s="1936"/>
      <c r="I20" s="1937"/>
      <c r="J20" s="1938">
        <f t="shared" si="0"/>
        <v>0</v>
      </c>
      <c r="K20" s="1939"/>
      <c r="L20" s="1939"/>
      <c r="M20" s="1939"/>
      <c r="N20" s="1939"/>
      <c r="O20" s="1940"/>
      <c r="P20" s="1938" cm="1">
        <f t="array" ref="P20">SUMPRODUCT((Application!$B$726:$B$760 = 'CalHFA Addendum'!P$18)*(Application!$AC$726:$AC$760 = 'CalHFA Addendum'!$B20),Application!$G$726:$G$760)</f>
        <v>0</v>
      </c>
      <c r="Q20" s="1939"/>
      <c r="R20" s="1939"/>
      <c r="S20" s="1939"/>
      <c r="T20" s="1939"/>
      <c r="U20" s="1940"/>
      <c r="V20" s="1938" cm="1">
        <f t="array" ref="V20">SUMPRODUCT((Application!$B$726:$B$760 = 'CalHFA Addendum'!V$18)*(Application!$AC$726:$AC$760 = 'CalHFA Addendum'!$B20),Application!$G$726:$G$760)</f>
        <v>0</v>
      </c>
      <c r="W20" s="1939"/>
      <c r="X20" s="1939"/>
      <c r="Y20" s="1939"/>
      <c r="Z20" s="1939"/>
      <c r="AA20" s="1940"/>
      <c r="AB20" s="1938" cm="1">
        <f t="array" ref="AB20">SUMPRODUCT((Application!$B$726:$B$760 = 'CalHFA Addendum'!AB$18)*(Application!$AC$726:$AC$760 = 'CalHFA Addendum'!$B20),Application!$G$726:$G$760)</f>
        <v>0</v>
      </c>
      <c r="AC20" s="1939"/>
      <c r="AD20" s="1939"/>
      <c r="AE20" s="1939"/>
      <c r="AF20" s="1939"/>
      <c r="AG20" s="1940"/>
      <c r="AH20" s="1938" cm="1">
        <f t="array" ref="AH20">SUMPRODUCT((Application!$B$726:$B$760 = 'CalHFA Addendum'!AH$18)*(Application!$AC$726:$AC$760 = 'CalHFA Addendum'!$B20),Application!$G$726:$G$760)</f>
        <v>0</v>
      </c>
      <c r="AI20" s="1939"/>
      <c r="AJ20" s="1939"/>
      <c r="AK20" s="1939"/>
      <c r="AL20" s="1939"/>
      <c r="AM20" s="1940"/>
      <c r="AN20" s="1938" cm="1">
        <f t="array" ref="AN20">SUMPRODUCT((Application!$B$726:$B$760 = 'CalHFA Addendum'!AN$18)*(Application!$AC$726:$AC$760 = 'CalHFA Addendum'!$B20),Application!$G$726:$G$760)</f>
        <v>0</v>
      </c>
      <c r="AO20" s="1939"/>
      <c r="AP20" s="1939"/>
      <c r="AQ20" s="1939"/>
      <c r="AR20" s="1939"/>
      <c r="AS20" s="1940"/>
      <c r="AT20" s="1941">
        <f t="shared" ref="AT20:AT29" si="1">J20/$J$29</f>
        <v>0</v>
      </c>
      <c r="AU20" s="1942"/>
      <c r="AV20" s="1942"/>
      <c r="AW20" s="1942"/>
      <c r="AX20" s="1942"/>
      <c r="AY20" s="1943"/>
      <c r="AZ20" s="1208"/>
      <c r="BA20" s="1208"/>
      <c r="BB20" s="1208"/>
      <c r="BC20" s="1208"/>
      <c r="BD20" s="1208"/>
      <c r="BE20" s="1215"/>
    </row>
    <row r="21" spans="1:58" ht="14.5">
      <c r="A21" s="1208"/>
      <c r="B21" s="1935">
        <v>0.5</v>
      </c>
      <c r="C21" s="1936"/>
      <c r="D21" s="1936"/>
      <c r="E21" s="1936"/>
      <c r="F21" s="1936"/>
      <c r="G21" s="1936"/>
      <c r="H21" s="1936"/>
      <c r="I21" s="1937"/>
      <c r="J21" s="1938">
        <f t="shared" si="0"/>
        <v>81</v>
      </c>
      <c r="K21" s="1939"/>
      <c r="L21" s="1939"/>
      <c r="M21" s="1939"/>
      <c r="N21" s="1939"/>
      <c r="O21" s="1940"/>
      <c r="P21" s="1938" cm="1">
        <f t="array" ref="P21">SUMPRODUCT((Application!$B$726:$B$760 = 'CalHFA Addendum'!P$18)*(Application!$AC$726:$AC$760 = 'CalHFA Addendum'!$B21),Application!$G$726:$G$760)</f>
        <v>0</v>
      </c>
      <c r="Q21" s="1939"/>
      <c r="R21" s="1939"/>
      <c r="S21" s="1939"/>
      <c r="T21" s="1939"/>
      <c r="U21" s="1940"/>
      <c r="V21" s="1938" cm="1">
        <f t="array" ref="V21">SUMPRODUCT((Application!$B$726:$B$760 = 'CalHFA Addendum'!V$18)*(Application!$AC$726:$AC$760 = 'CalHFA Addendum'!$B21),Application!$G$726:$G$760)</f>
        <v>0</v>
      </c>
      <c r="W21" s="1939"/>
      <c r="X21" s="1939"/>
      <c r="Y21" s="1939"/>
      <c r="Z21" s="1939"/>
      <c r="AA21" s="1940"/>
      <c r="AB21" s="1938" cm="1">
        <f t="array" ref="AB21">SUMPRODUCT((Application!$B$726:$B$760 = 'CalHFA Addendum'!AB$18)*(Application!$AC$726:$AC$760 = 'CalHFA Addendum'!$B21),Application!$G$726:$G$760)</f>
        <v>43</v>
      </c>
      <c r="AC21" s="1939"/>
      <c r="AD21" s="1939"/>
      <c r="AE21" s="1939"/>
      <c r="AF21" s="1939"/>
      <c r="AG21" s="1940"/>
      <c r="AH21" s="1938" cm="1">
        <f t="array" ref="AH21">SUMPRODUCT((Application!$B$726:$B$760 = 'CalHFA Addendum'!AH$18)*(Application!$AC$726:$AC$760 = 'CalHFA Addendum'!$B21),Application!$G$726:$G$760)</f>
        <v>38</v>
      </c>
      <c r="AI21" s="1939"/>
      <c r="AJ21" s="1939"/>
      <c r="AK21" s="1939"/>
      <c r="AL21" s="1939"/>
      <c r="AM21" s="1940"/>
      <c r="AN21" s="1938" cm="1">
        <f t="array" ref="AN21">SUMPRODUCT((Application!$B$726:$B$760 = 'CalHFA Addendum'!AN$18)*(Application!$AC$726:$AC$760 = 'CalHFA Addendum'!$B21),Application!$G$726:$G$760)</f>
        <v>0</v>
      </c>
      <c r="AO21" s="1939"/>
      <c r="AP21" s="1939"/>
      <c r="AQ21" s="1939"/>
      <c r="AR21" s="1939"/>
      <c r="AS21" s="1940"/>
      <c r="AT21" s="1941">
        <f t="shared" si="1"/>
        <v>0.59124087591240881</v>
      </c>
      <c r="AU21" s="1942"/>
      <c r="AV21" s="1942"/>
      <c r="AW21" s="1942"/>
      <c r="AX21" s="1942"/>
      <c r="AY21" s="1943"/>
      <c r="AZ21" s="1208"/>
      <c r="BA21" s="1208"/>
      <c r="BB21" s="1208"/>
      <c r="BC21" s="1208"/>
      <c r="BD21" s="1208"/>
      <c r="BE21" s="1215"/>
    </row>
    <row r="22" spans="1:58" ht="14.5">
      <c r="A22" s="1208"/>
      <c r="B22" s="1935">
        <v>0.6</v>
      </c>
      <c r="C22" s="1936"/>
      <c r="D22" s="1936"/>
      <c r="E22" s="1936"/>
      <c r="F22" s="1936"/>
      <c r="G22" s="1936"/>
      <c r="H22" s="1936"/>
      <c r="I22" s="1937"/>
      <c r="J22" s="1938">
        <f t="shared" si="0"/>
        <v>37</v>
      </c>
      <c r="K22" s="1939"/>
      <c r="L22" s="1939"/>
      <c r="M22" s="1939"/>
      <c r="N22" s="1939"/>
      <c r="O22" s="1940"/>
      <c r="P22" s="1938" cm="1">
        <f t="array" ref="P22">SUMPRODUCT((Application!$B$726:$B$760 = 'CalHFA Addendum'!P$18)*(Application!$AC$726:$AC$760 = 'CalHFA Addendum'!$B22),Application!$G$726:$G$760)</f>
        <v>0</v>
      </c>
      <c r="Q22" s="1939"/>
      <c r="R22" s="1939"/>
      <c r="S22" s="1939"/>
      <c r="T22" s="1939"/>
      <c r="U22" s="1940"/>
      <c r="V22" s="1938" cm="1">
        <f t="array" ref="V22">SUMPRODUCT((Application!$B$726:$B$760 = 'CalHFA Addendum'!V$18)*(Application!$AC$726:$AC$760 = 'CalHFA Addendum'!$B22),Application!$G$726:$G$760)</f>
        <v>0</v>
      </c>
      <c r="W22" s="1939"/>
      <c r="X22" s="1939"/>
      <c r="Y22" s="1939"/>
      <c r="Z22" s="1939"/>
      <c r="AA22" s="1940"/>
      <c r="AB22" s="1938" cm="1">
        <f t="array" ref="AB22">SUMPRODUCT((Application!$B$726:$B$760 = 'CalHFA Addendum'!AB$18)*(Application!$AC$726:$AC$760 = 'CalHFA Addendum'!$B22),Application!$G$726:$G$760)</f>
        <v>17</v>
      </c>
      <c r="AC22" s="1939"/>
      <c r="AD22" s="1939"/>
      <c r="AE22" s="1939"/>
      <c r="AF22" s="1939"/>
      <c r="AG22" s="1940"/>
      <c r="AH22" s="1938" cm="1">
        <f t="array" ref="AH22">SUMPRODUCT((Application!$B$726:$B$760 = 'CalHFA Addendum'!AH$18)*(Application!$AC$726:$AC$760 = 'CalHFA Addendum'!$B22),Application!$G$726:$G$760)</f>
        <v>20</v>
      </c>
      <c r="AI22" s="1939"/>
      <c r="AJ22" s="1939"/>
      <c r="AK22" s="1939"/>
      <c r="AL22" s="1939"/>
      <c r="AM22" s="1940"/>
      <c r="AN22" s="1938" cm="1">
        <f t="array" ref="AN22">SUMPRODUCT((Application!$B$726:$B$760 = 'CalHFA Addendum'!AN$18)*(Application!$AC$726:$AC$760 = 'CalHFA Addendum'!$B22),Application!$G$726:$G$760)</f>
        <v>0</v>
      </c>
      <c r="AO22" s="1939"/>
      <c r="AP22" s="1939"/>
      <c r="AQ22" s="1939"/>
      <c r="AR22" s="1939"/>
      <c r="AS22" s="1940"/>
      <c r="AT22" s="1941">
        <f t="shared" si="1"/>
        <v>0.27007299270072993</v>
      </c>
      <c r="AU22" s="1942"/>
      <c r="AV22" s="1942"/>
      <c r="AW22" s="1942"/>
      <c r="AX22" s="1942"/>
      <c r="AY22" s="1943"/>
      <c r="AZ22" s="1208"/>
      <c r="BA22" s="1208"/>
      <c r="BB22" s="1208"/>
      <c r="BC22" s="1208"/>
      <c r="BD22" s="1208"/>
      <c r="BE22" s="1215"/>
    </row>
    <row r="23" spans="1:58" ht="14.5">
      <c r="A23" s="1208"/>
      <c r="B23" s="1935">
        <v>0.7</v>
      </c>
      <c r="C23" s="1936"/>
      <c r="D23" s="1936"/>
      <c r="E23" s="1936"/>
      <c r="F23" s="1936"/>
      <c r="G23" s="1936"/>
      <c r="H23" s="1936"/>
      <c r="I23" s="1937"/>
      <c r="J23" s="1938">
        <f t="shared" si="0"/>
        <v>0</v>
      </c>
      <c r="K23" s="1939"/>
      <c r="L23" s="1939"/>
      <c r="M23" s="1939"/>
      <c r="N23" s="1939"/>
      <c r="O23" s="1940"/>
      <c r="P23" s="1938" cm="1">
        <f t="array" ref="P23">SUMPRODUCT((Application!$B$726:$B$760 = 'CalHFA Addendum'!P$18)*(Application!$AC$726:$AC$760 = 'CalHFA Addendum'!$B23),Application!$G$726:$G$760)</f>
        <v>0</v>
      </c>
      <c r="Q23" s="1939"/>
      <c r="R23" s="1939"/>
      <c r="S23" s="1939"/>
      <c r="T23" s="1939"/>
      <c r="U23" s="1940"/>
      <c r="V23" s="1938" cm="1">
        <f t="array" ref="V23">SUMPRODUCT((Application!$B$726:$B$760 = 'CalHFA Addendum'!V$18)*(Application!$AC$726:$AC$760 = 'CalHFA Addendum'!$B23),Application!$G$726:$G$760)</f>
        <v>0</v>
      </c>
      <c r="W23" s="1939"/>
      <c r="X23" s="1939"/>
      <c r="Y23" s="1939"/>
      <c r="Z23" s="1939"/>
      <c r="AA23" s="1940"/>
      <c r="AB23" s="1938" cm="1">
        <f t="array" ref="AB23">SUMPRODUCT((Application!$B$726:$B$760 = 'CalHFA Addendum'!AB$18)*(Application!$AC$726:$AC$760 = 'CalHFA Addendum'!$B23),Application!$G$726:$G$760)</f>
        <v>0</v>
      </c>
      <c r="AC23" s="1939"/>
      <c r="AD23" s="1939"/>
      <c r="AE23" s="1939"/>
      <c r="AF23" s="1939"/>
      <c r="AG23" s="1940"/>
      <c r="AH23" s="1938" cm="1">
        <f t="array" ref="AH23">SUMPRODUCT((Application!$B$726:$B$760 = 'CalHFA Addendum'!AH$18)*(Application!$AC$726:$AC$760 = 'CalHFA Addendum'!$B23),Application!$G$726:$G$760)</f>
        <v>0</v>
      </c>
      <c r="AI23" s="1939"/>
      <c r="AJ23" s="1939"/>
      <c r="AK23" s="1939"/>
      <c r="AL23" s="1939"/>
      <c r="AM23" s="1940"/>
      <c r="AN23" s="1938" cm="1">
        <f t="array" ref="AN23">SUMPRODUCT((Application!$B$726:$B$760 = 'CalHFA Addendum'!AN$18)*(Application!$AC$726:$AC$760 = 'CalHFA Addendum'!$B23),Application!$G$726:$G$760)</f>
        <v>0</v>
      </c>
      <c r="AO23" s="1939"/>
      <c r="AP23" s="1939"/>
      <c r="AQ23" s="1939"/>
      <c r="AR23" s="1939"/>
      <c r="AS23" s="1940"/>
      <c r="AT23" s="1941">
        <f t="shared" si="1"/>
        <v>0</v>
      </c>
      <c r="AU23" s="1942"/>
      <c r="AV23" s="1942"/>
      <c r="AW23" s="1942"/>
      <c r="AX23" s="1942"/>
      <c r="AY23" s="1943"/>
      <c r="AZ23" s="1208"/>
      <c r="BA23" s="1208"/>
      <c r="BB23" s="1208"/>
      <c r="BC23" s="1208"/>
      <c r="BD23" s="1208"/>
      <c r="BE23" s="1215"/>
    </row>
    <row r="24" spans="1:58" ht="14.5">
      <c r="A24" s="1208"/>
      <c r="B24" s="1935">
        <v>0.8</v>
      </c>
      <c r="C24" s="1936"/>
      <c r="D24" s="1936"/>
      <c r="E24" s="1936"/>
      <c r="F24" s="1936"/>
      <c r="G24" s="1936"/>
      <c r="H24" s="1936"/>
      <c r="I24" s="1937"/>
      <c r="J24" s="1938">
        <f t="shared" si="0"/>
        <v>0</v>
      </c>
      <c r="K24" s="1939"/>
      <c r="L24" s="1939"/>
      <c r="M24" s="1939"/>
      <c r="N24" s="1939"/>
      <c r="O24" s="1940"/>
      <c r="P24" s="1938" cm="1">
        <f t="array" ref="P24">SUMPRODUCT((Application!$B$726:$B$760 = 'CalHFA Addendum'!P$18)*(Application!$AC$726:$AC$760 = 'CalHFA Addendum'!$B24),Application!$G$726:$G$760)</f>
        <v>0</v>
      </c>
      <c r="Q24" s="1939"/>
      <c r="R24" s="1939"/>
      <c r="S24" s="1939"/>
      <c r="T24" s="1939"/>
      <c r="U24" s="1940"/>
      <c r="V24" s="1938" cm="1">
        <f t="array" ref="V24">SUMPRODUCT((Application!$B$726:$B$760 = 'CalHFA Addendum'!V$18)*(Application!$AC$726:$AC$760 = 'CalHFA Addendum'!$B24),Application!$G$726:$G$760)</f>
        <v>0</v>
      </c>
      <c r="W24" s="1939"/>
      <c r="X24" s="1939"/>
      <c r="Y24" s="1939"/>
      <c r="Z24" s="1939"/>
      <c r="AA24" s="1940"/>
      <c r="AB24" s="1938" cm="1">
        <f t="array" ref="AB24">SUMPRODUCT((Application!$B$726:$B$760 = 'CalHFA Addendum'!AB$18)*(Application!$AC$726:$AC$760 = 'CalHFA Addendum'!$B24),Application!$G$726:$G$760)</f>
        <v>0</v>
      </c>
      <c r="AC24" s="1939"/>
      <c r="AD24" s="1939"/>
      <c r="AE24" s="1939"/>
      <c r="AF24" s="1939"/>
      <c r="AG24" s="1940"/>
      <c r="AH24" s="1938" cm="1">
        <f t="array" ref="AH24">SUMPRODUCT((Application!$B$726:$B$760 = 'CalHFA Addendum'!AH$18)*(Application!$AC$726:$AC$760 = 'CalHFA Addendum'!$B24),Application!$G$726:$G$760)</f>
        <v>0</v>
      </c>
      <c r="AI24" s="1939"/>
      <c r="AJ24" s="1939"/>
      <c r="AK24" s="1939"/>
      <c r="AL24" s="1939"/>
      <c r="AM24" s="1940"/>
      <c r="AN24" s="1938" cm="1">
        <f t="array" ref="AN24">SUMPRODUCT((Application!$B$726:$B$760 = 'CalHFA Addendum'!AN$18)*(Application!$AC$726:$AC$760 = 'CalHFA Addendum'!$B24),Application!$G$726:$G$760)</f>
        <v>0</v>
      </c>
      <c r="AO24" s="1939"/>
      <c r="AP24" s="1939"/>
      <c r="AQ24" s="1939"/>
      <c r="AR24" s="1939"/>
      <c r="AS24" s="1940"/>
      <c r="AT24" s="1941">
        <f t="shared" si="1"/>
        <v>0</v>
      </c>
      <c r="AU24" s="1942"/>
      <c r="AV24" s="1942"/>
      <c r="AW24" s="1942"/>
      <c r="AX24" s="1942"/>
      <c r="AY24" s="1943"/>
      <c r="AZ24" s="1208"/>
      <c r="BA24" s="1208"/>
      <c r="BB24" s="1208"/>
      <c r="BC24" s="1208"/>
      <c r="BD24" s="1208"/>
      <c r="BE24" s="1215"/>
    </row>
    <row r="25" spans="1:58" ht="14.5">
      <c r="A25" s="1208"/>
      <c r="B25" s="1935">
        <v>0.9</v>
      </c>
      <c r="C25" s="1936"/>
      <c r="D25" s="1936"/>
      <c r="E25" s="1936"/>
      <c r="F25" s="1936"/>
      <c r="G25" s="1936"/>
      <c r="H25" s="1936"/>
      <c r="I25" s="1937"/>
      <c r="J25" s="1944"/>
      <c r="K25" s="1945"/>
      <c r="L25" s="1945"/>
      <c r="M25" s="1945"/>
      <c r="N25" s="1945"/>
      <c r="O25" s="1946"/>
      <c r="P25" s="1944"/>
      <c r="Q25" s="1945"/>
      <c r="R25" s="1945"/>
      <c r="S25" s="1945"/>
      <c r="T25" s="1945"/>
      <c r="U25" s="1946"/>
      <c r="V25" s="1944"/>
      <c r="W25" s="1945"/>
      <c r="X25" s="1945"/>
      <c r="Y25" s="1945"/>
      <c r="Z25" s="1945"/>
      <c r="AA25" s="1946"/>
      <c r="AB25" s="1944"/>
      <c r="AC25" s="1945"/>
      <c r="AD25" s="1945"/>
      <c r="AE25" s="1945"/>
      <c r="AF25" s="1945"/>
      <c r="AG25" s="1946"/>
      <c r="AH25" s="1944"/>
      <c r="AI25" s="1945"/>
      <c r="AJ25" s="1945"/>
      <c r="AK25" s="1945"/>
      <c r="AL25" s="1945"/>
      <c r="AM25" s="1946"/>
      <c r="AN25" s="1944"/>
      <c r="AO25" s="1945"/>
      <c r="AP25" s="1945"/>
      <c r="AQ25" s="1945"/>
      <c r="AR25" s="1945"/>
      <c r="AS25" s="1946"/>
      <c r="AT25" s="1941">
        <f t="shared" si="1"/>
        <v>0</v>
      </c>
      <c r="AU25" s="1942"/>
      <c r="AV25" s="1942"/>
      <c r="AW25" s="1942"/>
      <c r="AX25" s="1942"/>
      <c r="AY25" s="1943"/>
      <c r="AZ25" s="1208"/>
      <c r="BA25" s="1208"/>
      <c r="BB25" s="1208"/>
      <c r="BC25" s="1208"/>
      <c r="BD25" s="1208"/>
      <c r="BE25" s="1215"/>
    </row>
    <row r="26" spans="1:58" ht="14.5">
      <c r="A26" s="1208"/>
      <c r="B26" s="1935">
        <v>1</v>
      </c>
      <c r="C26" s="1936"/>
      <c r="D26" s="1936"/>
      <c r="E26" s="1936"/>
      <c r="F26" s="1936"/>
      <c r="G26" s="1936"/>
      <c r="H26" s="1936"/>
      <c r="I26" s="1937"/>
      <c r="J26" s="1944"/>
      <c r="K26" s="1945"/>
      <c r="L26" s="1945"/>
      <c r="M26" s="1945"/>
      <c r="N26" s="1945"/>
      <c r="O26" s="1946"/>
      <c r="P26" s="1944"/>
      <c r="Q26" s="1945"/>
      <c r="R26" s="1945"/>
      <c r="S26" s="1945"/>
      <c r="T26" s="1945"/>
      <c r="U26" s="1946"/>
      <c r="V26" s="1944"/>
      <c r="W26" s="1945"/>
      <c r="X26" s="1945"/>
      <c r="Y26" s="1945"/>
      <c r="Z26" s="1945"/>
      <c r="AA26" s="1946"/>
      <c r="AB26" s="1944"/>
      <c r="AC26" s="1945"/>
      <c r="AD26" s="1945"/>
      <c r="AE26" s="1945"/>
      <c r="AF26" s="1945"/>
      <c r="AG26" s="1946"/>
      <c r="AH26" s="1944"/>
      <c r="AI26" s="1945"/>
      <c r="AJ26" s="1945"/>
      <c r="AK26" s="1945"/>
      <c r="AL26" s="1945"/>
      <c r="AM26" s="1946"/>
      <c r="AN26" s="1944"/>
      <c r="AO26" s="1945"/>
      <c r="AP26" s="1945"/>
      <c r="AQ26" s="1945"/>
      <c r="AR26" s="1945"/>
      <c r="AS26" s="1946"/>
      <c r="AT26" s="1941">
        <f t="shared" si="1"/>
        <v>0</v>
      </c>
      <c r="AU26" s="1942"/>
      <c r="AV26" s="1942"/>
      <c r="AW26" s="1942"/>
      <c r="AX26" s="1942"/>
      <c r="AY26" s="1943"/>
      <c r="AZ26" s="1208"/>
      <c r="BA26" s="1208"/>
      <c r="BB26" s="1208"/>
      <c r="BC26" s="1208"/>
      <c r="BD26" s="1208"/>
      <c r="BE26" s="1215"/>
    </row>
    <row r="27" spans="1:58" ht="14.5">
      <c r="A27" s="1208"/>
      <c r="B27" s="1935">
        <v>1.2</v>
      </c>
      <c r="C27" s="1936"/>
      <c r="D27" s="1936"/>
      <c r="E27" s="1936"/>
      <c r="F27" s="1936"/>
      <c r="G27" s="1936"/>
      <c r="H27" s="1936"/>
      <c r="I27" s="1937"/>
      <c r="J27" s="1944"/>
      <c r="K27" s="1945"/>
      <c r="L27" s="1945"/>
      <c r="M27" s="1945"/>
      <c r="N27" s="1945"/>
      <c r="O27" s="1946"/>
      <c r="P27" s="1944"/>
      <c r="Q27" s="1945"/>
      <c r="R27" s="1945"/>
      <c r="S27" s="1945"/>
      <c r="T27" s="1945"/>
      <c r="U27" s="1946"/>
      <c r="V27" s="1944"/>
      <c r="W27" s="1945"/>
      <c r="X27" s="1945"/>
      <c r="Y27" s="1945"/>
      <c r="Z27" s="1945"/>
      <c r="AA27" s="1946"/>
      <c r="AB27" s="1944"/>
      <c r="AC27" s="1945"/>
      <c r="AD27" s="1945"/>
      <c r="AE27" s="1945"/>
      <c r="AF27" s="1945"/>
      <c r="AG27" s="1946"/>
      <c r="AH27" s="1944"/>
      <c r="AI27" s="1945"/>
      <c r="AJ27" s="1945"/>
      <c r="AK27" s="1945"/>
      <c r="AL27" s="1945"/>
      <c r="AM27" s="1946"/>
      <c r="AN27" s="1944"/>
      <c r="AO27" s="1945"/>
      <c r="AP27" s="1945"/>
      <c r="AQ27" s="1945"/>
      <c r="AR27" s="1945"/>
      <c r="AS27" s="1946"/>
      <c r="AT27" s="1941">
        <f t="shared" si="1"/>
        <v>0</v>
      </c>
      <c r="AU27" s="1942"/>
      <c r="AV27" s="1942"/>
      <c r="AW27" s="1942"/>
      <c r="AX27" s="1942"/>
      <c r="AY27" s="1943"/>
      <c r="AZ27" s="1208"/>
      <c r="BA27" s="1208"/>
      <c r="BB27" s="1208"/>
      <c r="BC27" s="1208"/>
      <c r="BD27" s="1208"/>
      <c r="BE27" s="1215"/>
    </row>
    <row r="28" spans="1:58" ht="15" thickBot="1">
      <c r="A28" s="1208"/>
      <c r="B28" s="1947" t="s">
        <v>2361</v>
      </c>
      <c r="C28" s="1948"/>
      <c r="D28" s="1948"/>
      <c r="E28" s="1948"/>
      <c r="F28" s="1948"/>
      <c r="G28" s="1948"/>
      <c r="H28" s="1948"/>
      <c r="I28" s="1949"/>
      <c r="J28" s="1950">
        <f>SUM(P28:AS28)</f>
        <v>2</v>
      </c>
      <c r="K28" s="1951"/>
      <c r="L28" s="1951"/>
      <c r="M28" s="1951"/>
      <c r="N28" s="1951"/>
      <c r="O28" s="1952"/>
      <c r="P28" s="1950">
        <f>_xlfn.IFNA(VLOOKUP(P$18,Application!$J$781:$S$784,6,FALSE), 0)</f>
        <v>0</v>
      </c>
      <c r="Q28" s="1951"/>
      <c r="R28" s="1951"/>
      <c r="S28" s="1951"/>
      <c r="T28" s="1951"/>
      <c r="U28" s="1952"/>
      <c r="V28" s="1950">
        <f>_xlfn.IFNA(VLOOKUP(V$18,Application!$J$781:$S$784,6,FALSE), 0)</f>
        <v>0</v>
      </c>
      <c r="W28" s="1951"/>
      <c r="X28" s="1951"/>
      <c r="Y28" s="1951"/>
      <c r="Z28" s="1951"/>
      <c r="AA28" s="1952"/>
      <c r="AB28" s="1950">
        <f>_xlfn.IFNA(VLOOKUP(AB$18,Application!$J$781:$S$784,6,FALSE), 0)</f>
        <v>1</v>
      </c>
      <c r="AC28" s="1951"/>
      <c r="AD28" s="1951"/>
      <c r="AE28" s="1951"/>
      <c r="AF28" s="1951"/>
      <c r="AG28" s="1952"/>
      <c r="AH28" s="1950">
        <f>_xlfn.IFNA(VLOOKUP(AH$18,Application!$J$781:$S$784,6,FALSE), 0)</f>
        <v>1</v>
      </c>
      <c r="AI28" s="1951"/>
      <c r="AJ28" s="1951"/>
      <c r="AK28" s="1951"/>
      <c r="AL28" s="1951"/>
      <c r="AM28" s="1952"/>
      <c r="AN28" s="1950">
        <f>_xlfn.IFNA(VLOOKUP(AN$18,Application!$J$781:$S$784,6,FALSE), 0)</f>
        <v>0</v>
      </c>
      <c r="AO28" s="1951"/>
      <c r="AP28" s="1951"/>
      <c r="AQ28" s="1951"/>
      <c r="AR28" s="1951"/>
      <c r="AS28" s="1952"/>
      <c r="AT28" s="1953">
        <f t="shared" si="1"/>
        <v>1.4598540145985401E-2</v>
      </c>
      <c r="AU28" s="1954"/>
      <c r="AV28" s="1954"/>
      <c r="AW28" s="1954"/>
      <c r="AX28" s="1954"/>
      <c r="AY28" s="1955"/>
      <c r="AZ28" s="1208"/>
      <c r="BA28" s="1208"/>
      <c r="BB28" s="1208"/>
      <c r="BC28" s="1208"/>
      <c r="BD28" s="1208"/>
      <c r="BE28" s="1215"/>
    </row>
    <row r="29" spans="1:58" ht="15" thickBot="1">
      <c r="A29" s="1208"/>
      <c r="B29" s="1984" t="s">
        <v>1572</v>
      </c>
      <c r="C29" s="1957"/>
      <c r="D29" s="1957"/>
      <c r="E29" s="1957"/>
      <c r="F29" s="1957"/>
      <c r="G29" s="1957"/>
      <c r="H29" s="1957"/>
      <c r="I29" s="1958"/>
      <c r="J29" s="1956">
        <f>SUM(J19:O28)</f>
        <v>137</v>
      </c>
      <c r="K29" s="1957"/>
      <c r="L29" s="1957"/>
      <c r="M29" s="1957"/>
      <c r="N29" s="1957"/>
      <c r="O29" s="1958"/>
      <c r="P29" s="1956">
        <f>SUM(P19:U28)</f>
        <v>0</v>
      </c>
      <c r="Q29" s="1957"/>
      <c r="R29" s="1957"/>
      <c r="S29" s="1957"/>
      <c r="T29" s="1957"/>
      <c r="U29" s="1958"/>
      <c r="V29" s="1956">
        <f>SUM(V19:AA28)</f>
        <v>0</v>
      </c>
      <c r="W29" s="1957"/>
      <c r="X29" s="1957"/>
      <c r="Y29" s="1957"/>
      <c r="Z29" s="1957"/>
      <c r="AA29" s="1958"/>
      <c r="AB29" s="1956">
        <f>SUM(AB19:AG28)</f>
        <v>70</v>
      </c>
      <c r="AC29" s="1957"/>
      <c r="AD29" s="1957"/>
      <c r="AE29" s="1957"/>
      <c r="AF29" s="1957"/>
      <c r="AG29" s="1958"/>
      <c r="AH29" s="1956">
        <f>SUM(AH19:AM28)</f>
        <v>67</v>
      </c>
      <c r="AI29" s="1957"/>
      <c r="AJ29" s="1957"/>
      <c r="AK29" s="1957"/>
      <c r="AL29" s="1957"/>
      <c r="AM29" s="1958"/>
      <c r="AN29" s="1956">
        <f>SUM(AN19:AS28)</f>
        <v>0</v>
      </c>
      <c r="AO29" s="1957"/>
      <c r="AP29" s="1957"/>
      <c r="AQ29" s="1957"/>
      <c r="AR29" s="1957"/>
      <c r="AS29" s="1958"/>
      <c r="AT29" s="1959">
        <f t="shared" si="1"/>
        <v>1</v>
      </c>
      <c r="AU29" s="1960"/>
      <c r="AV29" s="1960"/>
      <c r="AW29" s="1960"/>
      <c r="AX29" s="1960"/>
      <c r="AY29" s="1961"/>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62" t="s">
        <v>2360</v>
      </c>
      <c r="C31" s="1963"/>
      <c r="D31" s="1963"/>
      <c r="E31" s="1963"/>
      <c r="F31" s="1963"/>
      <c r="G31" s="1963"/>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3"/>
      <c r="BD31" s="1964"/>
      <c r="BE31" s="1215"/>
    </row>
    <row r="32" spans="1:58" ht="15" thickBot="1">
      <c r="A32" s="1208"/>
      <c r="B32" s="1965" t="s">
        <v>2359</v>
      </c>
      <c r="C32" s="1966"/>
      <c r="D32" s="1966"/>
      <c r="E32" s="1966"/>
      <c r="F32" s="1966"/>
      <c r="G32" s="1966"/>
      <c r="H32" s="1966"/>
      <c r="I32" s="1966"/>
      <c r="J32" s="1969" t="s">
        <v>2358</v>
      </c>
      <c r="K32" s="1970"/>
      <c r="L32" s="1970"/>
      <c r="M32" s="1970"/>
      <c r="N32" s="1969" t="s">
        <v>2357</v>
      </c>
      <c r="O32" s="1970"/>
      <c r="P32" s="1970"/>
      <c r="Q32" s="1972"/>
      <c r="R32" s="1974" t="s">
        <v>2356</v>
      </c>
      <c r="S32" s="1975"/>
      <c r="T32" s="1975"/>
      <c r="U32" s="1975"/>
      <c r="V32" s="1975"/>
      <c r="W32" s="1975"/>
      <c r="X32" s="1975"/>
      <c r="Y32" s="1975"/>
      <c r="Z32" s="1975"/>
      <c r="AA32" s="1975"/>
      <c r="AB32" s="1975"/>
      <c r="AC32" s="1975"/>
      <c r="AD32" s="1975"/>
      <c r="AE32" s="1975"/>
      <c r="AF32" s="1975"/>
      <c r="AG32" s="1975"/>
      <c r="AH32" s="1975"/>
      <c r="AI32" s="1975"/>
      <c r="AJ32" s="1975"/>
      <c r="AK32" s="1975"/>
      <c r="AL32" s="1975"/>
      <c r="AM32" s="1975"/>
      <c r="AN32" s="1975"/>
      <c r="AO32" s="1975"/>
      <c r="AP32" s="1975"/>
      <c r="AQ32" s="1975"/>
      <c r="AR32" s="1975"/>
      <c r="AS32" s="1975"/>
      <c r="AT32" s="1975"/>
      <c r="AU32" s="1975"/>
      <c r="AV32" s="1975"/>
      <c r="AW32" s="1975"/>
      <c r="AX32" s="1975"/>
      <c r="AY32" s="1975"/>
      <c r="AZ32" s="1975"/>
      <c r="BA32" s="1975"/>
      <c r="BB32" s="1975"/>
      <c r="BC32" s="1975"/>
      <c r="BD32" s="1976"/>
      <c r="BE32" s="1215"/>
    </row>
    <row r="33" spans="1:58" ht="15" customHeight="1">
      <c r="A33" s="1208"/>
      <c r="B33" s="1967"/>
      <c r="C33" s="1968"/>
      <c r="D33" s="1968"/>
      <c r="E33" s="1968"/>
      <c r="F33" s="1968"/>
      <c r="G33" s="1968"/>
      <c r="H33" s="1968"/>
      <c r="I33" s="1968"/>
      <c r="J33" s="1971"/>
      <c r="K33" s="1971"/>
      <c r="L33" s="1971"/>
      <c r="M33" s="1971"/>
      <c r="N33" s="1971"/>
      <c r="O33" s="1971"/>
      <c r="P33" s="1971"/>
      <c r="Q33" s="1973"/>
      <c r="R33" s="1977" t="s">
        <v>2355</v>
      </c>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78"/>
      <c r="AO33" s="1978"/>
      <c r="AP33" s="1978"/>
      <c r="AQ33" s="1978"/>
      <c r="AR33" s="1978"/>
      <c r="AS33" s="1978"/>
      <c r="AT33" s="1978"/>
      <c r="AU33" s="1978"/>
      <c r="AV33" s="1978"/>
      <c r="AW33" s="1978"/>
      <c r="AX33" s="1978"/>
      <c r="AY33" s="1978"/>
      <c r="AZ33" s="1978"/>
      <c r="BA33" s="1978"/>
      <c r="BB33" s="1978"/>
      <c r="BC33" s="1978"/>
      <c r="BD33" s="1979"/>
      <c r="BE33" s="1215"/>
    </row>
    <row r="34" spans="1:58" ht="15.75" customHeight="1" thickBot="1">
      <c r="A34" s="1208"/>
      <c r="B34" s="1967"/>
      <c r="C34" s="1968"/>
      <c r="D34" s="1968"/>
      <c r="E34" s="1968"/>
      <c r="F34" s="1968"/>
      <c r="G34" s="1968"/>
      <c r="H34" s="1968"/>
      <c r="I34" s="1968"/>
      <c r="J34" s="1971"/>
      <c r="K34" s="1971"/>
      <c r="L34" s="1971"/>
      <c r="M34" s="1971"/>
      <c r="N34" s="1971"/>
      <c r="O34" s="1971"/>
      <c r="P34" s="1971"/>
      <c r="Q34" s="1973"/>
      <c r="R34" s="1980"/>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1981"/>
      <c r="AP34" s="1981"/>
      <c r="AQ34" s="1981"/>
      <c r="AR34" s="1981"/>
      <c r="AS34" s="1981"/>
      <c r="AT34" s="1981"/>
      <c r="AU34" s="1981"/>
      <c r="AV34" s="1981"/>
      <c r="AW34" s="1981"/>
      <c r="AX34" s="1981"/>
      <c r="AY34" s="1981"/>
      <c r="AZ34" s="1981"/>
      <c r="BA34" s="1981"/>
      <c r="BB34" s="1981"/>
      <c r="BC34" s="1981"/>
      <c r="BD34" s="1982"/>
      <c r="BE34" s="1215"/>
    </row>
    <row r="35" spans="1:58" ht="15.75" customHeight="1">
      <c r="A35" s="1208"/>
      <c r="B35" s="1967"/>
      <c r="C35" s="1968"/>
      <c r="D35" s="1968"/>
      <c r="E35" s="1968"/>
      <c r="F35" s="1968"/>
      <c r="G35" s="1968"/>
      <c r="H35" s="1968"/>
      <c r="I35" s="1968"/>
      <c r="J35" s="1971"/>
      <c r="K35" s="1971"/>
      <c r="L35" s="1971"/>
      <c r="M35" s="1971"/>
      <c r="N35" s="1971"/>
      <c r="O35" s="1971"/>
      <c r="P35" s="1971"/>
      <c r="Q35" s="1971"/>
      <c r="R35" s="1983">
        <v>0.3</v>
      </c>
      <c r="S35" s="1983"/>
      <c r="T35" s="1983"/>
      <c r="U35" s="1983"/>
      <c r="V35" s="1983">
        <v>0.4</v>
      </c>
      <c r="W35" s="1983"/>
      <c r="X35" s="1983"/>
      <c r="Y35" s="1983"/>
      <c r="Z35" s="1983">
        <v>0.5</v>
      </c>
      <c r="AA35" s="1983"/>
      <c r="AB35" s="1983"/>
      <c r="AC35" s="1983"/>
      <c r="AD35" s="1983">
        <v>0.6</v>
      </c>
      <c r="AE35" s="1983"/>
      <c r="AF35" s="1983"/>
      <c r="AG35" s="1983"/>
      <c r="AH35" s="1983">
        <v>0.7</v>
      </c>
      <c r="AI35" s="1983"/>
      <c r="AJ35" s="1983"/>
      <c r="AK35" s="1983"/>
      <c r="AL35" s="1988">
        <v>0.8</v>
      </c>
      <c r="AM35" s="1989"/>
      <c r="AN35" s="1989"/>
      <c r="AO35" s="1990"/>
      <c r="AP35" s="1991">
        <v>1.2</v>
      </c>
      <c r="AQ35" s="1992"/>
      <c r="AR35" s="1993"/>
      <c r="AS35" s="1985" t="s">
        <v>2354</v>
      </c>
      <c r="AT35" s="1986"/>
      <c r="AU35" s="1986"/>
      <c r="AV35" s="1986"/>
      <c r="AW35" s="1986"/>
      <c r="AX35" s="1994"/>
      <c r="AY35" s="1985" t="s">
        <v>2353</v>
      </c>
      <c r="AZ35" s="1986"/>
      <c r="BA35" s="1986"/>
      <c r="BB35" s="1986"/>
      <c r="BC35" s="1986"/>
      <c r="BD35" s="1987"/>
      <c r="BE35" s="1215"/>
    </row>
    <row r="36" spans="1:58" ht="15.75" customHeight="1">
      <c r="A36" s="1208"/>
      <c r="B36" s="2004" t="s">
        <v>2352</v>
      </c>
      <c r="C36" s="2005"/>
      <c r="D36" s="2005"/>
      <c r="E36" s="2005"/>
      <c r="F36" s="2005"/>
      <c r="G36" s="2005"/>
      <c r="H36" s="2005"/>
      <c r="I36" s="2005"/>
      <c r="J36" s="2006" t="s">
        <v>2351</v>
      </c>
      <c r="K36" s="2006"/>
      <c r="L36" s="2006"/>
      <c r="M36" s="2006"/>
      <c r="N36" s="2006">
        <v>55</v>
      </c>
      <c r="O36" s="2006"/>
      <c r="P36" s="2006"/>
      <c r="Q36" s="2006"/>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1995"/>
      <c r="AM36" s="1996"/>
      <c r="AN36" s="1996"/>
      <c r="AO36" s="1997"/>
      <c r="AP36" s="1995"/>
      <c r="AQ36" s="1996"/>
      <c r="AR36" s="1997"/>
      <c r="AS36" s="1998">
        <f t="shared" ref="AS36:AS47" si="2">SUM(R36:AR36)</f>
        <v>0</v>
      </c>
      <c r="AT36" s="1999"/>
      <c r="AU36" s="1999"/>
      <c r="AV36" s="1999"/>
      <c r="AW36" s="1999"/>
      <c r="AX36" s="2000"/>
      <c r="AY36" s="2001">
        <f t="shared" ref="AY36:AY47" si="3">AS36/$J$29</f>
        <v>0</v>
      </c>
      <c r="AZ36" s="2002"/>
      <c r="BA36" s="2002"/>
      <c r="BB36" s="2002"/>
      <c r="BC36" s="2002"/>
      <c r="BD36" s="2003"/>
      <c r="BE36" s="1215"/>
    </row>
    <row r="37" spans="1:58" ht="15.75" customHeight="1">
      <c r="A37" s="1208"/>
      <c r="B37" s="2004" t="s">
        <v>2350</v>
      </c>
      <c r="C37" s="2005"/>
      <c r="D37" s="2005"/>
      <c r="E37" s="2005"/>
      <c r="F37" s="2005"/>
      <c r="G37" s="2005"/>
      <c r="H37" s="2005"/>
      <c r="I37" s="2005"/>
      <c r="J37" s="2006" t="s">
        <v>2349</v>
      </c>
      <c r="K37" s="2006"/>
      <c r="L37" s="2006"/>
      <c r="M37" s="2006"/>
      <c r="N37" s="2006">
        <v>55</v>
      </c>
      <c r="O37" s="2006"/>
      <c r="P37" s="2006"/>
      <c r="Q37" s="2006"/>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1995"/>
      <c r="AM37" s="1996"/>
      <c r="AN37" s="1996"/>
      <c r="AO37" s="1997"/>
      <c r="AP37" s="1995"/>
      <c r="AQ37" s="1996"/>
      <c r="AR37" s="1997"/>
      <c r="AS37" s="1998">
        <f t="shared" si="2"/>
        <v>0</v>
      </c>
      <c r="AT37" s="1999"/>
      <c r="AU37" s="1999"/>
      <c r="AV37" s="1999"/>
      <c r="AW37" s="1999"/>
      <c r="AX37" s="2000"/>
      <c r="AY37" s="2001">
        <f t="shared" si="3"/>
        <v>0</v>
      </c>
      <c r="AZ37" s="2002"/>
      <c r="BA37" s="2002"/>
      <c r="BB37" s="2002"/>
      <c r="BC37" s="2002"/>
      <c r="BD37" s="2003"/>
      <c r="BE37" s="1215"/>
    </row>
    <row r="38" spans="1:58" ht="15.75" customHeight="1">
      <c r="A38" s="1208"/>
      <c r="B38" s="2004" t="s">
        <v>2348</v>
      </c>
      <c r="C38" s="2005"/>
      <c r="D38" s="2005"/>
      <c r="E38" s="2005"/>
      <c r="F38" s="2005"/>
      <c r="G38" s="2005"/>
      <c r="H38" s="2005"/>
      <c r="I38" s="2005"/>
      <c r="J38" s="2006" t="s">
        <v>2347</v>
      </c>
      <c r="K38" s="2006"/>
      <c r="L38" s="2006"/>
      <c r="M38" s="2006"/>
      <c r="N38" s="2006">
        <v>55</v>
      </c>
      <c r="O38" s="2006"/>
      <c r="P38" s="2006"/>
      <c r="Q38" s="2006"/>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1995"/>
      <c r="AM38" s="1996"/>
      <c r="AN38" s="1996"/>
      <c r="AO38" s="1997"/>
      <c r="AP38" s="1995"/>
      <c r="AQ38" s="1996"/>
      <c r="AR38" s="1997"/>
      <c r="AS38" s="1998">
        <f t="shared" si="2"/>
        <v>0</v>
      </c>
      <c r="AT38" s="1999"/>
      <c r="AU38" s="1999"/>
      <c r="AV38" s="1999"/>
      <c r="AW38" s="1999"/>
      <c r="AX38" s="2000"/>
      <c r="AY38" s="2001">
        <f t="shared" si="3"/>
        <v>0</v>
      </c>
      <c r="AZ38" s="2002"/>
      <c r="BA38" s="2002"/>
      <c r="BB38" s="2002"/>
      <c r="BC38" s="2002"/>
      <c r="BD38" s="2003"/>
      <c r="BE38" s="1215"/>
    </row>
    <row r="39" spans="1:58" ht="15.75" customHeight="1">
      <c r="A39" s="1208"/>
      <c r="B39" s="2004" t="s">
        <v>2346</v>
      </c>
      <c r="C39" s="2005"/>
      <c r="D39" s="2005"/>
      <c r="E39" s="2005"/>
      <c r="F39" s="2005"/>
      <c r="G39" s="2005"/>
      <c r="H39" s="2005"/>
      <c r="I39" s="2005"/>
      <c r="J39" s="2006"/>
      <c r="K39" s="2006"/>
      <c r="L39" s="2006"/>
      <c r="M39" s="2006"/>
      <c r="N39" s="2006"/>
      <c r="O39" s="2006"/>
      <c r="P39" s="2006"/>
      <c r="Q39" s="2006"/>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1995"/>
      <c r="AM39" s="1996"/>
      <c r="AN39" s="1996"/>
      <c r="AO39" s="1997"/>
      <c r="AP39" s="1995"/>
      <c r="AQ39" s="1996"/>
      <c r="AR39" s="1997"/>
      <c r="AS39" s="1998">
        <f t="shared" si="2"/>
        <v>0</v>
      </c>
      <c r="AT39" s="1999"/>
      <c r="AU39" s="1999"/>
      <c r="AV39" s="1999"/>
      <c r="AW39" s="1999"/>
      <c r="AX39" s="2000"/>
      <c r="AY39" s="2001">
        <f t="shared" si="3"/>
        <v>0</v>
      </c>
      <c r="AZ39" s="2002"/>
      <c r="BA39" s="2002"/>
      <c r="BB39" s="2002"/>
      <c r="BC39" s="2002"/>
      <c r="BD39" s="2003"/>
      <c r="BE39" s="1215"/>
    </row>
    <row r="40" spans="1:58" ht="15.75" customHeight="1">
      <c r="A40" s="1208"/>
      <c r="B40" s="2004" t="s">
        <v>2346</v>
      </c>
      <c r="C40" s="2005"/>
      <c r="D40" s="2005"/>
      <c r="E40" s="2005"/>
      <c r="F40" s="2005"/>
      <c r="G40" s="2005"/>
      <c r="H40" s="2005"/>
      <c r="I40" s="2005"/>
      <c r="J40" s="2006"/>
      <c r="K40" s="2006"/>
      <c r="L40" s="2006"/>
      <c r="M40" s="2006"/>
      <c r="N40" s="2006"/>
      <c r="O40" s="2006"/>
      <c r="P40" s="2006"/>
      <c r="Q40" s="2006"/>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1995"/>
      <c r="AM40" s="1996"/>
      <c r="AN40" s="1996"/>
      <c r="AO40" s="1997"/>
      <c r="AP40" s="1995"/>
      <c r="AQ40" s="1996"/>
      <c r="AR40" s="1997"/>
      <c r="AS40" s="1998">
        <f t="shared" si="2"/>
        <v>0</v>
      </c>
      <c r="AT40" s="1999"/>
      <c r="AU40" s="1999"/>
      <c r="AV40" s="1999"/>
      <c r="AW40" s="1999"/>
      <c r="AX40" s="2000"/>
      <c r="AY40" s="2001">
        <f t="shared" si="3"/>
        <v>0</v>
      </c>
      <c r="AZ40" s="2002"/>
      <c r="BA40" s="2002"/>
      <c r="BB40" s="2002"/>
      <c r="BC40" s="2002"/>
      <c r="BD40" s="2003"/>
      <c r="BE40" s="1215"/>
    </row>
    <row r="41" spans="1:58" ht="15.75" customHeight="1">
      <c r="A41" s="1208"/>
      <c r="B41" s="2004" t="s">
        <v>2345</v>
      </c>
      <c r="C41" s="2005"/>
      <c r="D41" s="2005"/>
      <c r="E41" s="2005"/>
      <c r="F41" s="2005"/>
      <c r="G41" s="2005"/>
      <c r="H41" s="2005"/>
      <c r="I41" s="2005"/>
      <c r="J41" s="2006"/>
      <c r="K41" s="2006"/>
      <c r="L41" s="2006"/>
      <c r="M41" s="2006"/>
      <c r="N41" s="2006"/>
      <c r="O41" s="2006"/>
      <c r="P41" s="2006"/>
      <c r="Q41" s="2006"/>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1995"/>
      <c r="AM41" s="1996"/>
      <c r="AN41" s="1996"/>
      <c r="AO41" s="1997"/>
      <c r="AP41" s="1995"/>
      <c r="AQ41" s="1996"/>
      <c r="AR41" s="1997"/>
      <c r="AS41" s="1998">
        <f t="shared" si="2"/>
        <v>0</v>
      </c>
      <c r="AT41" s="1999"/>
      <c r="AU41" s="1999"/>
      <c r="AV41" s="1999"/>
      <c r="AW41" s="1999"/>
      <c r="AX41" s="2000"/>
      <c r="AY41" s="2001">
        <f t="shared" si="3"/>
        <v>0</v>
      </c>
      <c r="AZ41" s="2002"/>
      <c r="BA41" s="2002"/>
      <c r="BB41" s="2002"/>
      <c r="BC41" s="2002"/>
      <c r="BD41" s="2003"/>
      <c r="BE41" s="1215"/>
    </row>
    <row r="42" spans="1:58" ht="15.75" customHeight="1">
      <c r="A42" s="1208"/>
      <c r="B42" s="2004" t="s">
        <v>2345</v>
      </c>
      <c r="C42" s="2005"/>
      <c r="D42" s="2005"/>
      <c r="E42" s="2005"/>
      <c r="F42" s="2005"/>
      <c r="G42" s="2005"/>
      <c r="H42" s="2005"/>
      <c r="I42" s="2005"/>
      <c r="J42" s="2006"/>
      <c r="K42" s="2006"/>
      <c r="L42" s="2006"/>
      <c r="M42" s="2006"/>
      <c r="N42" s="2006"/>
      <c r="O42" s="2006"/>
      <c r="P42" s="2006"/>
      <c r="Q42" s="2006"/>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1995"/>
      <c r="AM42" s="1996"/>
      <c r="AN42" s="1996"/>
      <c r="AO42" s="1997"/>
      <c r="AP42" s="1995"/>
      <c r="AQ42" s="1996"/>
      <c r="AR42" s="1997"/>
      <c r="AS42" s="1998">
        <f t="shared" si="2"/>
        <v>0</v>
      </c>
      <c r="AT42" s="1999"/>
      <c r="AU42" s="1999"/>
      <c r="AV42" s="1999"/>
      <c r="AW42" s="1999"/>
      <c r="AX42" s="2000"/>
      <c r="AY42" s="2001">
        <f t="shared" si="3"/>
        <v>0</v>
      </c>
      <c r="AZ42" s="2002"/>
      <c r="BA42" s="2002"/>
      <c r="BB42" s="2002"/>
      <c r="BC42" s="2002"/>
      <c r="BD42" s="2003"/>
      <c r="BE42" s="1215"/>
    </row>
    <row r="43" spans="1:58" ht="15.75" customHeight="1">
      <c r="A43" s="1208"/>
      <c r="B43" s="2008" t="s">
        <v>2344</v>
      </c>
      <c r="C43" s="2009"/>
      <c r="D43" s="2009"/>
      <c r="E43" s="2009"/>
      <c r="F43" s="2009"/>
      <c r="G43" s="2009"/>
      <c r="H43" s="2009"/>
      <c r="I43" s="2009"/>
      <c r="J43" s="2006"/>
      <c r="K43" s="2006"/>
      <c r="L43" s="2006"/>
      <c r="M43" s="2006"/>
      <c r="N43" s="2006"/>
      <c r="O43" s="2006"/>
      <c r="P43" s="2006"/>
      <c r="Q43" s="2006"/>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1995"/>
      <c r="AM43" s="1996"/>
      <c r="AN43" s="1996"/>
      <c r="AO43" s="1997"/>
      <c r="AP43" s="1995"/>
      <c r="AQ43" s="1996"/>
      <c r="AR43" s="1997"/>
      <c r="AS43" s="1998">
        <f t="shared" si="2"/>
        <v>0</v>
      </c>
      <c r="AT43" s="1999"/>
      <c r="AU43" s="1999"/>
      <c r="AV43" s="1999"/>
      <c r="AW43" s="1999"/>
      <c r="AX43" s="2000"/>
      <c r="AY43" s="2001">
        <f t="shared" si="3"/>
        <v>0</v>
      </c>
      <c r="AZ43" s="2002"/>
      <c r="BA43" s="2002"/>
      <c r="BB43" s="2002"/>
      <c r="BC43" s="2002"/>
      <c r="BD43" s="2003"/>
      <c r="BE43" s="1215"/>
    </row>
    <row r="44" spans="1:58" ht="15.75" customHeight="1">
      <c r="A44" s="1208"/>
      <c r="B44" s="2008" t="s">
        <v>2343</v>
      </c>
      <c r="C44" s="2009"/>
      <c r="D44" s="2009"/>
      <c r="E44" s="2009"/>
      <c r="F44" s="2009"/>
      <c r="G44" s="2009"/>
      <c r="H44" s="2009"/>
      <c r="I44" s="2009"/>
      <c r="J44" s="2006"/>
      <c r="K44" s="2006"/>
      <c r="L44" s="2006"/>
      <c r="M44" s="2006"/>
      <c r="N44" s="2006"/>
      <c r="O44" s="2006"/>
      <c r="P44" s="2006"/>
      <c r="Q44" s="2006"/>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1995"/>
      <c r="AM44" s="1996"/>
      <c r="AN44" s="1996"/>
      <c r="AO44" s="1997"/>
      <c r="AP44" s="1995"/>
      <c r="AQ44" s="1996"/>
      <c r="AR44" s="1997"/>
      <c r="AS44" s="1998">
        <f t="shared" si="2"/>
        <v>0</v>
      </c>
      <c r="AT44" s="1999"/>
      <c r="AU44" s="1999"/>
      <c r="AV44" s="1999"/>
      <c r="AW44" s="1999"/>
      <c r="AX44" s="2000"/>
      <c r="AY44" s="2001">
        <f t="shared" si="3"/>
        <v>0</v>
      </c>
      <c r="AZ44" s="2002"/>
      <c r="BA44" s="2002"/>
      <c r="BB44" s="2002"/>
      <c r="BC44" s="2002"/>
      <c r="BD44" s="2003"/>
      <c r="BE44" s="1215"/>
    </row>
    <row r="45" spans="1:58" ht="15.75" customHeight="1">
      <c r="A45" s="1208"/>
      <c r="B45" s="2008" t="s">
        <v>2342</v>
      </c>
      <c r="C45" s="2009"/>
      <c r="D45" s="2009"/>
      <c r="E45" s="2009"/>
      <c r="F45" s="2009"/>
      <c r="G45" s="2009"/>
      <c r="H45" s="2009"/>
      <c r="I45" s="2009"/>
      <c r="J45" s="2006"/>
      <c r="K45" s="2006"/>
      <c r="L45" s="2006"/>
      <c r="M45" s="2006"/>
      <c r="N45" s="2006"/>
      <c r="O45" s="2006"/>
      <c r="P45" s="2006"/>
      <c r="Q45" s="2006"/>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1995"/>
      <c r="AM45" s="1996"/>
      <c r="AN45" s="1996"/>
      <c r="AO45" s="1997"/>
      <c r="AP45" s="1995"/>
      <c r="AQ45" s="1996"/>
      <c r="AR45" s="1997"/>
      <c r="AS45" s="1998">
        <f t="shared" si="2"/>
        <v>0</v>
      </c>
      <c r="AT45" s="1999"/>
      <c r="AU45" s="1999"/>
      <c r="AV45" s="1999"/>
      <c r="AW45" s="1999"/>
      <c r="AX45" s="2000"/>
      <c r="AY45" s="2001">
        <f t="shared" si="3"/>
        <v>0</v>
      </c>
      <c r="AZ45" s="2002"/>
      <c r="BA45" s="2002"/>
      <c r="BB45" s="2002"/>
      <c r="BC45" s="2002"/>
      <c r="BD45" s="2003"/>
      <c r="BE45" s="1215"/>
    </row>
    <row r="46" spans="1:58" ht="15.75" customHeight="1">
      <c r="A46" s="1208"/>
      <c r="B46" s="2008" t="s">
        <v>2274</v>
      </c>
      <c r="C46" s="2009"/>
      <c r="D46" s="2009"/>
      <c r="E46" s="2009"/>
      <c r="F46" s="2009"/>
      <c r="G46" s="2009"/>
      <c r="H46" s="2009"/>
      <c r="I46" s="2009"/>
      <c r="J46" s="2006"/>
      <c r="K46" s="2006"/>
      <c r="L46" s="2006"/>
      <c r="M46" s="2006"/>
      <c r="N46" s="2006">
        <v>99</v>
      </c>
      <c r="O46" s="2006"/>
      <c r="P46" s="2006"/>
      <c r="Q46" s="2006"/>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1995"/>
      <c r="AM46" s="1996"/>
      <c r="AN46" s="1996"/>
      <c r="AO46" s="1997"/>
      <c r="AP46" s="1995"/>
      <c r="AQ46" s="1996"/>
      <c r="AR46" s="1997"/>
      <c r="AS46" s="1998">
        <f t="shared" si="2"/>
        <v>0</v>
      </c>
      <c r="AT46" s="1999"/>
      <c r="AU46" s="1999"/>
      <c r="AV46" s="1999"/>
      <c r="AW46" s="1999"/>
      <c r="AX46" s="2000"/>
      <c r="AY46" s="2001">
        <f t="shared" si="3"/>
        <v>0</v>
      </c>
      <c r="AZ46" s="2002"/>
      <c r="BA46" s="2002"/>
      <c r="BB46" s="2002"/>
      <c r="BC46" s="2002"/>
      <c r="BD46" s="2003"/>
      <c r="BE46" s="1215"/>
    </row>
    <row r="47" spans="1:58" ht="15.75" customHeight="1" thickBot="1">
      <c r="A47" s="1208"/>
      <c r="B47" s="2010" t="s">
        <v>299</v>
      </c>
      <c r="C47" s="2011"/>
      <c r="D47" s="2011"/>
      <c r="E47" s="2011"/>
      <c r="F47" s="2011"/>
      <c r="G47" s="2011"/>
      <c r="H47" s="2011"/>
      <c r="I47" s="2011"/>
      <c r="J47" s="2012"/>
      <c r="K47" s="2012"/>
      <c r="L47" s="2012"/>
      <c r="M47" s="2012"/>
      <c r="N47" s="2012"/>
      <c r="O47" s="2012"/>
      <c r="P47" s="2012"/>
      <c r="Q47" s="2012"/>
      <c r="R47" s="2013"/>
      <c r="S47" s="2013"/>
      <c r="T47" s="2013"/>
      <c r="U47" s="2013"/>
      <c r="V47" s="2013"/>
      <c r="W47" s="2013"/>
      <c r="X47" s="2013"/>
      <c r="Y47" s="2013"/>
      <c r="Z47" s="2013"/>
      <c r="AA47" s="2013"/>
      <c r="AB47" s="2013"/>
      <c r="AC47" s="2013"/>
      <c r="AD47" s="2013"/>
      <c r="AE47" s="2013"/>
      <c r="AF47" s="2013"/>
      <c r="AG47" s="2013"/>
      <c r="AH47" s="2013"/>
      <c r="AI47" s="2013"/>
      <c r="AJ47" s="2013"/>
      <c r="AK47" s="2013"/>
      <c r="AL47" s="2017"/>
      <c r="AM47" s="2018"/>
      <c r="AN47" s="2018"/>
      <c r="AO47" s="2019"/>
      <c r="AP47" s="2017"/>
      <c r="AQ47" s="2018"/>
      <c r="AR47" s="2019"/>
      <c r="AS47" s="1998">
        <f t="shared" si="2"/>
        <v>0</v>
      </c>
      <c r="AT47" s="1999"/>
      <c r="AU47" s="1999"/>
      <c r="AV47" s="1999"/>
      <c r="AW47" s="1999"/>
      <c r="AX47" s="2000"/>
      <c r="AY47" s="2014">
        <f t="shared" si="3"/>
        <v>0</v>
      </c>
      <c r="AZ47" s="2015"/>
      <c r="BA47" s="2015"/>
      <c r="BB47" s="2015"/>
      <c r="BC47" s="2015"/>
      <c r="BD47" s="2016"/>
      <c r="BE47" s="1215"/>
    </row>
    <row r="48" spans="1:58" ht="15.75" customHeight="1">
      <c r="A48" s="1208"/>
      <c r="B48" s="1217" t="s">
        <v>2341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0" t="s">
        <v>2339</v>
      </c>
      <c r="C50" s="2021"/>
      <c r="D50" s="2021"/>
      <c r="E50" s="2021"/>
      <c r="F50" s="2021"/>
      <c r="G50" s="2021"/>
      <c r="H50" s="2021"/>
      <c r="I50" s="2021"/>
      <c r="J50" s="2021"/>
      <c r="K50" s="2021"/>
      <c r="L50" s="202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3" t="s">
        <v>2332</v>
      </c>
      <c r="C51" s="2024"/>
      <c r="D51" s="2024"/>
      <c r="E51" s="2024"/>
      <c r="F51" s="2024"/>
      <c r="G51" s="2024"/>
      <c r="H51" s="2024"/>
      <c r="I51" s="2024"/>
      <c r="J51" s="2024" t="s">
        <v>2338</v>
      </c>
      <c r="K51" s="2024"/>
      <c r="L51" s="2024"/>
      <c r="M51" s="2024"/>
      <c r="N51" s="2024"/>
      <c r="O51" s="2024"/>
      <c r="P51" s="2024"/>
      <c r="Q51" s="2024"/>
      <c r="R51" s="2025" t="s">
        <v>2337</v>
      </c>
      <c r="S51" s="2025"/>
      <c r="T51" s="2025"/>
      <c r="U51" s="2025"/>
      <c r="V51" s="2025"/>
      <c r="W51" s="2025"/>
      <c r="X51" s="2025"/>
      <c r="Y51" s="2025"/>
      <c r="Z51" s="2025" t="s">
        <v>2336</v>
      </c>
      <c r="AA51" s="2025"/>
      <c r="AB51" s="2025"/>
      <c r="AC51" s="2025"/>
      <c r="AD51" s="2025"/>
      <c r="AE51" s="2025"/>
      <c r="AF51" s="2025"/>
      <c r="AG51" s="2025"/>
      <c r="AH51" s="2025" t="s">
        <v>2335</v>
      </c>
      <c r="AI51" s="2025"/>
      <c r="AJ51" s="2025"/>
      <c r="AK51" s="2025"/>
      <c r="AL51" s="2025"/>
      <c r="AM51" s="2025"/>
      <c r="AN51" s="2025"/>
      <c r="AO51" s="202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8" t="s">
        <v>2334</v>
      </c>
      <c r="C52" s="2009"/>
      <c r="D52" s="2009"/>
      <c r="E52" s="2009"/>
      <c r="F52" s="2009"/>
      <c r="G52" s="2009"/>
      <c r="H52" s="2009"/>
      <c r="I52" s="2009"/>
      <c r="J52" s="2027">
        <v>0</v>
      </c>
      <c r="K52" s="2027"/>
      <c r="L52" s="2027"/>
      <c r="M52" s="2027"/>
      <c r="N52" s="2027"/>
      <c r="O52" s="2027"/>
      <c r="P52" s="2027"/>
      <c r="Q52" s="2027"/>
      <c r="R52" s="2028">
        <v>0</v>
      </c>
      <c r="S52" s="2028"/>
      <c r="T52" s="2028"/>
      <c r="U52" s="2028"/>
      <c r="V52" s="2028"/>
      <c r="W52" s="2028"/>
      <c r="X52" s="2028"/>
      <c r="Y52" s="2028"/>
      <c r="Z52" s="2029">
        <v>0</v>
      </c>
      <c r="AA52" s="2029"/>
      <c r="AB52" s="2029"/>
      <c r="AC52" s="2029"/>
      <c r="AD52" s="2029"/>
      <c r="AE52" s="2029"/>
      <c r="AF52" s="2029"/>
      <c r="AG52" s="2029"/>
      <c r="AH52" s="2030"/>
      <c r="AI52" s="2030"/>
      <c r="AJ52" s="2030"/>
      <c r="AK52" s="2030"/>
      <c r="AL52" s="2030"/>
      <c r="AM52" s="2030"/>
      <c r="AN52" s="2030"/>
      <c r="AO52" s="203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8" t="s">
        <v>2333</v>
      </c>
      <c r="C53" s="2009"/>
      <c r="D53" s="2009"/>
      <c r="E53" s="2009"/>
      <c r="F53" s="2009"/>
      <c r="G53" s="2009"/>
      <c r="H53" s="2009"/>
      <c r="I53" s="2009"/>
      <c r="J53" s="2027">
        <v>0</v>
      </c>
      <c r="K53" s="2027"/>
      <c r="L53" s="2027"/>
      <c r="M53" s="2027"/>
      <c r="N53" s="2027"/>
      <c r="O53" s="2027"/>
      <c r="P53" s="2027"/>
      <c r="Q53" s="2027"/>
      <c r="R53" s="2028">
        <v>0</v>
      </c>
      <c r="S53" s="2028"/>
      <c r="T53" s="2028"/>
      <c r="U53" s="2028"/>
      <c r="V53" s="2028"/>
      <c r="W53" s="2028"/>
      <c r="X53" s="2028"/>
      <c r="Y53" s="2028"/>
      <c r="Z53" s="2029">
        <v>0</v>
      </c>
      <c r="AA53" s="2029"/>
      <c r="AB53" s="2029"/>
      <c r="AC53" s="2029"/>
      <c r="AD53" s="2029"/>
      <c r="AE53" s="2029"/>
      <c r="AF53" s="2029"/>
      <c r="AG53" s="2029"/>
      <c r="AH53" s="2030"/>
      <c r="AI53" s="2030"/>
      <c r="AJ53" s="2030"/>
      <c r="AK53" s="2030"/>
      <c r="AL53" s="2030"/>
      <c r="AM53" s="2030"/>
      <c r="AN53" s="2030"/>
      <c r="AO53" s="203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8"/>
      <c r="C54" s="2009"/>
      <c r="D54" s="2009"/>
      <c r="E54" s="2009"/>
      <c r="F54" s="2009"/>
      <c r="G54" s="2009"/>
      <c r="H54" s="2009"/>
      <c r="I54" s="2009"/>
      <c r="J54" s="2027"/>
      <c r="K54" s="2027"/>
      <c r="L54" s="2027"/>
      <c r="M54" s="2027"/>
      <c r="N54" s="2027"/>
      <c r="O54" s="2027"/>
      <c r="P54" s="2027"/>
      <c r="Q54" s="2027"/>
      <c r="R54" s="2028"/>
      <c r="S54" s="2028"/>
      <c r="T54" s="2028"/>
      <c r="U54" s="2028"/>
      <c r="V54" s="2028"/>
      <c r="W54" s="2028"/>
      <c r="X54" s="2028"/>
      <c r="Y54" s="2028"/>
      <c r="Z54" s="2029"/>
      <c r="AA54" s="2029"/>
      <c r="AB54" s="2029"/>
      <c r="AC54" s="2029"/>
      <c r="AD54" s="2029"/>
      <c r="AE54" s="2029"/>
      <c r="AF54" s="2029"/>
      <c r="AG54" s="2029"/>
      <c r="AH54" s="2030"/>
      <c r="AI54" s="2030"/>
      <c r="AJ54" s="2030"/>
      <c r="AK54" s="2030"/>
      <c r="AL54" s="2030"/>
      <c r="AM54" s="2030"/>
      <c r="AN54" s="2030"/>
      <c r="AO54" s="203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8"/>
      <c r="C55" s="2009"/>
      <c r="D55" s="2009"/>
      <c r="E55" s="2009"/>
      <c r="F55" s="2009"/>
      <c r="G55" s="2009"/>
      <c r="H55" s="2009"/>
      <c r="I55" s="2009"/>
      <c r="J55" s="2027"/>
      <c r="K55" s="2027"/>
      <c r="L55" s="2027"/>
      <c r="M55" s="2027"/>
      <c r="N55" s="2027"/>
      <c r="O55" s="2027"/>
      <c r="P55" s="2027"/>
      <c r="Q55" s="2027"/>
      <c r="R55" s="2028"/>
      <c r="S55" s="2028"/>
      <c r="T55" s="2028"/>
      <c r="U55" s="2028"/>
      <c r="V55" s="2028"/>
      <c r="W55" s="2028"/>
      <c r="X55" s="2028"/>
      <c r="Y55" s="2028"/>
      <c r="Z55" s="2029"/>
      <c r="AA55" s="2029"/>
      <c r="AB55" s="2029"/>
      <c r="AC55" s="2029"/>
      <c r="AD55" s="2029"/>
      <c r="AE55" s="2029"/>
      <c r="AF55" s="2029"/>
      <c r="AG55" s="2029"/>
      <c r="AH55" s="2030"/>
      <c r="AI55" s="2030"/>
      <c r="AJ55" s="2030"/>
      <c r="AK55" s="2030"/>
      <c r="AL55" s="2030"/>
      <c r="AM55" s="2030"/>
      <c r="AN55" s="2030"/>
      <c r="AO55" s="2031"/>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8"/>
      <c r="C56" s="2009"/>
      <c r="D56" s="2009"/>
      <c r="E56" s="2009"/>
      <c r="F56" s="2009"/>
      <c r="G56" s="2009"/>
      <c r="H56" s="2009"/>
      <c r="I56" s="2009"/>
      <c r="J56" s="2027"/>
      <c r="K56" s="2027"/>
      <c r="L56" s="2027"/>
      <c r="M56" s="2027"/>
      <c r="N56" s="2027"/>
      <c r="O56" s="2027"/>
      <c r="P56" s="2027"/>
      <c r="Q56" s="2027"/>
      <c r="R56" s="2028"/>
      <c r="S56" s="2028"/>
      <c r="T56" s="2028"/>
      <c r="U56" s="2028"/>
      <c r="V56" s="2028"/>
      <c r="W56" s="2028"/>
      <c r="X56" s="2028"/>
      <c r="Y56" s="2028"/>
      <c r="Z56" s="2029"/>
      <c r="AA56" s="2029"/>
      <c r="AB56" s="2029"/>
      <c r="AC56" s="2029"/>
      <c r="AD56" s="2029"/>
      <c r="AE56" s="2029"/>
      <c r="AF56" s="2029"/>
      <c r="AG56" s="2029"/>
      <c r="AH56" s="2030"/>
      <c r="AI56" s="2030"/>
      <c r="AJ56" s="2030"/>
      <c r="AK56" s="2030"/>
      <c r="AL56" s="2030"/>
      <c r="AM56" s="2030"/>
      <c r="AN56" s="2030"/>
      <c r="AO56" s="203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1" t="s">
        <v>1572</v>
      </c>
      <c r="C57" s="2042"/>
      <c r="D57" s="2042"/>
      <c r="E57" s="2042"/>
      <c r="F57" s="2042"/>
      <c r="G57" s="2042"/>
      <c r="H57" s="2042"/>
      <c r="I57" s="2042"/>
      <c r="J57" s="2042"/>
      <c r="K57" s="2042"/>
      <c r="L57" s="2042"/>
      <c r="M57" s="2042"/>
      <c r="N57" s="2042"/>
      <c r="O57" s="2042"/>
      <c r="P57" s="2042"/>
      <c r="Q57" s="2042"/>
      <c r="R57" s="2043">
        <f>SUM(R52:Y56)</f>
        <v>0</v>
      </c>
      <c r="S57" s="2043"/>
      <c r="T57" s="2043"/>
      <c r="U57" s="2043"/>
      <c r="V57" s="2043"/>
      <c r="W57" s="2043"/>
      <c r="X57" s="2043"/>
      <c r="Y57" s="2043"/>
      <c r="Z57" s="2044">
        <f>SUM(Z52:AG56)</f>
        <v>0</v>
      </c>
      <c r="AA57" s="2044"/>
      <c r="AB57" s="2044"/>
      <c r="AC57" s="2044"/>
      <c r="AD57" s="2044"/>
      <c r="AE57" s="2044"/>
      <c r="AF57" s="2044"/>
      <c r="AG57" s="2044"/>
      <c r="AH57" s="2045"/>
      <c r="AI57" s="2045"/>
      <c r="AJ57" s="2045"/>
      <c r="AK57" s="2045"/>
      <c r="AL57" s="2045"/>
      <c r="AM57" s="2045"/>
      <c r="AN57" s="2045"/>
      <c r="AO57" s="204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2" t="s">
        <v>2332</v>
      </c>
      <c r="C59" s="2033"/>
      <c r="D59" s="2033"/>
      <c r="E59" s="2033"/>
      <c r="F59" s="2033"/>
      <c r="G59" s="2033"/>
      <c r="H59" s="2033"/>
      <c r="I59" s="2034"/>
      <c r="J59" s="1926" t="s">
        <v>2331</v>
      </c>
      <c r="K59" s="1926"/>
      <c r="L59" s="1926"/>
      <c r="M59" s="1926"/>
      <c r="N59" s="1926"/>
      <c r="O59" s="1926"/>
      <c r="P59" s="1926"/>
      <c r="Q59" s="1926"/>
      <c r="R59" s="1926"/>
      <c r="S59" s="1926"/>
      <c r="T59" s="1926"/>
      <c r="U59" s="1926"/>
      <c r="V59" s="1926"/>
      <c r="W59" s="1926"/>
      <c r="X59" s="1926"/>
      <c r="Y59" s="1926"/>
      <c r="Z59" s="1926"/>
      <c r="AA59" s="1926"/>
      <c r="AB59" s="1926"/>
      <c r="AC59" s="1926"/>
      <c r="AD59" s="1926"/>
      <c r="AE59" s="1926"/>
      <c r="AF59" s="1926"/>
      <c r="AG59" s="1926"/>
      <c r="AH59" s="1926"/>
      <c r="AI59" s="1926"/>
      <c r="AJ59" s="1926"/>
      <c r="AK59" s="1926"/>
      <c r="AL59" s="1926"/>
      <c r="AM59" s="1926"/>
      <c r="AN59" s="1926"/>
      <c r="AO59" s="1926"/>
      <c r="AP59" s="1926"/>
      <c r="AQ59" s="1926"/>
      <c r="AR59" s="1926"/>
      <c r="AS59" s="1926"/>
      <c r="AT59" s="1926"/>
      <c r="AU59" s="1926"/>
      <c r="AV59" s="1926"/>
      <c r="AW59" s="1927"/>
      <c r="AX59" s="1208"/>
      <c r="AY59" s="1208"/>
      <c r="AZ59" s="1208"/>
      <c r="BA59" s="1208"/>
      <c r="BB59" s="1208"/>
      <c r="BC59" s="1208"/>
      <c r="BD59" s="1208"/>
      <c r="BE59" s="1215"/>
    </row>
    <row r="60" spans="1:77" ht="15.75" customHeight="1">
      <c r="A60" s="1208"/>
      <c r="B60" s="2035" t="str">
        <f>IF(B52="", "", B52)</f>
        <v>Services Company 1</v>
      </c>
      <c r="C60" s="2036"/>
      <c r="D60" s="2036"/>
      <c r="E60" s="2036"/>
      <c r="F60" s="2036"/>
      <c r="G60" s="2036"/>
      <c r="H60" s="2036"/>
      <c r="I60" s="2037"/>
      <c r="J60" s="2038"/>
      <c r="K60" s="2039"/>
      <c r="L60" s="203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39"/>
      <c r="AW60" s="2040"/>
      <c r="AX60" s="1208"/>
      <c r="AY60" s="1208"/>
      <c r="AZ60" s="1208"/>
      <c r="BA60" s="1208"/>
      <c r="BB60" s="1208"/>
      <c r="BC60" s="1208"/>
      <c r="BD60" s="1208"/>
      <c r="BE60" s="1215"/>
    </row>
    <row r="61" spans="1:77" ht="15.75" customHeight="1">
      <c r="A61" s="1208"/>
      <c r="B61" s="2035" t="str">
        <f>IF(B53="", "", B53)</f>
        <v>Services Company 2</v>
      </c>
      <c r="C61" s="2036"/>
      <c r="D61" s="2036"/>
      <c r="E61" s="2036"/>
      <c r="F61" s="2036"/>
      <c r="G61" s="2036"/>
      <c r="H61" s="2036"/>
      <c r="I61" s="2037"/>
      <c r="J61" s="2038"/>
      <c r="K61" s="2039"/>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2039"/>
      <c r="AO61" s="2039"/>
      <c r="AP61" s="2039"/>
      <c r="AQ61" s="2039"/>
      <c r="AR61" s="2039"/>
      <c r="AS61" s="2039"/>
      <c r="AT61" s="2039"/>
      <c r="AU61" s="2039"/>
      <c r="AV61" s="2039"/>
      <c r="AW61" s="2040"/>
      <c r="AX61" s="1208"/>
      <c r="AY61" s="1208"/>
      <c r="AZ61" s="1208"/>
      <c r="BA61" s="1208"/>
      <c r="BB61" s="1208"/>
      <c r="BC61" s="1208"/>
      <c r="BD61" s="1208"/>
      <c r="BE61" s="1215"/>
    </row>
    <row r="62" spans="1:77" ht="15.75" customHeight="1">
      <c r="A62" s="1208"/>
      <c r="B62" s="2035" t="str">
        <f>IF(B54="", "", B54)</f>
        <v/>
      </c>
      <c r="C62" s="2036"/>
      <c r="D62" s="2036"/>
      <c r="E62" s="2036"/>
      <c r="F62" s="2036"/>
      <c r="G62" s="2036"/>
      <c r="H62" s="2036"/>
      <c r="I62" s="2037"/>
      <c r="J62" s="2038"/>
      <c r="K62" s="2039"/>
      <c r="L62" s="2039"/>
      <c r="M62" s="2039"/>
      <c r="N62" s="2039"/>
      <c r="O62" s="2039"/>
      <c r="P62" s="2039"/>
      <c r="Q62" s="2039"/>
      <c r="R62" s="2039"/>
      <c r="S62" s="2039"/>
      <c r="T62" s="2039"/>
      <c r="U62" s="2039"/>
      <c r="V62" s="2039"/>
      <c r="W62" s="2039"/>
      <c r="X62" s="2039"/>
      <c r="Y62" s="2039"/>
      <c r="Z62" s="2039"/>
      <c r="AA62" s="2039"/>
      <c r="AB62" s="2039"/>
      <c r="AC62" s="2039"/>
      <c r="AD62" s="2039"/>
      <c r="AE62" s="2039"/>
      <c r="AF62" s="2039"/>
      <c r="AG62" s="2039"/>
      <c r="AH62" s="2039"/>
      <c r="AI62" s="2039"/>
      <c r="AJ62" s="2039"/>
      <c r="AK62" s="2039"/>
      <c r="AL62" s="2039"/>
      <c r="AM62" s="2039"/>
      <c r="AN62" s="2039"/>
      <c r="AO62" s="2039"/>
      <c r="AP62" s="2039"/>
      <c r="AQ62" s="2039"/>
      <c r="AR62" s="2039"/>
      <c r="AS62" s="2039"/>
      <c r="AT62" s="2039"/>
      <c r="AU62" s="2039"/>
      <c r="AV62" s="2039"/>
      <c r="AW62" s="2040"/>
      <c r="AX62" s="1208"/>
      <c r="AY62" s="1208"/>
      <c r="AZ62" s="1208"/>
      <c r="BA62" s="1208"/>
      <c r="BB62" s="1208"/>
      <c r="BC62" s="1208"/>
      <c r="BD62" s="1208"/>
      <c r="BE62" s="1215"/>
    </row>
    <row r="63" spans="1:77" ht="15.75" customHeight="1">
      <c r="A63" s="1208"/>
      <c r="B63" s="2035" t="str">
        <f>IF(B55="", "", B55)</f>
        <v/>
      </c>
      <c r="C63" s="2036"/>
      <c r="D63" s="2036"/>
      <c r="E63" s="2036"/>
      <c r="F63" s="2036"/>
      <c r="G63" s="2036"/>
      <c r="H63" s="2036"/>
      <c r="I63" s="2037"/>
      <c r="J63" s="2038"/>
      <c r="K63" s="2039"/>
      <c r="L63" s="203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c r="AI63" s="2039"/>
      <c r="AJ63" s="2039"/>
      <c r="AK63" s="2039"/>
      <c r="AL63" s="2039"/>
      <c r="AM63" s="2039"/>
      <c r="AN63" s="2039"/>
      <c r="AO63" s="2039"/>
      <c r="AP63" s="2039"/>
      <c r="AQ63" s="2039"/>
      <c r="AR63" s="2039"/>
      <c r="AS63" s="2039"/>
      <c r="AT63" s="2039"/>
      <c r="AU63" s="2039"/>
      <c r="AV63" s="2039"/>
      <c r="AW63" s="2040"/>
      <c r="AX63" s="1208"/>
      <c r="AY63" s="1208"/>
      <c r="AZ63" s="1208"/>
      <c r="BA63" s="1208"/>
      <c r="BB63" s="1208"/>
      <c r="BC63" s="1208"/>
      <c r="BD63" s="1208"/>
      <c r="BE63" s="1215"/>
    </row>
    <row r="64" spans="1:77" ht="15.75" customHeight="1" thickBot="1">
      <c r="A64" s="1208"/>
      <c r="B64" s="2055" t="str">
        <f>IF(B56="", "", B56)</f>
        <v/>
      </c>
      <c r="C64" s="2056"/>
      <c r="D64" s="2056"/>
      <c r="E64" s="2056"/>
      <c r="F64" s="2056"/>
      <c r="G64" s="2056"/>
      <c r="H64" s="2056"/>
      <c r="I64" s="2057"/>
      <c r="J64" s="2058"/>
      <c r="K64" s="2059"/>
      <c r="L64" s="2059"/>
      <c r="M64" s="2059"/>
      <c r="N64" s="2059"/>
      <c r="O64" s="2059"/>
      <c r="P64" s="2059"/>
      <c r="Q64" s="2059"/>
      <c r="R64" s="2059"/>
      <c r="S64" s="2059"/>
      <c r="T64" s="2059"/>
      <c r="U64" s="2059"/>
      <c r="V64" s="2059"/>
      <c r="W64" s="2059"/>
      <c r="X64" s="2059"/>
      <c r="Y64" s="2059"/>
      <c r="Z64" s="2059"/>
      <c r="AA64" s="2059"/>
      <c r="AB64" s="2059"/>
      <c r="AC64" s="2059"/>
      <c r="AD64" s="2059"/>
      <c r="AE64" s="2059"/>
      <c r="AF64" s="2059"/>
      <c r="AG64" s="2059"/>
      <c r="AH64" s="2059"/>
      <c r="AI64" s="2059"/>
      <c r="AJ64" s="2059"/>
      <c r="AK64" s="2059"/>
      <c r="AL64" s="2059"/>
      <c r="AM64" s="2059"/>
      <c r="AN64" s="2059"/>
      <c r="AO64" s="2059"/>
      <c r="AP64" s="2059"/>
      <c r="AQ64" s="2059"/>
      <c r="AR64" s="2059"/>
      <c r="AS64" s="2059"/>
      <c r="AT64" s="2059"/>
      <c r="AU64" s="2059"/>
      <c r="AV64" s="2059"/>
      <c r="AW64" s="206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2330</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5" t="s">
        <v>2329</v>
      </c>
      <c r="C68" s="1926"/>
      <c r="D68" s="1926"/>
      <c r="E68" s="1926"/>
      <c r="F68" s="1926"/>
      <c r="G68" s="1926"/>
      <c r="H68" s="1926"/>
      <c r="I68" s="1926"/>
      <c r="J68" s="1926"/>
      <c r="K68" s="1926"/>
      <c r="L68" s="1926"/>
      <c r="M68" s="1926"/>
      <c r="N68" s="1926"/>
      <c r="O68" s="1926"/>
      <c r="P68" s="1926"/>
      <c r="Q68" s="1926"/>
      <c r="R68" s="1926"/>
      <c r="S68" s="1926"/>
      <c r="T68" s="1926"/>
      <c r="U68" s="1926"/>
      <c r="V68" s="1926"/>
      <c r="W68" s="1926"/>
      <c r="X68" s="1926"/>
      <c r="Y68" s="1926"/>
      <c r="Z68" s="1926"/>
      <c r="AA68" s="1927"/>
      <c r="AB68" s="1208"/>
      <c r="AC68" s="2067" t="s">
        <v>2328</v>
      </c>
      <c r="AD68" s="2068"/>
      <c r="AE68" s="2068"/>
      <c r="AF68" s="2068"/>
      <c r="AG68" s="2068"/>
      <c r="AH68" s="2068"/>
      <c r="AI68" s="2068"/>
      <c r="AJ68" s="2068"/>
      <c r="AK68" s="2068"/>
      <c r="AL68" s="2068"/>
      <c r="AM68" s="2068"/>
      <c r="AN68" s="2068"/>
      <c r="AO68" s="2068"/>
      <c r="AP68" s="2068"/>
      <c r="AQ68" s="2068"/>
      <c r="AR68" s="2068"/>
      <c r="AS68" s="2068"/>
      <c r="AT68" s="2068"/>
      <c r="AU68" s="2068"/>
      <c r="AV68" s="2047" t="s">
        <v>667</v>
      </c>
      <c r="AW68" s="2048"/>
      <c r="AX68" s="2048"/>
      <c r="AY68" s="2048"/>
      <c r="AZ68" s="2048"/>
      <c r="BA68" s="2048"/>
      <c r="BB68" s="2048"/>
      <c r="BC68" s="2049"/>
      <c r="BD68" s="1208"/>
      <c r="BE68" s="1215"/>
      <c r="BM68" s="1221" t="s">
        <v>2327</v>
      </c>
    </row>
    <row r="69" spans="1:94" ht="15.75" customHeight="1" thickTop="1" thickBot="1">
      <c r="A69" s="1208"/>
      <c r="B69" s="2050" t="s">
        <v>2326</v>
      </c>
      <c r="C69" s="2051"/>
      <c r="D69" s="2051"/>
      <c r="E69" s="2051"/>
      <c r="F69" s="2051"/>
      <c r="G69" s="2051"/>
      <c r="H69" s="2051"/>
      <c r="I69" s="2051"/>
      <c r="J69" s="2051"/>
      <c r="K69" s="2051"/>
      <c r="L69" s="2051"/>
      <c r="M69" s="2051"/>
      <c r="N69" s="2051"/>
      <c r="O69" s="1898" t="s">
        <v>2325</v>
      </c>
      <c r="P69" s="1899"/>
      <c r="Q69" s="1899"/>
      <c r="R69" s="1899"/>
      <c r="S69" s="1899"/>
      <c r="T69" s="1899"/>
      <c r="U69" s="1899"/>
      <c r="V69" s="1899"/>
      <c r="W69" s="1899"/>
      <c r="X69" s="1899"/>
      <c r="Y69" s="1899"/>
      <c r="Z69" s="1899"/>
      <c r="AA69" s="2052"/>
      <c r="AB69" s="1208"/>
      <c r="AC69" s="2053" t="s">
        <v>2324</v>
      </c>
      <c r="AD69" s="2054"/>
      <c r="AE69" s="2054"/>
      <c r="AF69" s="2054"/>
      <c r="AG69" s="2054"/>
      <c r="AH69" s="2054"/>
      <c r="AI69" s="2054"/>
      <c r="AJ69" s="2054"/>
      <c r="AK69" s="2054"/>
      <c r="AL69" s="2054"/>
      <c r="AM69" s="2054"/>
      <c r="AN69" s="2054"/>
      <c r="AO69" s="2054"/>
      <c r="AP69" s="2054"/>
      <c r="AQ69" s="2054"/>
      <c r="AR69" s="2054"/>
      <c r="AS69" s="2054"/>
      <c r="AT69" s="2054"/>
      <c r="AU69" s="2054"/>
      <c r="AV69" s="2047" t="s">
        <v>667</v>
      </c>
      <c r="AW69" s="2048"/>
      <c r="AX69" s="2048"/>
      <c r="AY69" s="2048"/>
      <c r="AZ69" s="2048"/>
      <c r="BA69" s="2048"/>
      <c r="BB69" s="2048"/>
      <c r="BC69" s="2049"/>
      <c r="BD69" s="1208"/>
      <c r="BE69" s="1215"/>
      <c r="BM69" s="1222" t="s">
        <v>543</v>
      </c>
    </row>
    <row r="70" spans="1:94" ht="15.75" customHeight="1">
      <c r="A70" s="1208"/>
      <c r="B70" s="2004" t="s">
        <v>2323</v>
      </c>
      <c r="C70" s="2005"/>
      <c r="D70" s="2005"/>
      <c r="E70" s="2005"/>
      <c r="F70" s="2005"/>
      <c r="G70" s="2005"/>
      <c r="H70" s="2005"/>
      <c r="I70" s="2005"/>
      <c r="J70" s="2005"/>
      <c r="K70" s="2005"/>
      <c r="L70" s="2005"/>
      <c r="M70" s="2005"/>
      <c r="N70" s="2005"/>
      <c r="O70" s="2061">
        <v>0</v>
      </c>
      <c r="P70" s="2061"/>
      <c r="Q70" s="2061"/>
      <c r="R70" s="2061"/>
      <c r="S70" s="2061"/>
      <c r="T70" s="2061"/>
      <c r="U70" s="2061"/>
      <c r="V70" s="2061"/>
      <c r="W70" s="2061"/>
      <c r="X70" s="2061"/>
      <c r="Y70" s="2061"/>
      <c r="Z70" s="2061"/>
      <c r="AA70" s="2062"/>
      <c r="AB70" s="1208"/>
      <c r="AC70" s="2020" t="s">
        <v>2322</v>
      </c>
      <c r="AD70" s="2021"/>
      <c r="AE70" s="2021"/>
      <c r="AF70" s="2063"/>
      <c r="AG70" s="2063"/>
      <c r="AH70" s="2063"/>
      <c r="AI70" s="2063"/>
      <c r="AJ70" s="2063"/>
      <c r="AK70" s="2063"/>
      <c r="AL70" s="2063"/>
      <c r="AM70" s="2063"/>
      <c r="AN70" s="2063"/>
      <c r="AO70" s="2063"/>
      <c r="AP70" s="2063"/>
      <c r="AQ70" s="2063"/>
      <c r="AR70" s="2063"/>
      <c r="AS70" s="2063"/>
      <c r="AT70" s="2063"/>
      <c r="AU70" s="2064"/>
      <c r="AV70" s="1208"/>
      <c r="AW70" s="1208"/>
      <c r="AX70" s="1208"/>
      <c r="AY70" s="1208"/>
      <c r="AZ70" s="1208"/>
      <c r="BA70" s="1208"/>
      <c r="BB70" s="1208"/>
      <c r="BC70" s="1208"/>
      <c r="BD70" s="1208"/>
      <c r="BE70" s="1215"/>
      <c r="BM70" s="1223" t="s">
        <v>667</v>
      </c>
    </row>
    <row r="71" spans="1:94" ht="15.75" customHeight="1" thickBot="1">
      <c r="A71" s="1208"/>
      <c r="B71" s="2004" t="s">
        <v>2321</v>
      </c>
      <c r="C71" s="2005"/>
      <c r="D71" s="2005"/>
      <c r="E71" s="2005"/>
      <c r="F71" s="2005"/>
      <c r="G71" s="2005"/>
      <c r="H71" s="2005"/>
      <c r="I71" s="2005"/>
      <c r="J71" s="2005"/>
      <c r="K71" s="2005"/>
      <c r="L71" s="2005"/>
      <c r="M71" s="2005"/>
      <c r="N71" s="2005"/>
      <c r="O71" s="2061">
        <v>0</v>
      </c>
      <c r="P71" s="2061"/>
      <c r="Q71" s="2061"/>
      <c r="R71" s="2061"/>
      <c r="S71" s="2061"/>
      <c r="T71" s="2061"/>
      <c r="U71" s="2061"/>
      <c r="V71" s="2061"/>
      <c r="W71" s="2061"/>
      <c r="X71" s="2061"/>
      <c r="Y71" s="2061"/>
      <c r="Z71" s="2061"/>
      <c r="AA71" s="2062"/>
      <c r="AB71" s="1208"/>
      <c r="AC71" s="2065" t="s">
        <v>2320</v>
      </c>
      <c r="AD71" s="2066"/>
      <c r="AE71" s="2066"/>
      <c r="AF71" s="2059"/>
      <c r="AG71" s="2059"/>
      <c r="AH71" s="2059"/>
      <c r="AI71" s="2059"/>
      <c r="AJ71" s="2059"/>
      <c r="AK71" s="2059"/>
      <c r="AL71" s="2059"/>
      <c r="AM71" s="2059"/>
      <c r="AN71" s="2059"/>
      <c r="AO71" s="2059"/>
      <c r="AP71" s="2059"/>
      <c r="AQ71" s="2059"/>
      <c r="AR71" s="2059"/>
      <c r="AS71" s="2059"/>
      <c r="AT71" s="2059"/>
      <c r="AU71" s="2060"/>
      <c r="AV71" s="1208"/>
      <c r="AW71" s="1208"/>
      <c r="AX71" s="1208"/>
      <c r="AY71" s="1208"/>
      <c r="AZ71" s="1208"/>
      <c r="BA71" s="1208"/>
      <c r="BB71" s="1208"/>
      <c r="BC71" s="1208"/>
      <c r="BD71" s="1208"/>
      <c r="BE71" s="1215"/>
      <c r="BM71" s="1204" t="s">
        <v>2319</v>
      </c>
    </row>
    <row r="72" spans="1:94" ht="15.75" customHeight="1">
      <c r="A72" s="1208"/>
      <c r="B72" s="2004" t="s">
        <v>2318</v>
      </c>
      <c r="C72" s="2005"/>
      <c r="D72" s="2005"/>
      <c r="E72" s="2005"/>
      <c r="F72" s="2005"/>
      <c r="G72" s="2005"/>
      <c r="H72" s="2005"/>
      <c r="I72" s="2005"/>
      <c r="J72" s="2005"/>
      <c r="K72" s="2005"/>
      <c r="L72" s="2005"/>
      <c r="M72" s="2005"/>
      <c r="N72" s="2005"/>
      <c r="O72" s="2061">
        <v>0</v>
      </c>
      <c r="P72" s="2061"/>
      <c r="Q72" s="2061"/>
      <c r="R72" s="2061"/>
      <c r="S72" s="2061"/>
      <c r="T72" s="2061"/>
      <c r="U72" s="2061"/>
      <c r="V72" s="2061"/>
      <c r="W72" s="2061"/>
      <c r="X72" s="2061"/>
      <c r="Y72" s="2061"/>
      <c r="Z72" s="2061"/>
      <c r="AA72" s="2062"/>
      <c r="AB72" s="1208"/>
      <c r="AC72" s="2069" t="s">
        <v>2317</v>
      </c>
      <c r="AD72" s="2070"/>
      <c r="AE72" s="2070"/>
      <c r="AF72" s="2070"/>
      <c r="AG72" s="2070"/>
      <c r="AH72" s="2070"/>
      <c r="AI72" s="2070"/>
      <c r="AJ72" s="2070"/>
      <c r="AK72" s="2070"/>
      <c r="AL72" s="2070"/>
      <c r="AM72" s="2070"/>
      <c r="AN72" s="2070"/>
      <c r="AO72" s="2070"/>
      <c r="AP72" s="2070"/>
      <c r="AQ72" s="2070"/>
      <c r="AR72" s="2070"/>
      <c r="AS72" s="2070"/>
      <c r="AT72" s="2070"/>
      <c r="AU72" s="2070"/>
      <c r="AV72" s="2021"/>
      <c r="AW72" s="2021"/>
      <c r="AX72" s="2021"/>
      <c r="AY72" s="2021"/>
      <c r="AZ72" s="2021"/>
      <c r="BA72" s="2021"/>
      <c r="BB72" s="2021"/>
      <c r="BC72" s="2022"/>
      <c r="BD72" s="1208"/>
      <c r="BE72" s="1215"/>
    </row>
    <row r="73" spans="1:94" ht="15.75" customHeight="1">
      <c r="A73" s="1208"/>
      <c r="B73" s="2008" t="s">
        <v>2316</v>
      </c>
      <c r="C73" s="2009"/>
      <c r="D73" s="2009"/>
      <c r="E73" s="2009"/>
      <c r="F73" s="2009"/>
      <c r="G73" s="2009"/>
      <c r="H73" s="2009"/>
      <c r="I73" s="2009"/>
      <c r="J73" s="2009"/>
      <c r="K73" s="2009"/>
      <c r="L73" s="2009"/>
      <c r="M73" s="2009"/>
      <c r="N73" s="2009"/>
      <c r="O73" s="2061">
        <v>0</v>
      </c>
      <c r="P73" s="2061"/>
      <c r="Q73" s="2061"/>
      <c r="R73" s="2061"/>
      <c r="S73" s="2061"/>
      <c r="T73" s="2061"/>
      <c r="U73" s="2061"/>
      <c r="V73" s="2061"/>
      <c r="W73" s="2061"/>
      <c r="X73" s="2061"/>
      <c r="Y73" s="2061"/>
      <c r="Z73" s="2061"/>
      <c r="AA73" s="2062"/>
      <c r="AB73" s="1208"/>
      <c r="AC73" s="2071" t="s">
        <v>2269</v>
      </c>
      <c r="AD73" s="2072"/>
      <c r="AE73" s="2072"/>
      <c r="AF73" s="2072"/>
      <c r="AG73" s="2072"/>
      <c r="AH73" s="2072"/>
      <c r="AI73" s="2072"/>
      <c r="AJ73" s="2072"/>
      <c r="AK73" s="2072"/>
      <c r="AL73" s="2072"/>
      <c r="AM73" s="2072"/>
      <c r="AN73" s="2072"/>
      <c r="AO73" s="2072"/>
      <c r="AP73" s="2072"/>
      <c r="AQ73" s="2072"/>
      <c r="AR73" s="2072"/>
      <c r="AS73" s="2072"/>
      <c r="AT73" s="2072"/>
      <c r="AU73" s="2072"/>
      <c r="AV73" s="2072"/>
      <c r="AW73" s="2072"/>
      <c r="AX73" s="2072"/>
      <c r="AY73" s="2072"/>
      <c r="AZ73" s="2072"/>
      <c r="BA73" s="2072"/>
      <c r="BB73" s="2072"/>
      <c r="BC73" s="2073"/>
      <c r="BD73" s="1208"/>
      <c r="BE73" s="1215"/>
      <c r="CK73" s="1206"/>
      <c r="CL73" s="1206"/>
      <c r="CM73" s="1206"/>
      <c r="CN73" s="1206"/>
      <c r="CO73" s="1206"/>
      <c r="CP73" s="1206"/>
    </row>
    <row r="74" spans="1:94" ht="15.75" customHeight="1">
      <c r="A74" s="1208"/>
      <c r="B74" s="2077"/>
      <c r="C74" s="2027"/>
      <c r="D74" s="2027"/>
      <c r="E74" s="2027"/>
      <c r="F74" s="2027"/>
      <c r="G74" s="2027"/>
      <c r="H74" s="2027"/>
      <c r="I74" s="2027"/>
      <c r="J74" s="2027"/>
      <c r="K74" s="2027"/>
      <c r="L74" s="2027"/>
      <c r="M74" s="2027"/>
      <c r="N74" s="2027"/>
      <c r="O74" s="2061"/>
      <c r="P74" s="2061"/>
      <c r="Q74" s="2061"/>
      <c r="R74" s="2061"/>
      <c r="S74" s="2061"/>
      <c r="T74" s="2061"/>
      <c r="U74" s="2061"/>
      <c r="V74" s="2061"/>
      <c r="W74" s="2061"/>
      <c r="X74" s="2061"/>
      <c r="Y74" s="2061"/>
      <c r="Z74" s="2061"/>
      <c r="AA74" s="2062"/>
      <c r="AB74" s="1208"/>
      <c r="AC74" s="2071"/>
      <c r="AD74" s="2072"/>
      <c r="AE74" s="2072"/>
      <c r="AF74" s="2072"/>
      <c r="AG74" s="2072"/>
      <c r="AH74" s="2072"/>
      <c r="AI74" s="2072"/>
      <c r="AJ74" s="2072"/>
      <c r="AK74" s="2072"/>
      <c r="AL74" s="2072"/>
      <c r="AM74" s="2072"/>
      <c r="AN74" s="2072"/>
      <c r="AO74" s="2072"/>
      <c r="AP74" s="2072"/>
      <c r="AQ74" s="2072"/>
      <c r="AR74" s="2072"/>
      <c r="AS74" s="2072"/>
      <c r="AT74" s="2072"/>
      <c r="AU74" s="2072"/>
      <c r="AV74" s="2072"/>
      <c r="AW74" s="2072"/>
      <c r="AX74" s="2072"/>
      <c r="AY74" s="2072"/>
      <c r="AZ74" s="2072"/>
      <c r="BA74" s="2072"/>
      <c r="BB74" s="2072"/>
      <c r="BC74" s="2073"/>
      <c r="BD74" s="1208"/>
      <c r="BE74" s="1215"/>
      <c r="CK74" s="1206"/>
      <c r="CL74" s="1206"/>
      <c r="CM74" s="1206"/>
      <c r="CN74" s="1206"/>
      <c r="CO74" s="1206"/>
      <c r="CP74" s="1206"/>
    </row>
    <row r="75" spans="1:94" ht="15.75" customHeight="1" thickBot="1">
      <c r="A75" s="1208"/>
      <c r="B75" s="2078" t="s">
        <v>124</v>
      </c>
      <c r="C75" s="2079"/>
      <c r="D75" s="2079"/>
      <c r="E75" s="2079"/>
      <c r="F75" s="2079"/>
      <c r="G75" s="2079"/>
      <c r="H75" s="2079"/>
      <c r="I75" s="2079"/>
      <c r="J75" s="2079"/>
      <c r="K75" s="2079"/>
      <c r="L75" s="2079"/>
      <c r="M75" s="2079"/>
      <c r="N75" s="2079"/>
      <c r="O75" s="2080">
        <f>SUM(O70:AA74)</f>
        <v>0</v>
      </c>
      <c r="P75" s="2080"/>
      <c r="Q75" s="2080"/>
      <c r="R75" s="2080"/>
      <c r="S75" s="2080"/>
      <c r="T75" s="2080"/>
      <c r="U75" s="2080"/>
      <c r="V75" s="2080"/>
      <c r="W75" s="2080"/>
      <c r="X75" s="2080"/>
      <c r="Y75" s="2080"/>
      <c r="Z75" s="2080"/>
      <c r="AA75" s="2081"/>
      <c r="AB75" s="1208"/>
      <c r="AC75" s="2071"/>
      <c r="AD75" s="2072"/>
      <c r="AE75" s="2072"/>
      <c r="AF75" s="2072"/>
      <c r="AG75" s="2072"/>
      <c r="AH75" s="2072"/>
      <c r="AI75" s="2072"/>
      <c r="AJ75" s="2072"/>
      <c r="AK75" s="2072"/>
      <c r="AL75" s="2072"/>
      <c r="AM75" s="2072"/>
      <c r="AN75" s="2072"/>
      <c r="AO75" s="2072"/>
      <c r="AP75" s="2072"/>
      <c r="AQ75" s="2072"/>
      <c r="AR75" s="2072"/>
      <c r="AS75" s="2072"/>
      <c r="AT75" s="2072"/>
      <c r="AU75" s="2072"/>
      <c r="AV75" s="2072"/>
      <c r="AW75" s="2072"/>
      <c r="AX75" s="2072"/>
      <c r="AY75" s="2072"/>
      <c r="AZ75" s="2072"/>
      <c r="BA75" s="2072"/>
      <c r="BB75" s="2072"/>
      <c r="BC75" s="207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1"/>
      <c r="AD76" s="2072"/>
      <c r="AE76" s="2072"/>
      <c r="AF76" s="2072"/>
      <c r="AG76" s="2072"/>
      <c r="AH76" s="2072"/>
      <c r="AI76" s="2072"/>
      <c r="AJ76" s="2072"/>
      <c r="AK76" s="2072"/>
      <c r="AL76" s="2072"/>
      <c r="AM76" s="2072"/>
      <c r="AN76" s="2072"/>
      <c r="AO76" s="2072"/>
      <c r="AP76" s="2072"/>
      <c r="AQ76" s="2072"/>
      <c r="AR76" s="2072"/>
      <c r="AS76" s="2072"/>
      <c r="AT76" s="2072"/>
      <c r="AU76" s="2072"/>
      <c r="AV76" s="2072"/>
      <c r="AW76" s="2072"/>
      <c r="AX76" s="2072"/>
      <c r="AY76" s="2072"/>
      <c r="AZ76" s="2072"/>
      <c r="BA76" s="2072"/>
      <c r="BB76" s="2072"/>
      <c r="BC76" s="207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4"/>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6"/>
      <c r="BD77" s="1208"/>
      <c r="BE77" s="1215"/>
      <c r="CK77" s="1206"/>
      <c r="CL77" s="1206"/>
      <c r="CM77" s="1206"/>
      <c r="CN77" s="1206"/>
      <c r="CO77" s="1206"/>
      <c r="CP77" s="1206"/>
    </row>
    <row r="78" spans="1:94" ht="15.75" customHeight="1" thickBot="1">
      <c r="A78" s="1208"/>
      <c r="B78" s="1224" t="s">
        <v>2315</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082"/>
      <c r="G79" s="2083"/>
      <c r="H79" s="2083"/>
      <c r="I79" s="2083"/>
      <c r="J79" s="2083"/>
      <c r="K79" s="2083"/>
      <c r="L79" s="2083"/>
      <c r="M79" s="2083"/>
      <c r="N79" s="2083"/>
      <c r="O79" s="2083"/>
      <c r="P79" s="2083"/>
      <c r="Q79" s="2083"/>
      <c r="R79" s="2083"/>
      <c r="S79" s="2083"/>
      <c r="T79" s="208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5" t="s">
        <v>2314</v>
      </c>
      <c r="C81" s="2086"/>
      <c r="D81" s="2086"/>
      <c r="E81" s="2086"/>
      <c r="F81" s="2086"/>
      <c r="G81" s="2086"/>
      <c r="H81" s="2086"/>
      <c r="I81" s="2086"/>
      <c r="J81" s="2086"/>
      <c r="K81" s="2086"/>
      <c r="L81" s="2086"/>
      <c r="M81" s="2086"/>
      <c r="N81" s="2086"/>
      <c r="O81" s="2086"/>
      <c r="P81" s="2086"/>
      <c r="Q81" s="2086"/>
      <c r="R81" s="2086"/>
      <c r="S81" s="2086"/>
      <c r="T81" s="2086"/>
      <c r="U81" s="2086"/>
      <c r="V81" s="2086"/>
      <c r="W81" s="2086"/>
      <c r="X81" s="2086"/>
      <c r="Y81" s="2086"/>
      <c r="Z81" s="2086"/>
      <c r="AA81" s="2086"/>
      <c r="AB81" s="2086"/>
      <c r="AC81" s="2086"/>
      <c r="AD81" s="2086"/>
      <c r="AE81" s="2086"/>
      <c r="AF81" s="2086"/>
      <c r="AG81" s="2086"/>
      <c r="AH81" s="2087"/>
      <c r="AI81" s="1208"/>
      <c r="AJ81" s="2088" t="s">
        <v>2620</v>
      </c>
      <c r="AK81" s="2089"/>
      <c r="AL81" s="2089"/>
      <c r="AM81" s="2089"/>
      <c r="AN81" s="2089"/>
      <c r="AO81" s="2089"/>
      <c r="AP81" s="2089"/>
      <c r="AQ81" s="2089"/>
      <c r="AR81" s="2089"/>
      <c r="AS81" s="2089"/>
      <c r="AT81" s="2089"/>
      <c r="AU81" s="2089"/>
      <c r="AV81" s="2089"/>
      <c r="AW81" s="2089"/>
      <c r="AX81" s="2089"/>
      <c r="AY81" s="2092" t="s">
        <v>543</v>
      </c>
      <c r="AZ81" s="2092"/>
      <c r="BA81" s="2092"/>
      <c r="BB81" s="2093"/>
      <c r="BC81" s="1208"/>
      <c r="BD81" s="1208"/>
      <c r="BE81" s="1215"/>
      <c r="CK81" s="1206"/>
      <c r="CL81" s="1206"/>
      <c r="CM81" s="1206"/>
      <c r="CN81" s="1206"/>
      <c r="CO81" s="1206"/>
      <c r="CP81" s="1206"/>
    </row>
    <row r="82" spans="1:94" ht="15.75" customHeight="1">
      <c r="A82" s="1208"/>
      <c r="B82" s="2023"/>
      <c r="C82" s="2024"/>
      <c r="D82" s="2024"/>
      <c r="E82" s="2024"/>
      <c r="F82" s="2024"/>
      <c r="G82" s="2024"/>
      <c r="H82" s="2024"/>
      <c r="I82" s="2024" t="s">
        <v>2308</v>
      </c>
      <c r="J82" s="2024"/>
      <c r="K82" s="2024"/>
      <c r="L82" s="2024"/>
      <c r="M82" s="2024"/>
      <c r="N82" s="2024"/>
      <c r="O82" s="2024" t="s">
        <v>2285</v>
      </c>
      <c r="P82" s="2024"/>
      <c r="Q82" s="2024"/>
      <c r="R82" s="2024"/>
      <c r="S82" s="2024"/>
      <c r="T82" s="2024"/>
      <c r="U82" s="2024"/>
      <c r="V82" s="2096" t="s">
        <v>2284</v>
      </c>
      <c r="W82" s="2096"/>
      <c r="X82" s="2096"/>
      <c r="Y82" s="2096"/>
      <c r="Z82" s="2096"/>
      <c r="AA82" s="2096"/>
      <c r="AB82" s="2097" t="s">
        <v>2307</v>
      </c>
      <c r="AC82" s="2097"/>
      <c r="AD82" s="2097"/>
      <c r="AE82" s="2097"/>
      <c r="AF82" s="2097"/>
      <c r="AG82" s="2097"/>
      <c r="AH82" s="2098"/>
      <c r="AI82" s="1208"/>
      <c r="AJ82" s="2090"/>
      <c r="AK82" s="2091"/>
      <c r="AL82" s="2091"/>
      <c r="AM82" s="2091"/>
      <c r="AN82" s="2091"/>
      <c r="AO82" s="2091"/>
      <c r="AP82" s="2091"/>
      <c r="AQ82" s="2091"/>
      <c r="AR82" s="2091"/>
      <c r="AS82" s="2091"/>
      <c r="AT82" s="2091"/>
      <c r="AU82" s="2091"/>
      <c r="AV82" s="2091"/>
      <c r="AW82" s="2091"/>
      <c r="AX82" s="2091"/>
      <c r="AY82" s="2094"/>
      <c r="AZ82" s="2094"/>
      <c r="BA82" s="2094"/>
      <c r="BB82" s="2095"/>
      <c r="BC82" s="1208"/>
      <c r="BD82" s="1208"/>
      <c r="BE82" s="1215"/>
      <c r="CK82" s="1206"/>
      <c r="CL82" s="1206"/>
      <c r="CM82" s="1206"/>
      <c r="CN82" s="1206"/>
      <c r="CO82" s="1206"/>
      <c r="CP82" s="1206"/>
    </row>
    <row r="83" spans="1:94" ht="15.75" customHeight="1">
      <c r="A83" s="1208"/>
      <c r="B83" s="2023"/>
      <c r="C83" s="2024"/>
      <c r="D83" s="2024"/>
      <c r="E83" s="2024"/>
      <c r="F83" s="2024"/>
      <c r="G83" s="2024"/>
      <c r="H83" s="2024"/>
      <c r="I83" s="2024"/>
      <c r="J83" s="2024"/>
      <c r="K83" s="2024"/>
      <c r="L83" s="2024"/>
      <c r="M83" s="2024"/>
      <c r="N83" s="2024"/>
      <c r="O83" s="2024"/>
      <c r="P83" s="2024"/>
      <c r="Q83" s="2024"/>
      <c r="R83" s="2024"/>
      <c r="S83" s="2024"/>
      <c r="T83" s="2024"/>
      <c r="U83" s="2024"/>
      <c r="V83" s="2096"/>
      <c r="W83" s="2096"/>
      <c r="X83" s="2096"/>
      <c r="Y83" s="2096"/>
      <c r="Z83" s="2096"/>
      <c r="AA83" s="2096"/>
      <c r="AB83" s="2097"/>
      <c r="AC83" s="2097"/>
      <c r="AD83" s="2097"/>
      <c r="AE83" s="2097"/>
      <c r="AF83" s="2097"/>
      <c r="AG83" s="2097"/>
      <c r="AH83" s="2098"/>
      <c r="AI83" s="1208"/>
      <c r="AJ83" s="2090"/>
      <c r="AK83" s="2091"/>
      <c r="AL83" s="2091"/>
      <c r="AM83" s="2091"/>
      <c r="AN83" s="2091"/>
      <c r="AO83" s="2091"/>
      <c r="AP83" s="2091"/>
      <c r="AQ83" s="2091"/>
      <c r="AR83" s="2091"/>
      <c r="AS83" s="2091"/>
      <c r="AT83" s="2091"/>
      <c r="AU83" s="2091"/>
      <c r="AV83" s="2091"/>
      <c r="AW83" s="2091"/>
      <c r="AX83" s="2091"/>
      <c r="AY83" s="2094"/>
      <c r="AZ83" s="2094"/>
      <c r="BA83" s="2094"/>
      <c r="BB83" s="2095"/>
      <c r="BC83" s="1208"/>
      <c r="BD83" s="1208"/>
      <c r="BE83" s="1215"/>
      <c r="CK83" s="1206"/>
      <c r="CL83" s="1206"/>
      <c r="CM83" s="1206"/>
      <c r="CN83" s="1206"/>
      <c r="CO83" s="1206"/>
      <c r="CP83" s="1206"/>
    </row>
    <row r="84" spans="1:94" ht="15.75" customHeight="1">
      <c r="A84" s="1208"/>
      <c r="B84" s="2023" t="s">
        <v>2306</v>
      </c>
      <c r="C84" s="2024"/>
      <c r="D84" s="2024"/>
      <c r="E84" s="2024"/>
      <c r="F84" s="2024"/>
      <c r="G84" s="2024"/>
      <c r="H84" s="2024"/>
      <c r="I84" s="2101">
        <v>0</v>
      </c>
      <c r="J84" s="2101"/>
      <c r="K84" s="2101"/>
      <c r="L84" s="2101"/>
      <c r="M84" s="2101"/>
      <c r="N84" s="2101"/>
      <c r="O84" s="2101">
        <v>0</v>
      </c>
      <c r="P84" s="2101"/>
      <c r="Q84" s="2101"/>
      <c r="R84" s="2101"/>
      <c r="S84" s="2101"/>
      <c r="T84" s="2101"/>
      <c r="U84" s="2101"/>
      <c r="V84" s="2101">
        <v>0</v>
      </c>
      <c r="W84" s="2101"/>
      <c r="X84" s="2101"/>
      <c r="Y84" s="2101"/>
      <c r="Z84" s="2101"/>
      <c r="AA84" s="2101"/>
      <c r="AB84" s="2101">
        <v>0</v>
      </c>
      <c r="AC84" s="2101"/>
      <c r="AD84" s="2101"/>
      <c r="AE84" s="2101"/>
      <c r="AF84" s="2101"/>
      <c r="AG84" s="2101"/>
      <c r="AH84" s="2102"/>
      <c r="AI84" s="1208"/>
      <c r="AJ84" s="2090"/>
      <c r="AK84" s="2091"/>
      <c r="AL84" s="2091"/>
      <c r="AM84" s="2091"/>
      <c r="AN84" s="2091"/>
      <c r="AO84" s="2091"/>
      <c r="AP84" s="2091"/>
      <c r="AQ84" s="2091"/>
      <c r="AR84" s="2091"/>
      <c r="AS84" s="2091"/>
      <c r="AT84" s="2091"/>
      <c r="AU84" s="2091"/>
      <c r="AV84" s="2091"/>
      <c r="AW84" s="2091"/>
      <c r="AX84" s="2091"/>
      <c r="AY84" s="2094"/>
      <c r="AZ84" s="2094"/>
      <c r="BA84" s="2094"/>
      <c r="BB84" s="2095"/>
      <c r="BC84" s="1208"/>
      <c r="BD84" s="1208"/>
      <c r="BE84" s="1215"/>
      <c r="CK84" s="1206"/>
      <c r="CL84" s="1206"/>
      <c r="CM84" s="1206"/>
      <c r="CN84" s="1206"/>
      <c r="CO84" s="1206"/>
      <c r="CP84" s="1206"/>
    </row>
    <row r="85" spans="1:94" ht="15.75" customHeight="1">
      <c r="A85" s="1208"/>
      <c r="B85" s="2023" t="s">
        <v>2305</v>
      </c>
      <c r="C85" s="2024"/>
      <c r="D85" s="2024"/>
      <c r="E85" s="2024"/>
      <c r="F85" s="2024"/>
      <c r="G85" s="2024"/>
      <c r="H85" s="2024"/>
      <c r="I85" s="2101">
        <v>0</v>
      </c>
      <c r="J85" s="2101"/>
      <c r="K85" s="2101"/>
      <c r="L85" s="2101"/>
      <c r="M85" s="2101"/>
      <c r="N85" s="2101"/>
      <c r="O85" s="2101">
        <v>0</v>
      </c>
      <c r="P85" s="2101"/>
      <c r="Q85" s="2101"/>
      <c r="R85" s="2101"/>
      <c r="S85" s="2101"/>
      <c r="T85" s="2101"/>
      <c r="U85" s="2101"/>
      <c r="V85" s="2101">
        <v>0</v>
      </c>
      <c r="W85" s="2101"/>
      <c r="X85" s="2101"/>
      <c r="Y85" s="2101"/>
      <c r="Z85" s="2101"/>
      <c r="AA85" s="2101"/>
      <c r="AB85" s="2101">
        <v>0</v>
      </c>
      <c r="AC85" s="2101"/>
      <c r="AD85" s="2101"/>
      <c r="AE85" s="2101"/>
      <c r="AF85" s="2101"/>
      <c r="AG85" s="2101"/>
      <c r="AH85" s="2102"/>
      <c r="AI85" s="1208"/>
      <c r="AJ85" s="2071" t="s">
        <v>2311</v>
      </c>
      <c r="AK85" s="2072"/>
      <c r="AL85" s="2072"/>
      <c r="AM85" s="2072"/>
      <c r="AN85" s="2072"/>
      <c r="AO85" s="2072"/>
      <c r="AP85" s="2072"/>
      <c r="AQ85" s="2072"/>
      <c r="AR85" s="2072"/>
      <c r="AS85" s="2072"/>
      <c r="AT85" s="2072"/>
      <c r="AU85" s="2072"/>
      <c r="AV85" s="2072"/>
      <c r="AW85" s="2072"/>
      <c r="AX85" s="2072"/>
      <c r="AY85" s="2072"/>
      <c r="AZ85" s="2072"/>
      <c r="BA85" s="2072"/>
      <c r="BB85" s="2073"/>
      <c r="BC85" s="1208"/>
      <c r="BD85" s="1208"/>
      <c r="BE85" s="1215"/>
      <c r="CK85" s="1206"/>
      <c r="CL85" s="1206"/>
      <c r="CM85" s="1206"/>
      <c r="CN85" s="1206"/>
      <c r="CO85" s="1206"/>
      <c r="CP85" s="1206"/>
    </row>
    <row r="86" spans="1:94" ht="15.75" customHeight="1" thickBot="1">
      <c r="A86" s="1208"/>
      <c r="B86" s="2041" t="s">
        <v>2304</v>
      </c>
      <c r="C86" s="2042"/>
      <c r="D86" s="2042"/>
      <c r="E86" s="2042"/>
      <c r="F86" s="2042"/>
      <c r="G86" s="2042"/>
      <c r="H86" s="2042"/>
      <c r="I86" s="2099">
        <v>0</v>
      </c>
      <c r="J86" s="2099"/>
      <c r="K86" s="2099"/>
      <c r="L86" s="2099"/>
      <c r="M86" s="2099"/>
      <c r="N86" s="2099"/>
      <c r="O86" s="2099">
        <v>0</v>
      </c>
      <c r="P86" s="2099"/>
      <c r="Q86" s="2099"/>
      <c r="R86" s="2099"/>
      <c r="S86" s="2099"/>
      <c r="T86" s="2099"/>
      <c r="U86" s="2099"/>
      <c r="V86" s="2099">
        <v>0</v>
      </c>
      <c r="W86" s="2099"/>
      <c r="X86" s="2099"/>
      <c r="Y86" s="2099"/>
      <c r="Z86" s="2099"/>
      <c r="AA86" s="2099"/>
      <c r="AB86" s="2099">
        <v>0</v>
      </c>
      <c r="AC86" s="2099"/>
      <c r="AD86" s="2099"/>
      <c r="AE86" s="2099"/>
      <c r="AF86" s="2099"/>
      <c r="AG86" s="2099"/>
      <c r="AH86" s="2100"/>
      <c r="AI86" s="1208"/>
      <c r="AJ86" s="2074"/>
      <c r="AK86" s="2075"/>
      <c r="AL86" s="2075"/>
      <c r="AM86" s="2075"/>
      <c r="AN86" s="2075"/>
      <c r="AO86" s="2075"/>
      <c r="AP86" s="2075"/>
      <c r="AQ86" s="2075"/>
      <c r="AR86" s="2075"/>
      <c r="AS86" s="2075"/>
      <c r="AT86" s="2075"/>
      <c r="AU86" s="2075"/>
      <c r="AV86" s="2075"/>
      <c r="AW86" s="2075"/>
      <c r="AX86" s="2075"/>
      <c r="AY86" s="2075"/>
      <c r="AZ86" s="2075"/>
      <c r="BA86" s="2075"/>
      <c r="BB86" s="207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2313</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082"/>
      <c r="G90" s="2083"/>
      <c r="H90" s="2083"/>
      <c r="I90" s="2083"/>
      <c r="J90" s="2083"/>
      <c r="K90" s="2083"/>
      <c r="L90" s="2083"/>
      <c r="M90" s="2083"/>
      <c r="N90" s="2083"/>
      <c r="O90" s="2083"/>
      <c r="P90" s="2083"/>
      <c r="Q90" s="2083"/>
      <c r="R90" s="2083"/>
      <c r="S90" s="2083"/>
      <c r="T90" s="208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5" t="s">
        <v>2312</v>
      </c>
      <c r="C92" s="2086"/>
      <c r="D92" s="2086"/>
      <c r="E92" s="2086"/>
      <c r="F92" s="2086"/>
      <c r="G92" s="2086"/>
      <c r="H92" s="2086"/>
      <c r="I92" s="2086"/>
      <c r="J92" s="2086"/>
      <c r="K92" s="2086"/>
      <c r="L92" s="2086"/>
      <c r="M92" s="2086"/>
      <c r="N92" s="2086"/>
      <c r="O92" s="2086"/>
      <c r="P92" s="2086"/>
      <c r="Q92" s="2086"/>
      <c r="R92" s="2086"/>
      <c r="S92" s="2086"/>
      <c r="T92" s="2086"/>
      <c r="U92" s="2086"/>
      <c r="V92" s="2086"/>
      <c r="W92" s="2086"/>
      <c r="X92" s="2086"/>
      <c r="Y92" s="2086"/>
      <c r="Z92" s="2086"/>
      <c r="AA92" s="2086"/>
      <c r="AB92" s="2086"/>
      <c r="AC92" s="2086"/>
      <c r="AD92" s="2086"/>
      <c r="AE92" s="2086"/>
      <c r="AF92" s="2086"/>
      <c r="AG92" s="2086"/>
      <c r="AH92" s="2087"/>
      <c r="AI92" s="1208"/>
      <c r="AJ92" s="2088" t="s">
        <v>2621</v>
      </c>
      <c r="AK92" s="2089"/>
      <c r="AL92" s="2089"/>
      <c r="AM92" s="2089"/>
      <c r="AN92" s="2089"/>
      <c r="AO92" s="2089"/>
      <c r="AP92" s="2089"/>
      <c r="AQ92" s="2089"/>
      <c r="AR92" s="2089"/>
      <c r="AS92" s="2089"/>
      <c r="AT92" s="2089"/>
      <c r="AU92" s="2089"/>
      <c r="AV92" s="2089"/>
      <c r="AW92" s="2089"/>
      <c r="AX92" s="2089"/>
      <c r="AY92" s="2092" t="s">
        <v>543</v>
      </c>
      <c r="AZ92" s="2092"/>
      <c r="BA92" s="2092"/>
      <c r="BB92" s="209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3"/>
      <c r="C93" s="2024"/>
      <c r="D93" s="2024"/>
      <c r="E93" s="2024"/>
      <c r="F93" s="2024"/>
      <c r="G93" s="2024"/>
      <c r="H93" s="2024"/>
      <c r="I93" s="2024" t="s">
        <v>2308</v>
      </c>
      <c r="J93" s="2024"/>
      <c r="K93" s="2024"/>
      <c r="L93" s="2024"/>
      <c r="M93" s="2024"/>
      <c r="N93" s="2024"/>
      <c r="O93" s="2024" t="s">
        <v>2285</v>
      </c>
      <c r="P93" s="2024"/>
      <c r="Q93" s="2024"/>
      <c r="R93" s="2024"/>
      <c r="S93" s="2024"/>
      <c r="T93" s="2024"/>
      <c r="U93" s="2024"/>
      <c r="V93" s="2096" t="s">
        <v>2284</v>
      </c>
      <c r="W93" s="2096"/>
      <c r="X93" s="2096"/>
      <c r="Y93" s="2096"/>
      <c r="Z93" s="2096"/>
      <c r="AA93" s="2096"/>
      <c r="AB93" s="2097" t="s">
        <v>2307</v>
      </c>
      <c r="AC93" s="2097"/>
      <c r="AD93" s="2097"/>
      <c r="AE93" s="2097"/>
      <c r="AF93" s="2097"/>
      <c r="AG93" s="2097"/>
      <c r="AH93" s="2098"/>
      <c r="AI93" s="1208"/>
      <c r="AJ93" s="2090"/>
      <c r="AK93" s="2091"/>
      <c r="AL93" s="2091"/>
      <c r="AM93" s="2091"/>
      <c r="AN93" s="2091"/>
      <c r="AO93" s="2091"/>
      <c r="AP93" s="2091"/>
      <c r="AQ93" s="2091"/>
      <c r="AR93" s="2091"/>
      <c r="AS93" s="2091"/>
      <c r="AT93" s="2091"/>
      <c r="AU93" s="2091"/>
      <c r="AV93" s="2091"/>
      <c r="AW93" s="2091"/>
      <c r="AX93" s="2091"/>
      <c r="AY93" s="2094"/>
      <c r="AZ93" s="2094"/>
      <c r="BA93" s="2094"/>
      <c r="BB93" s="209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3"/>
      <c r="C94" s="2024"/>
      <c r="D94" s="2024"/>
      <c r="E94" s="2024"/>
      <c r="F94" s="2024"/>
      <c r="G94" s="2024"/>
      <c r="H94" s="2024"/>
      <c r="I94" s="2024"/>
      <c r="J94" s="2024"/>
      <c r="K94" s="2024"/>
      <c r="L94" s="2024"/>
      <c r="M94" s="2024"/>
      <c r="N94" s="2024"/>
      <c r="O94" s="2024"/>
      <c r="P94" s="2024"/>
      <c r="Q94" s="2024"/>
      <c r="R94" s="2024"/>
      <c r="S94" s="2024"/>
      <c r="T94" s="2024"/>
      <c r="U94" s="2024"/>
      <c r="V94" s="2096"/>
      <c r="W94" s="2096"/>
      <c r="X94" s="2096"/>
      <c r="Y94" s="2096"/>
      <c r="Z94" s="2096"/>
      <c r="AA94" s="2096"/>
      <c r="AB94" s="2097"/>
      <c r="AC94" s="2097"/>
      <c r="AD94" s="2097"/>
      <c r="AE94" s="2097"/>
      <c r="AF94" s="2097"/>
      <c r="AG94" s="2097"/>
      <c r="AH94" s="2098"/>
      <c r="AI94" s="1208"/>
      <c r="AJ94" s="2090"/>
      <c r="AK94" s="2091"/>
      <c r="AL94" s="2091"/>
      <c r="AM94" s="2091"/>
      <c r="AN94" s="2091"/>
      <c r="AO94" s="2091"/>
      <c r="AP94" s="2091"/>
      <c r="AQ94" s="2091"/>
      <c r="AR94" s="2091"/>
      <c r="AS94" s="2091"/>
      <c r="AT94" s="2091"/>
      <c r="AU94" s="2091"/>
      <c r="AV94" s="2091"/>
      <c r="AW94" s="2091"/>
      <c r="AX94" s="2091"/>
      <c r="AY94" s="2094"/>
      <c r="AZ94" s="2094"/>
      <c r="BA94" s="2094"/>
      <c r="BB94" s="209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3" t="s">
        <v>2306</v>
      </c>
      <c r="C95" s="2024"/>
      <c r="D95" s="2024"/>
      <c r="E95" s="2024"/>
      <c r="F95" s="2024"/>
      <c r="G95" s="2024"/>
      <c r="H95" s="2024"/>
      <c r="I95" s="2101">
        <v>0</v>
      </c>
      <c r="J95" s="2101"/>
      <c r="K95" s="2101"/>
      <c r="L95" s="2101"/>
      <c r="M95" s="2101"/>
      <c r="N95" s="2101"/>
      <c r="O95" s="2101">
        <v>0</v>
      </c>
      <c r="P95" s="2101"/>
      <c r="Q95" s="2101"/>
      <c r="R95" s="2101"/>
      <c r="S95" s="2101"/>
      <c r="T95" s="2101"/>
      <c r="U95" s="2101"/>
      <c r="V95" s="2101">
        <v>0</v>
      </c>
      <c r="W95" s="2101"/>
      <c r="X95" s="2101"/>
      <c r="Y95" s="2101"/>
      <c r="Z95" s="2101"/>
      <c r="AA95" s="2101"/>
      <c r="AB95" s="2101">
        <v>0</v>
      </c>
      <c r="AC95" s="2101"/>
      <c r="AD95" s="2101"/>
      <c r="AE95" s="2101"/>
      <c r="AF95" s="2101"/>
      <c r="AG95" s="2101"/>
      <c r="AH95" s="2102"/>
      <c r="AI95" s="1208"/>
      <c r="AJ95" s="2090"/>
      <c r="AK95" s="2091"/>
      <c r="AL95" s="2091"/>
      <c r="AM95" s="2091"/>
      <c r="AN95" s="2091"/>
      <c r="AO95" s="2091"/>
      <c r="AP95" s="2091"/>
      <c r="AQ95" s="2091"/>
      <c r="AR95" s="2091"/>
      <c r="AS95" s="2091"/>
      <c r="AT95" s="2091"/>
      <c r="AU95" s="2091"/>
      <c r="AV95" s="2091"/>
      <c r="AW95" s="2091"/>
      <c r="AX95" s="2091"/>
      <c r="AY95" s="2094"/>
      <c r="AZ95" s="2094"/>
      <c r="BA95" s="2094"/>
      <c r="BB95" s="209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3" t="s">
        <v>2305</v>
      </c>
      <c r="C96" s="2024"/>
      <c r="D96" s="2024"/>
      <c r="E96" s="2024"/>
      <c r="F96" s="2024"/>
      <c r="G96" s="2024"/>
      <c r="H96" s="2024"/>
      <c r="I96" s="2101">
        <v>0</v>
      </c>
      <c r="J96" s="2101"/>
      <c r="K96" s="2101"/>
      <c r="L96" s="2101"/>
      <c r="M96" s="2101"/>
      <c r="N96" s="2101"/>
      <c r="O96" s="2101">
        <v>0</v>
      </c>
      <c r="P96" s="2101"/>
      <c r="Q96" s="2101"/>
      <c r="R96" s="2101"/>
      <c r="S96" s="2101"/>
      <c r="T96" s="2101"/>
      <c r="U96" s="2101"/>
      <c r="V96" s="2101">
        <v>0</v>
      </c>
      <c r="W96" s="2101"/>
      <c r="X96" s="2101"/>
      <c r="Y96" s="2101"/>
      <c r="Z96" s="2101"/>
      <c r="AA96" s="2101"/>
      <c r="AB96" s="2101">
        <v>0</v>
      </c>
      <c r="AC96" s="2101"/>
      <c r="AD96" s="2101"/>
      <c r="AE96" s="2101"/>
      <c r="AF96" s="2101"/>
      <c r="AG96" s="2101"/>
      <c r="AH96" s="2102"/>
      <c r="AI96" s="1208"/>
      <c r="AJ96" s="2071" t="s">
        <v>2311</v>
      </c>
      <c r="AK96" s="2072"/>
      <c r="AL96" s="2072"/>
      <c r="AM96" s="2072"/>
      <c r="AN96" s="2072"/>
      <c r="AO96" s="2072"/>
      <c r="AP96" s="2072"/>
      <c r="AQ96" s="2072"/>
      <c r="AR96" s="2072"/>
      <c r="AS96" s="2072"/>
      <c r="AT96" s="2072"/>
      <c r="AU96" s="2072"/>
      <c r="AV96" s="2072"/>
      <c r="AW96" s="2072"/>
      <c r="AX96" s="2072"/>
      <c r="AY96" s="2072"/>
      <c r="AZ96" s="2072"/>
      <c r="BA96" s="2072"/>
      <c r="BB96" s="207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1" t="s">
        <v>2304</v>
      </c>
      <c r="C97" s="2042"/>
      <c r="D97" s="2042"/>
      <c r="E97" s="2042"/>
      <c r="F97" s="2042"/>
      <c r="G97" s="2042"/>
      <c r="H97" s="2042"/>
      <c r="I97" s="2099">
        <v>0</v>
      </c>
      <c r="J97" s="2099"/>
      <c r="K97" s="2099"/>
      <c r="L97" s="2099"/>
      <c r="M97" s="2099"/>
      <c r="N97" s="2099"/>
      <c r="O97" s="2099">
        <v>0</v>
      </c>
      <c r="P97" s="2099"/>
      <c r="Q97" s="2099"/>
      <c r="R97" s="2099"/>
      <c r="S97" s="2099"/>
      <c r="T97" s="2099"/>
      <c r="U97" s="2099"/>
      <c r="V97" s="2099">
        <v>0</v>
      </c>
      <c r="W97" s="2099"/>
      <c r="X97" s="2099"/>
      <c r="Y97" s="2099"/>
      <c r="Z97" s="2099"/>
      <c r="AA97" s="2099"/>
      <c r="AB97" s="2099">
        <v>0</v>
      </c>
      <c r="AC97" s="2099"/>
      <c r="AD97" s="2099"/>
      <c r="AE97" s="2099"/>
      <c r="AF97" s="2099"/>
      <c r="AG97" s="2099"/>
      <c r="AH97" s="2100"/>
      <c r="AI97" s="1208"/>
      <c r="AJ97" s="2074"/>
      <c r="AK97" s="2075"/>
      <c r="AL97" s="2075"/>
      <c r="AM97" s="2075"/>
      <c r="AN97" s="2075"/>
      <c r="AO97" s="2075"/>
      <c r="AP97" s="2075"/>
      <c r="AQ97" s="2075"/>
      <c r="AR97" s="2075"/>
      <c r="AS97" s="2075"/>
      <c r="AT97" s="2075"/>
      <c r="AU97" s="2075"/>
      <c r="AV97" s="2075"/>
      <c r="AW97" s="2075"/>
      <c r="AX97" s="2075"/>
      <c r="AY97" s="2075"/>
      <c r="AZ97" s="2075"/>
      <c r="BA97" s="2075"/>
      <c r="BB97" s="207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2310</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7" t="s">
        <v>2309</v>
      </c>
      <c r="C102" s="2068"/>
      <c r="D102" s="2068"/>
      <c r="E102" s="2068"/>
      <c r="F102" s="2068"/>
      <c r="G102" s="2068"/>
      <c r="H102" s="2068"/>
      <c r="I102" s="2068"/>
      <c r="J102" s="2068"/>
      <c r="K102" s="2068"/>
      <c r="L102" s="2068"/>
      <c r="M102" s="2068"/>
      <c r="N102" s="2068"/>
      <c r="O102" s="2068"/>
      <c r="P102" s="2068"/>
      <c r="Q102" s="2068"/>
      <c r="R102" s="2068"/>
      <c r="S102" s="2068"/>
      <c r="T102" s="2068"/>
      <c r="U102" s="2068"/>
      <c r="V102" s="2068"/>
      <c r="W102" s="2068"/>
      <c r="X102" s="2068"/>
      <c r="Y102" s="2068"/>
      <c r="Z102" s="2068"/>
      <c r="AA102" s="2068"/>
      <c r="AB102" s="2068"/>
      <c r="AC102" s="2068"/>
      <c r="AD102" s="2068"/>
      <c r="AE102" s="2068"/>
      <c r="AF102" s="2068"/>
      <c r="AG102" s="2068"/>
      <c r="AH102" s="210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3"/>
      <c r="C103" s="2024"/>
      <c r="D103" s="2024"/>
      <c r="E103" s="2024"/>
      <c r="F103" s="2024"/>
      <c r="G103" s="2024"/>
      <c r="H103" s="2024"/>
      <c r="I103" s="2024" t="s">
        <v>2308</v>
      </c>
      <c r="J103" s="2024"/>
      <c r="K103" s="2024"/>
      <c r="L103" s="2024"/>
      <c r="M103" s="2024"/>
      <c r="N103" s="2024"/>
      <c r="O103" s="2024" t="s">
        <v>2285</v>
      </c>
      <c r="P103" s="2024"/>
      <c r="Q103" s="2024"/>
      <c r="R103" s="2024"/>
      <c r="S103" s="2024"/>
      <c r="T103" s="2024"/>
      <c r="U103" s="2024"/>
      <c r="V103" s="2096" t="s">
        <v>2284</v>
      </c>
      <c r="W103" s="2096"/>
      <c r="X103" s="2096"/>
      <c r="Y103" s="2096"/>
      <c r="Z103" s="2096"/>
      <c r="AA103" s="2096"/>
      <c r="AB103" s="2097" t="s">
        <v>2307</v>
      </c>
      <c r="AC103" s="2097"/>
      <c r="AD103" s="2097"/>
      <c r="AE103" s="2097"/>
      <c r="AF103" s="2097"/>
      <c r="AG103" s="2097"/>
      <c r="AH103" s="209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3"/>
      <c r="C104" s="2024"/>
      <c r="D104" s="2024"/>
      <c r="E104" s="2024"/>
      <c r="F104" s="2024"/>
      <c r="G104" s="2024"/>
      <c r="H104" s="2024"/>
      <c r="I104" s="2024"/>
      <c r="J104" s="2024"/>
      <c r="K104" s="2024"/>
      <c r="L104" s="2024"/>
      <c r="M104" s="2024"/>
      <c r="N104" s="2024"/>
      <c r="O104" s="2024"/>
      <c r="P104" s="2024"/>
      <c r="Q104" s="2024"/>
      <c r="R104" s="2024"/>
      <c r="S104" s="2024"/>
      <c r="T104" s="2024"/>
      <c r="U104" s="2024"/>
      <c r="V104" s="2096"/>
      <c r="W104" s="2096"/>
      <c r="X104" s="2096"/>
      <c r="Y104" s="2096"/>
      <c r="Z104" s="2096"/>
      <c r="AA104" s="2096"/>
      <c r="AB104" s="2097"/>
      <c r="AC104" s="2097"/>
      <c r="AD104" s="2097"/>
      <c r="AE104" s="2097"/>
      <c r="AF104" s="2097"/>
      <c r="AG104" s="2097"/>
      <c r="AH104" s="209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3" t="s">
        <v>2306</v>
      </c>
      <c r="C105" s="2024"/>
      <c r="D105" s="2024"/>
      <c r="E105" s="2024"/>
      <c r="F105" s="2024"/>
      <c r="G105" s="2024"/>
      <c r="H105" s="2024"/>
      <c r="I105" s="2101">
        <v>0</v>
      </c>
      <c r="J105" s="2101"/>
      <c r="K105" s="2101"/>
      <c r="L105" s="2101"/>
      <c r="M105" s="2101"/>
      <c r="N105" s="2101"/>
      <c r="O105" s="2101">
        <v>0</v>
      </c>
      <c r="P105" s="2101"/>
      <c r="Q105" s="2101"/>
      <c r="R105" s="2101"/>
      <c r="S105" s="2101"/>
      <c r="T105" s="2101"/>
      <c r="U105" s="2101"/>
      <c r="V105" s="2101">
        <v>0</v>
      </c>
      <c r="W105" s="2101"/>
      <c r="X105" s="2101"/>
      <c r="Y105" s="2101"/>
      <c r="Z105" s="2101"/>
      <c r="AA105" s="2101"/>
      <c r="AB105" s="2101">
        <v>0</v>
      </c>
      <c r="AC105" s="2101"/>
      <c r="AD105" s="2101"/>
      <c r="AE105" s="2101"/>
      <c r="AF105" s="2101"/>
      <c r="AG105" s="2101"/>
      <c r="AH105" s="210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3" t="s">
        <v>2305</v>
      </c>
      <c r="C106" s="2024"/>
      <c r="D106" s="2024"/>
      <c r="E106" s="2024"/>
      <c r="F106" s="2024"/>
      <c r="G106" s="2024"/>
      <c r="H106" s="2024"/>
      <c r="I106" s="2101">
        <v>0</v>
      </c>
      <c r="J106" s="2101"/>
      <c r="K106" s="2101"/>
      <c r="L106" s="2101"/>
      <c r="M106" s="2101"/>
      <c r="N106" s="2101"/>
      <c r="O106" s="2101">
        <v>0</v>
      </c>
      <c r="P106" s="2101"/>
      <c r="Q106" s="2101"/>
      <c r="R106" s="2101"/>
      <c r="S106" s="2101"/>
      <c r="T106" s="2101"/>
      <c r="U106" s="2101"/>
      <c r="V106" s="2101">
        <v>0</v>
      </c>
      <c r="W106" s="2101"/>
      <c r="X106" s="2101"/>
      <c r="Y106" s="2101"/>
      <c r="Z106" s="2101"/>
      <c r="AA106" s="2101"/>
      <c r="AB106" s="2101">
        <v>0</v>
      </c>
      <c r="AC106" s="2101"/>
      <c r="AD106" s="2101"/>
      <c r="AE106" s="2101"/>
      <c r="AF106" s="2101"/>
      <c r="AG106" s="2101"/>
      <c r="AH106" s="210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1" t="s">
        <v>2304</v>
      </c>
      <c r="C107" s="2042"/>
      <c r="D107" s="2042"/>
      <c r="E107" s="2042"/>
      <c r="F107" s="2042"/>
      <c r="G107" s="2042"/>
      <c r="H107" s="2042"/>
      <c r="I107" s="2099">
        <v>0</v>
      </c>
      <c r="J107" s="2099"/>
      <c r="K107" s="2099"/>
      <c r="L107" s="2099"/>
      <c r="M107" s="2099"/>
      <c r="N107" s="2099"/>
      <c r="O107" s="2099">
        <v>0</v>
      </c>
      <c r="P107" s="2099"/>
      <c r="Q107" s="2099"/>
      <c r="R107" s="2099"/>
      <c r="S107" s="2099"/>
      <c r="T107" s="2099"/>
      <c r="U107" s="2099"/>
      <c r="V107" s="2099">
        <v>0</v>
      </c>
      <c r="W107" s="2099"/>
      <c r="X107" s="2099"/>
      <c r="Y107" s="2099"/>
      <c r="Z107" s="2099"/>
      <c r="AA107" s="2099"/>
      <c r="AB107" s="2099">
        <v>0</v>
      </c>
      <c r="AC107" s="2099"/>
      <c r="AD107" s="2099"/>
      <c r="AE107" s="2099"/>
      <c r="AF107" s="2099"/>
      <c r="AG107" s="2099"/>
      <c r="AH107" s="2100"/>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2303</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7" t="s">
        <v>2622</v>
      </c>
      <c r="C112" s="2108"/>
      <c r="D112" s="2108"/>
      <c r="E112" s="2108"/>
      <c r="F112" s="2108"/>
      <c r="G112" s="2108"/>
      <c r="H112" s="2108"/>
      <c r="I112" s="2108"/>
      <c r="J112" s="2108"/>
      <c r="K112" s="2108"/>
      <c r="L112" s="2108"/>
      <c r="M112" s="2108"/>
      <c r="N112" s="2108"/>
      <c r="O112" s="2108"/>
      <c r="P112" s="2108"/>
      <c r="Q112" s="2108"/>
      <c r="R112" s="2108"/>
      <c r="S112" s="2108"/>
      <c r="T112" s="2108"/>
      <c r="U112" s="2111" t="s">
        <v>543</v>
      </c>
      <c r="V112" s="2111"/>
      <c r="W112" s="2111"/>
      <c r="X112" s="211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9"/>
      <c r="C113" s="2110"/>
      <c r="D113" s="2110"/>
      <c r="E113" s="2110"/>
      <c r="F113" s="2110"/>
      <c r="G113" s="2110"/>
      <c r="H113" s="2110"/>
      <c r="I113" s="2110"/>
      <c r="J113" s="2110"/>
      <c r="K113" s="2110"/>
      <c r="L113" s="2110"/>
      <c r="M113" s="2110"/>
      <c r="N113" s="2110"/>
      <c r="O113" s="2110"/>
      <c r="P113" s="2110"/>
      <c r="Q113" s="2110"/>
      <c r="R113" s="2110"/>
      <c r="S113" s="2110"/>
      <c r="T113" s="2110"/>
      <c r="U113" s="2113"/>
      <c r="V113" s="2113"/>
      <c r="W113" s="2113"/>
      <c r="X113" s="211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9"/>
      <c r="C114" s="2110"/>
      <c r="D114" s="2110"/>
      <c r="E114" s="2110"/>
      <c r="F114" s="2110"/>
      <c r="G114" s="2110"/>
      <c r="H114" s="2110"/>
      <c r="I114" s="2110"/>
      <c r="J114" s="2110"/>
      <c r="K114" s="2110"/>
      <c r="L114" s="2110"/>
      <c r="M114" s="2110"/>
      <c r="N114" s="2110"/>
      <c r="O114" s="2110"/>
      <c r="P114" s="2110"/>
      <c r="Q114" s="2110"/>
      <c r="R114" s="2110"/>
      <c r="S114" s="2110"/>
      <c r="T114" s="2110"/>
      <c r="U114" s="2113"/>
      <c r="V114" s="2113"/>
      <c r="W114" s="2113"/>
      <c r="X114" s="211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9"/>
      <c r="C115" s="2110"/>
      <c r="D115" s="2110"/>
      <c r="E115" s="2110"/>
      <c r="F115" s="2110"/>
      <c r="G115" s="2110"/>
      <c r="H115" s="2110"/>
      <c r="I115" s="2110"/>
      <c r="J115" s="2110"/>
      <c r="K115" s="2110"/>
      <c r="L115" s="2110"/>
      <c r="M115" s="2110"/>
      <c r="N115" s="2110"/>
      <c r="O115" s="2110"/>
      <c r="P115" s="2110"/>
      <c r="Q115" s="2110"/>
      <c r="R115" s="2110"/>
      <c r="S115" s="2110"/>
      <c r="T115" s="2110"/>
      <c r="U115" s="2113"/>
      <c r="V115" s="2113"/>
      <c r="W115" s="2113"/>
      <c r="X115" s="211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5" t="s">
        <v>2622</v>
      </c>
      <c r="C116" s="2116"/>
      <c r="D116" s="2116"/>
      <c r="E116" s="2116"/>
      <c r="F116" s="2116"/>
      <c r="G116" s="2116"/>
      <c r="H116" s="2116"/>
      <c r="I116" s="2116"/>
      <c r="J116" s="2116"/>
      <c r="K116" s="2116"/>
      <c r="L116" s="2116"/>
      <c r="M116" s="2116"/>
      <c r="N116" s="2116"/>
      <c r="O116" s="2116"/>
      <c r="P116" s="2116"/>
      <c r="Q116" s="2116"/>
      <c r="R116" s="2116"/>
      <c r="S116" s="2116"/>
      <c r="T116" s="2116"/>
      <c r="U116" s="2119" t="s">
        <v>543</v>
      </c>
      <c r="V116" s="2119"/>
      <c r="W116" s="2119"/>
      <c r="X116" s="212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7"/>
      <c r="C117" s="2118"/>
      <c r="D117" s="2118"/>
      <c r="E117" s="2118"/>
      <c r="F117" s="2118"/>
      <c r="G117" s="2118"/>
      <c r="H117" s="2118"/>
      <c r="I117" s="2118"/>
      <c r="J117" s="2118"/>
      <c r="K117" s="2118"/>
      <c r="L117" s="2118"/>
      <c r="M117" s="2118"/>
      <c r="N117" s="2118"/>
      <c r="O117" s="2118"/>
      <c r="P117" s="2118"/>
      <c r="Q117" s="2118"/>
      <c r="R117" s="2118"/>
      <c r="S117" s="2118"/>
      <c r="T117" s="2118"/>
      <c r="U117" s="2121"/>
      <c r="V117" s="2121"/>
      <c r="W117" s="2121"/>
      <c r="X117" s="212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2302</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8" t="s">
        <v>2301</v>
      </c>
      <c r="Y120" s="2089"/>
      <c r="Z120" s="2089"/>
      <c r="AA120" s="2089"/>
      <c r="AB120" s="2089"/>
      <c r="AC120" s="2089"/>
      <c r="AD120" s="2089"/>
      <c r="AE120" s="2089"/>
      <c r="AF120" s="2089"/>
      <c r="AG120" s="2089"/>
      <c r="AH120" s="2089"/>
      <c r="AI120" s="2089"/>
      <c r="AJ120" s="2089"/>
      <c r="AK120" s="2089"/>
      <c r="AL120" s="2089"/>
      <c r="AM120" s="2089"/>
      <c r="AN120" s="2089"/>
      <c r="AO120" s="2089"/>
      <c r="AP120" s="2089"/>
      <c r="AQ120" s="2089"/>
      <c r="AR120" s="2089"/>
      <c r="AS120" s="2089"/>
      <c r="AT120" s="2089"/>
      <c r="AU120" s="2089"/>
      <c r="AV120" s="2089"/>
      <c r="AW120" s="2089"/>
      <c r="AX120" s="2089"/>
      <c r="AY120" s="2089"/>
      <c r="AZ120" s="2089"/>
      <c r="BA120" s="2089"/>
      <c r="BB120" s="2089"/>
      <c r="BC120" s="2089"/>
      <c r="BD120" s="2129"/>
      <c r="BE120" s="1215"/>
    </row>
    <row r="121" spans="1:57" ht="15.75" customHeight="1">
      <c r="A121" s="1208"/>
      <c r="B121" s="2131" t="s">
        <v>1563</v>
      </c>
      <c r="C121" s="2132"/>
      <c r="D121" s="2132"/>
      <c r="E121" s="2132"/>
      <c r="F121" s="2132"/>
      <c r="G121" s="2132"/>
      <c r="H121" s="2132"/>
      <c r="I121" s="2132"/>
      <c r="J121" s="2132"/>
      <c r="K121" s="2132"/>
      <c r="L121" s="2132"/>
      <c r="M121" s="2132"/>
      <c r="N121" s="2132"/>
      <c r="O121" s="2132"/>
      <c r="P121" s="2132"/>
      <c r="Q121" s="2132"/>
      <c r="R121" s="2132"/>
      <c r="S121" s="2132"/>
      <c r="T121" s="2132"/>
      <c r="U121" s="2133"/>
      <c r="V121" s="1208"/>
      <c r="W121" s="1208"/>
      <c r="X121" s="2090"/>
      <c r="Y121" s="2091"/>
      <c r="Z121" s="2091"/>
      <c r="AA121" s="2091"/>
      <c r="AB121" s="2091"/>
      <c r="AC121" s="2091"/>
      <c r="AD121" s="2091"/>
      <c r="AE121" s="2091"/>
      <c r="AF121" s="2091"/>
      <c r="AG121" s="2091"/>
      <c r="AH121" s="2091"/>
      <c r="AI121" s="2091"/>
      <c r="AJ121" s="2091"/>
      <c r="AK121" s="2091"/>
      <c r="AL121" s="2091"/>
      <c r="AM121" s="2091"/>
      <c r="AN121" s="2091"/>
      <c r="AO121" s="2091"/>
      <c r="AP121" s="2091"/>
      <c r="AQ121" s="2091"/>
      <c r="AR121" s="2091"/>
      <c r="AS121" s="2091"/>
      <c r="AT121" s="2091"/>
      <c r="AU121" s="2091"/>
      <c r="AV121" s="2091"/>
      <c r="AW121" s="2091"/>
      <c r="AX121" s="2091"/>
      <c r="AY121" s="2091"/>
      <c r="AZ121" s="2091"/>
      <c r="BA121" s="2091"/>
      <c r="BB121" s="2091"/>
      <c r="BC121" s="2091"/>
      <c r="BD121" s="2130"/>
      <c r="BE121" s="1215"/>
    </row>
    <row r="122" spans="1:57" ht="15.75" customHeight="1">
      <c r="A122" s="1208"/>
      <c r="B122" s="2149"/>
      <c r="C122" s="2150"/>
      <c r="D122" s="2150"/>
      <c r="E122" s="2150"/>
      <c r="F122" s="2150"/>
      <c r="G122" s="2150"/>
      <c r="H122" s="2150"/>
      <c r="I122" s="2024" t="s">
        <v>2300</v>
      </c>
      <c r="J122" s="2024"/>
      <c r="K122" s="2024"/>
      <c r="L122" s="2024"/>
      <c r="M122" s="2024"/>
      <c r="N122" s="2024"/>
      <c r="O122" s="2153" t="s">
        <v>2299</v>
      </c>
      <c r="P122" s="2153"/>
      <c r="Q122" s="2153"/>
      <c r="R122" s="2153"/>
      <c r="S122" s="2153"/>
      <c r="T122" s="2153"/>
      <c r="U122" s="2154"/>
      <c r="V122" s="1208"/>
      <c r="W122" s="1208"/>
      <c r="X122" s="2071" t="s">
        <v>2269</v>
      </c>
      <c r="Y122" s="2072"/>
      <c r="Z122" s="2072"/>
      <c r="AA122" s="2072"/>
      <c r="AB122" s="2072"/>
      <c r="AC122" s="2072"/>
      <c r="AD122" s="2072"/>
      <c r="AE122" s="2072"/>
      <c r="AF122" s="2072"/>
      <c r="AG122" s="2072"/>
      <c r="AH122" s="2072"/>
      <c r="AI122" s="2072"/>
      <c r="AJ122" s="2072"/>
      <c r="AK122" s="2072"/>
      <c r="AL122" s="2072"/>
      <c r="AM122" s="2072"/>
      <c r="AN122" s="2072"/>
      <c r="AO122" s="2072"/>
      <c r="AP122" s="2072"/>
      <c r="AQ122" s="2072"/>
      <c r="AR122" s="2072"/>
      <c r="AS122" s="2072"/>
      <c r="AT122" s="2072"/>
      <c r="AU122" s="2072"/>
      <c r="AV122" s="2072"/>
      <c r="AW122" s="2072"/>
      <c r="AX122" s="2072"/>
      <c r="AY122" s="2072"/>
      <c r="AZ122" s="2072"/>
      <c r="BA122" s="2072"/>
      <c r="BB122" s="2072"/>
      <c r="BC122" s="2072"/>
      <c r="BD122" s="2073"/>
      <c r="BE122" s="1215"/>
    </row>
    <row r="123" spans="1:57" ht="15.75" customHeight="1">
      <c r="A123" s="1208"/>
      <c r="B123" s="2123" t="s">
        <v>2283</v>
      </c>
      <c r="C123" s="2124"/>
      <c r="D123" s="2124"/>
      <c r="E123" s="2124"/>
      <c r="F123" s="2124"/>
      <c r="G123" s="2124"/>
      <c r="H123" s="2124"/>
      <c r="I123" s="2101">
        <v>0</v>
      </c>
      <c r="J123" s="2101"/>
      <c r="K123" s="2101"/>
      <c r="L123" s="2101"/>
      <c r="M123" s="2101"/>
      <c r="N123" s="2101"/>
      <c r="O123" s="2101">
        <v>0</v>
      </c>
      <c r="P123" s="2101"/>
      <c r="Q123" s="2101"/>
      <c r="R123" s="2101"/>
      <c r="S123" s="2101"/>
      <c r="T123" s="2101"/>
      <c r="U123" s="2102"/>
      <c r="V123" s="1208"/>
      <c r="W123" s="1208"/>
      <c r="X123" s="2071"/>
      <c r="Y123" s="2072"/>
      <c r="Z123" s="2072"/>
      <c r="AA123" s="2072"/>
      <c r="AB123" s="2072"/>
      <c r="AC123" s="2072"/>
      <c r="AD123" s="2072"/>
      <c r="AE123" s="2072"/>
      <c r="AF123" s="2072"/>
      <c r="AG123" s="2072"/>
      <c r="AH123" s="2072"/>
      <c r="AI123" s="2072"/>
      <c r="AJ123" s="2072"/>
      <c r="AK123" s="2072"/>
      <c r="AL123" s="2072"/>
      <c r="AM123" s="2072"/>
      <c r="AN123" s="2072"/>
      <c r="AO123" s="2072"/>
      <c r="AP123" s="2072"/>
      <c r="AQ123" s="2072"/>
      <c r="AR123" s="2072"/>
      <c r="AS123" s="2072"/>
      <c r="AT123" s="2072"/>
      <c r="AU123" s="2072"/>
      <c r="AV123" s="2072"/>
      <c r="AW123" s="2072"/>
      <c r="AX123" s="2072"/>
      <c r="AY123" s="2072"/>
      <c r="AZ123" s="2072"/>
      <c r="BA123" s="2072"/>
      <c r="BB123" s="2072"/>
      <c r="BC123" s="2072"/>
      <c r="BD123" s="2073"/>
      <c r="BE123" s="1215"/>
    </row>
    <row r="124" spans="1:57" ht="15.75" customHeight="1" thickBot="1">
      <c r="A124" s="1208"/>
      <c r="B124" s="2125" t="s">
        <v>2282</v>
      </c>
      <c r="C124" s="2126"/>
      <c r="D124" s="2126"/>
      <c r="E124" s="2126"/>
      <c r="F124" s="2126"/>
      <c r="G124" s="2126"/>
      <c r="H124" s="2126"/>
      <c r="I124" s="2099">
        <v>0</v>
      </c>
      <c r="J124" s="2099"/>
      <c r="K124" s="2099"/>
      <c r="L124" s="2099"/>
      <c r="M124" s="2099"/>
      <c r="N124" s="2099"/>
      <c r="O124" s="2127"/>
      <c r="P124" s="2127"/>
      <c r="Q124" s="2127"/>
      <c r="R124" s="2127"/>
      <c r="S124" s="2127"/>
      <c r="T124" s="2127"/>
      <c r="U124" s="2128"/>
      <c r="V124" s="1208"/>
      <c r="W124" s="1208"/>
      <c r="X124" s="2071"/>
      <c r="Y124" s="2072"/>
      <c r="Z124" s="2072"/>
      <c r="AA124" s="2072"/>
      <c r="AB124" s="2072"/>
      <c r="AC124" s="2072"/>
      <c r="AD124" s="2072"/>
      <c r="AE124" s="2072"/>
      <c r="AF124" s="2072"/>
      <c r="AG124" s="2072"/>
      <c r="AH124" s="2072"/>
      <c r="AI124" s="2072"/>
      <c r="AJ124" s="2072"/>
      <c r="AK124" s="2072"/>
      <c r="AL124" s="2072"/>
      <c r="AM124" s="2072"/>
      <c r="AN124" s="2072"/>
      <c r="AO124" s="2072"/>
      <c r="AP124" s="2072"/>
      <c r="AQ124" s="2072"/>
      <c r="AR124" s="2072"/>
      <c r="AS124" s="2072"/>
      <c r="AT124" s="2072"/>
      <c r="AU124" s="2072"/>
      <c r="AV124" s="2072"/>
      <c r="AW124" s="2072"/>
      <c r="AX124" s="2072"/>
      <c r="AY124" s="2072"/>
      <c r="AZ124" s="2072"/>
      <c r="BA124" s="2072"/>
      <c r="BB124" s="2072"/>
      <c r="BC124" s="2072"/>
      <c r="BD124" s="207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1"/>
      <c r="Y125" s="2072"/>
      <c r="Z125" s="2072"/>
      <c r="AA125" s="2072"/>
      <c r="AB125" s="2072"/>
      <c r="AC125" s="2072"/>
      <c r="AD125" s="2072"/>
      <c r="AE125" s="2072"/>
      <c r="AF125" s="2072"/>
      <c r="AG125" s="2072"/>
      <c r="AH125" s="2072"/>
      <c r="AI125" s="2072"/>
      <c r="AJ125" s="2072"/>
      <c r="AK125" s="2072"/>
      <c r="AL125" s="2072"/>
      <c r="AM125" s="2072"/>
      <c r="AN125" s="2072"/>
      <c r="AO125" s="2072"/>
      <c r="AP125" s="2072"/>
      <c r="AQ125" s="2072"/>
      <c r="AR125" s="2072"/>
      <c r="AS125" s="2072"/>
      <c r="AT125" s="2072"/>
      <c r="AU125" s="2072"/>
      <c r="AV125" s="2072"/>
      <c r="AW125" s="2072"/>
      <c r="AX125" s="2072"/>
      <c r="AY125" s="2072"/>
      <c r="AZ125" s="2072"/>
      <c r="BA125" s="2072"/>
      <c r="BB125" s="2072"/>
      <c r="BC125" s="2072"/>
      <c r="BD125" s="2073"/>
      <c r="BE125" s="1215"/>
    </row>
    <row r="126" spans="1:57" ht="15.75" customHeight="1" thickBot="1">
      <c r="A126" s="1208"/>
      <c r="B126" s="1231" t="s">
        <v>2298</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71"/>
      <c r="Y126" s="2072"/>
      <c r="Z126" s="2072"/>
      <c r="AA126" s="2072"/>
      <c r="AB126" s="2072"/>
      <c r="AC126" s="2072"/>
      <c r="AD126" s="2072"/>
      <c r="AE126" s="2072"/>
      <c r="AF126" s="2072"/>
      <c r="AG126" s="2072"/>
      <c r="AH126" s="2072"/>
      <c r="AI126" s="2072"/>
      <c r="AJ126" s="2072"/>
      <c r="AK126" s="2072"/>
      <c r="AL126" s="2072"/>
      <c r="AM126" s="2072"/>
      <c r="AN126" s="2072"/>
      <c r="AO126" s="2072"/>
      <c r="AP126" s="2072"/>
      <c r="AQ126" s="2072"/>
      <c r="AR126" s="2072"/>
      <c r="AS126" s="2072"/>
      <c r="AT126" s="2072"/>
      <c r="AU126" s="2072"/>
      <c r="AV126" s="2072"/>
      <c r="AW126" s="2072"/>
      <c r="AX126" s="2072"/>
      <c r="AY126" s="2072"/>
      <c r="AZ126" s="2072"/>
      <c r="BA126" s="2072"/>
      <c r="BB126" s="2072"/>
      <c r="BC126" s="2072"/>
      <c r="BD126" s="207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1"/>
      <c r="Y127" s="2072"/>
      <c r="Z127" s="2072"/>
      <c r="AA127" s="2072"/>
      <c r="AB127" s="2072"/>
      <c r="AC127" s="2072"/>
      <c r="AD127" s="2072"/>
      <c r="AE127" s="2072"/>
      <c r="AF127" s="2072"/>
      <c r="AG127" s="2072"/>
      <c r="AH127" s="2072"/>
      <c r="AI127" s="2072"/>
      <c r="AJ127" s="2072"/>
      <c r="AK127" s="2072"/>
      <c r="AL127" s="2072"/>
      <c r="AM127" s="2072"/>
      <c r="AN127" s="2072"/>
      <c r="AO127" s="2072"/>
      <c r="AP127" s="2072"/>
      <c r="AQ127" s="2072"/>
      <c r="AR127" s="2072"/>
      <c r="AS127" s="2072"/>
      <c r="AT127" s="2072"/>
      <c r="AU127" s="2072"/>
      <c r="AV127" s="2072"/>
      <c r="AW127" s="2072"/>
      <c r="AX127" s="2072"/>
      <c r="AY127" s="2072"/>
      <c r="AZ127" s="2072"/>
      <c r="BA127" s="2072"/>
      <c r="BB127" s="2072"/>
      <c r="BC127" s="2072"/>
      <c r="BD127" s="2073"/>
      <c r="BE127" s="1215"/>
    </row>
    <row r="128" spans="1:57" ht="15.75" customHeight="1">
      <c r="A128" s="1208"/>
      <c r="B128" s="1925" t="s">
        <v>2297</v>
      </c>
      <c r="C128" s="1926"/>
      <c r="D128" s="1926"/>
      <c r="E128" s="1926"/>
      <c r="F128" s="1926"/>
      <c r="G128" s="1926"/>
      <c r="H128" s="1926"/>
      <c r="I128" s="1926"/>
      <c r="J128" s="1926"/>
      <c r="K128" s="1926"/>
      <c r="L128" s="1926"/>
      <c r="M128" s="1926"/>
      <c r="N128" s="1926"/>
      <c r="O128" s="1926"/>
      <c r="P128" s="1926"/>
      <c r="Q128" s="1926"/>
      <c r="R128" s="1926"/>
      <c r="S128" s="1926"/>
      <c r="T128" s="1926"/>
      <c r="U128" s="1927"/>
      <c r="V128" s="1208"/>
      <c r="W128" s="1208"/>
      <c r="X128" s="2071"/>
      <c r="Y128" s="2072"/>
      <c r="Z128" s="2072"/>
      <c r="AA128" s="2072"/>
      <c r="AB128" s="2072"/>
      <c r="AC128" s="2072"/>
      <c r="AD128" s="2072"/>
      <c r="AE128" s="2072"/>
      <c r="AF128" s="2072"/>
      <c r="AG128" s="2072"/>
      <c r="AH128" s="2072"/>
      <c r="AI128" s="2072"/>
      <c r="AJ128" s="2072"/>
      <c r="AK128" s="2072"/>
      <c r="AL128" s="2072"/>
      <c r="AM128" s="2072"/>
      <c r="AN128" s="2072"/>
      <c r="AO128" s="2072"/>
      <c r="AP128" s="2072"/>
      <c r="AQ128" s="2072"/>
      <c r="AR128" s="2072"/>
      <c r="AS128" s="2072"/>
      <c r="AT128" s="2072"/>
      <c r="AU128" s="2072"/>
      <c r="AV128" s="2072"/>
      <c r="AW128" s="2072"/>
      <c r="AX128" s="2072"/>
      <c r="AY128" s="2072"/>
      <c r="AZ128" s="2072"/>
      <c r="BA128" s="2072"/>
      <c r="BB128" s="2072"/>
      <c r="BC128" s="2072"/>
      <c r="BD128" s="2073"/>
      <c r="BE128" s="1215"/>
    </row>
    <row r="129" spans="1:57" ht="15.75" customHeight="1">
      <c r="A129" s="1208"/>
      <c r="B129" s="2149"/>
      <c r="C129" s="2150"/>
      <c r="D129" s="2150"/>
      <c r="E129" s="2150"/>
      <c r="F129" s="2150"/>
      <c r="G129" s="2150"/>
      <c r="H129" s="2150"/>
      <c r="I129" s="2151" t="s">
        <v>2285</v>
      </c>
      <c r="J129" s="2151"/>
      <c r="K129" s="2151"/>
      <c r="L129" s="2151"/>
      <c r="M129" s="2151"/>
      <c r="N129" s="2151"/>
      <c r="O129" s="2151"/>
      <c r="P129" s="2151" t="s">
        <v>2284</v>
      </c>
      <c r="Q129" s="2151"/>
      <c r="R129" s="2151"/>
      <c r="S129" s="2151"/>
      <c r="T129" s="2151"/>
      <c r="U129" s="2152"/>
      <c r="V129" s="1208"/>
      <c r="W129" s="1208"/>
      <c r="X129" s="2071"/>
      <c r="Y129" s="2072"/>
      <c r="Z129" s="2072"/>
      <c r="AA129" s="2072"/>
      <c r="AB129" s="2072"/>
      <c r="AC129" s="2072"/>
      <c r="AD129" s="2072"/>
      <c r="AE129" s="2072"/>
      <c r="AF129" s="2072"/>
      <c r="AG129" s="2072"/>
      <c r="AH129" s="2072"/>
      <c r="AI129" s="2072"/>
      <c r="AJ129" s="2072"/>
      <c r="AK129" s="2072"/>
      <c r="AL129" s="2072"/>
      <c r="AM129" s="2072"/>
      <c r="AN129" s="2072"/>
      <c r="AO129" s="2072"/>
      <c r="AP129" s="2072"/>
      <c r="AQ129" s="2072"/>
      <c r="AR129" s="2072"/>
      <c r="AS129" s="2072"/>
      <c r="AT129" s="2072"/>
      <c r="AU129" s="2072"/>
      <c r="AV129" s="2072"/>
      <c r="AW129" s="2072"/>
      <c r="AX129" s="2072"/>
      <c r="AY129" s="2072"/>
      <c r="AZ129" s="2072"/>
      <c r="BA129" s="2072"/>
      <c r="BB129" s="2072"/>
      <c r="BC129" s="2072"/>
      <c r="BD129" s="2073"/>
      <c r="BE129" s="1215"/>
    </row>
    <row r="130" spans="1:57" ht="15.75" customHeight="1">
      <c r="A130" s="1208"/>
      <c r="B130" s="2149"/>
      <c r="C130" s="2150"/>
      <c r="D130" s="2150"/>
      <c r="E130" s="2150"/>
      <c r="F130" s="2150"/>
      <c r="G130" s="2150"/>
      <c r="H130" s="2150"/>
      <c r="I130" s="2151"/>
      <c r="J130" s="2151"/>
      <c r="K130" s="2151"/>
      <c r="L130" s="2151"/>
      <c r="M130" s="2151"/>
      <c r="N130" s="2151"/>
      <c r="O130" s="2151"/>
      <c r="P130" s="2151"/>
      <c r="Q130" s="2151"/>
      <c r="R130" s="2151"/>
      <c r="S130" s="2151"/>
      <c r="T130" s="2151"/>
      <c r="U130" s="2152"/>
      <c r="V130" s="1208"/>
      <c r="W130" s="1208"/>
      <c r="X130" s="2071"/>
      <c r="Y130" s="2072"/>
      <c r="Z130" s="2072"/>
      <c r="AA130" s="2072"/>
      <c r="AB130" s="2072"/>
      <c r="AC130" s="2072"/>
      <c r="AD130" s="2072"/>
      <c r="AE130" s="2072"/>
      <c r="AF130" s="2072"/>
      <c r="AG130" s="2072"/>
      <c r="AH130" s="2072"/>
      <c r="AI130" s="2072"/>
      <c r="AJ130" s="2072"/>
      <c r="AK130" s="2072"/>
      <c r="AL130" s="2072"/>
      <c r="AM130" s="2072"/>
      <c r="AN130" s="2072"/>
      <c r="AO130" s="2072"/>
      <c r="AP130" s="2072"/>
      <c r="AQ130" s="2072"/>
      <c r="AR130" s="2072"/>
      <c r="AS130" s="2072"/>
      <c r="AT130" s="2072"/>
      <c r="AU130" s="2072"/>
      <c r="AV130" s="2072"/>
      <c r="AW130" s="2072"/>
      <c r="AX130" s="2072"/>
      <c r="AY130" s="2072"/>
      <c r="AZ130" s="2072"/>
      <c r="BA130" s="2072"/>
      <c r="BB130" s="2072"/>
      <c r="BC130" s="2072"/>
      <c r="BD130" s="2073"/>
      <c r="BE130" s="1215"/>
    </row>
    <row r="131" spans="1:57" ht="15.75" customHeight="1">
      <c r="A131" s="1208"/>
      <c r="B131" s="2123" t="s">
        <v>2283</v>
      </c>
      <c r="C131" s="2124"/>
      <c r="D131" s="2124"/>
      <c r="E131" s="2124"/>
      <c r="F131" s="2124"/>
      <c r="G131" s="2124"/>
      <c r="H131" s="2124"/>
      <c r="I131" s="2101">
        <v>0</v>
      </c>
      <c r="J131" s="2101"/>
      <c r="K131" s="2101"/>
      <c r="L131" s="2101"/>
      <c r="M131" s="2101"/>
      <c r="N131" s="2101"/>
      <c r="O131" s="2101"/>
      <c r="P131" s="2101">
        <v>0</v>
      </c>
      <c r="Q131" s="2101"/>
      <c r="R131" s="2101"/>
      <c r="S131" s="2101"/>
      <c r="T131" s="2101"/>
      <c r="U131" s="2102"/>
      <c r="V131" s="1208"/>
      <c r="W131" s="1208"/>
      <c r="X131" s="2071"/>
      <c r="Y131" s="2072"/>
      <c r="Z131" s="2072"/>
      <c r="AA131" s="2072"/>
      <c r="AB131" s="2072"/>
      <c r="AC131" s="2072"/>
      <c r="AD131" s="2072"/>
      <c r="AE131" s="2072"/>
      <c r="AF131" s="2072"/>
      <c r="AG131" s="2072"/>
      <c r="AH131" s="2072"/>
      <c r="AI131" s="2072"/>
      <c r="AJ131" s="2072"/>
      <c r="AK131" s="2072"/>
      <c r="AL131" s="2072"/>
      <c r="AM131" s="2072"/>
      <c r="AN131" s="2072"/>
      <c r="AO131" s="2072"/>
      <c r="AP131" s="2072"/>
      <c r="AQ131" s="2072"/>
      <c r="AR131" s="2072"/>
      <c r="AS131" s="2072"/>
      <c r="AT131" s="2072"/>
      <c r="AU131" s="2072"/>
      <c r="AV131" s="2072"/>
      <c r="AW131" s="2072"/>
      <c r="AX131" s="2072"/>
      <c r="AY131" s="2072"/>
      <c r="AZ131" s="2072"/>
      <c r="BA131" s="2072"/>
      <c r="BB131" s="2072"/>
      <c r="BC131" s="2072"/>
      <c r="BD131" s="2073"/>
      <c r="BE131" s="1215"/>
    </row>
    <row r="132" spans="1:57" ht="15.75" customHeight="1" thickBot="1">
      <c r="A132" s="1208"/>
      <c r="B132" s="2125" t="s">
        <v>2282</v>
      </c>
      <c r="C132" s="2126"/>
      <c r="D132" s="2126"/>
      <c r="E132" s="2126"/>
      <c r="F132" s="2126"/>
      <c r="G132" s="2126"/>
      <c r="H132" s="2126"/>
      <c r="I132" s="2099">
        <v>0</v>
      </c>
      <c r="J132" s="2099"/>
      <c r="K132" s="2099"/>
      <c r="L132" s="2099"/>
      <c r="M132" s="2099"/>
      <c r="N132" s="2099"/>
      <c r="O132" s="2099"/>
      <c r="P132" s="2099">
        <v>0</v>
      </c>
      <c r="Q132" s="2099"/>
      <c r="R132" s="2099"/>
      <c r="S132" s="2099"/>
      <c r="T132" s="2099"/>
      <c r="U132" s="2100"/>
      <c r="V132" s="1208"/>
      <c r="W132" s="1208"/>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7" t="s">
        <v>2296</v>
      </c>
      <c r="C134" s="2148"/>
      <c r="D134" s="2148"/>
      <c r="E134" s="2148"/>
      <c r="F134" s="2148"/>
      <c r="G134" s="2148"/>
      <c r="H134" s="2148"/>
      <c r="I134" s="2148"/>
      <c r="J134" s="2148"/>
      <c r="K134" s="2148"/>
      <c r="L134" s="2148"/>
      <c r="M134" s="2148"/>
      <c r="N134" s="2148"/>
      <c r="O134" s="2148"/>
      <c r="P134" s="2148"/>
      <c r="Q134" s="2148"/>
      <c r="R134" s="2148"/>
      <c r="S134" s="2148"/>
      <c r="T134" s="2148"/>
      <c r="U134" s="2148"/>
      <c r="V134" s="2148"/>
      <c r="W134" s="2148"/>
      <c r="X134" s="2148"/>
      <c r="Y134" s="2148"/>
      <c r="Z134" s="2148"/>
      <c r="AA134" s="2148"/>
      <c r="AB134" s="2148"/>
      <c r="AC134" s="2148"/>
      <c r="AD134" s="2148"/>
      <c r="AE134" s="2148"/>
      <c r="AF134" s="2148"/>
      <c r="AG134" s="2148"/>
      <c r="AH134" s="2048" t="s">
        <v>543</v>
      </c>
      <c r="AI134" s="2048"/>
      <c r="AJ134" s="2048"/>
      <c r="AK134" s="2048"/>
      <c r="AL134" s="2048"/>
      <c r="AM134" s="2048"/>
      <c r="AN134" s="2048"/>
      <c r="AO134" s="2048"/>
      <c r="AP134" s="2048"/>
      <c r="AQ134" s="2048"/>
      <c r="AR134" s="2048"/>
      <c r="AS134" s="2048"/>
      <c r="AT134" s="2048"/>
      <c r="AU134" s="2048"/>
      <c r="AV134" s="2048"/>
      <c r="AW134" s="2048"/>
      <c r="AX134" s="2049"/>
      <c r="AY134" s="1208"/>
      <c r="AZ134" s="1208"/>
      <c r="BA134" s="1208"/>
      <c r="BB134" s="1208"/>
      <c r="BC134" s="1208"/>
      <c r="BD134" s="1208"/>
      <c r="BE134" s="1215"/>
    </row>
    <row r="135" spans="1:57" ht="15.75" customHeight="1" thickBot="1">
      <c r="A135" s="1208"/>
      <c r="B135" s="2134" t="s">
        <v>2295</v>
      </c>
      <c r="C135" s="2135"/>
      <c r="D135" s="2135"/>
      <c r="E135" s="2135"/>
      <c r="F135" s="2135"/>
      <c r="G135" s="2135"/>
      <c r="H135" s="2135"/>
      <c r="I135" s="2135"/>
      <c r="J135" s="2135"/>
      <c r="K135" s="2135"/>
      <c r="L135" s="2135"/>
      <c r="M135" s="2135"/>
      <c r="N135" s="2135"/>
      <c r="O135" s="2135"/>
      <c r="P135" s="2135"/>
      <c r="Q135" s="2135"/>
      <c r="R135" s="2135"/>
      <c r="S135" s="2135"/>
      <c r="T135" s="2135"/>
      <c r="U135" s="2135"/>
      <c r="V135" s="2135"/>
      <c r="W135" s="2135"/>
      <c r="X135" s="2135"/>
      <c r="Y135" s="2135"/>
      <c r="Z135" s="2135"/>
      <c r="AA135" s="2135"/>
      <c r="AB135" s="2135"/>
      <c r="AC135" s="2135"/>
      <c r="AD135" s="2135"/>
      <c r="AE135" s="2135"/>
      <c r="AF135" s="2135"/>
      <c r="AG135" s="2136"/>
      <c r="AH135" s="2103"/>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134" t="s">
        <v>2294</v>
      </c>
      <c r="C136" s="2135"/>
      <c r="D136" s="2135"/>
      <c r="E136" s="2135"/>
      <c r="F136" s="2135"/>
      <c r="G136" s="2135"/>
      <c r="H136" s="2135"/>
      <c r="I136" s="2135"/>
      <c r="J136" s="2135"/>
      <c r="K136" s="2135"/>
      <c r="L136" s="2135"/>
      <c r="M136" s="2135"/>
      <c r="N136" s="2135"/>
      <c r="O136" s="2135"/>
      <c r="P136" s="2135"/>
      <c r="Q136" s="2135"/>
      <c r="R136" s="2135"/>
      <c r="S136" s="2135"/>
      <c r="T136" s="2135"/>
      <c r="U136" s="2135"/>
      <c r="V136" s="2135"/>
      <c r="W136" s="2135"/>
      <c r="X136" s="2135"/>
      <c r="Y136" s="2135"/>
      <c r="Z136" s="2135"/>
      <c r="AA136" s="2135"/>
      <c r="AB136" s="2135"/>
      <c r="AC136" s="2135"/>
      <c r="AD136" s="2135"/>
      <c r="AE136" s="2135"/>
      <c r="AF136" s="2135"/>
      <c r="AG136" s="2136"/>
      <c r="AH136" s="2048" t="s">
        <v>543</v>
      </c>
      <c r="AI136" s="2048"/>
      <c r="AJ136" s="2048"/>
      <c r="AK136" s="2048"/>
      <c r="AL136" s="2048"/>
      <c r="AM136" s="2048"/>
      <c r="AN136" s="2048"/>
      <c r="AO136" s="2048"/>
      <c r="AP136" s="2048"/>
      <c r="AQ136" s="2048"/>
      <c r="AR136" s="2048"/>
      <c r="AS136" s="2048"/>
      <c r="AT136" s="2048"/>
      <c r="AU136" s="2048"/>
      <c r="AV136" s="2048"/>
      <c r="AW136" s="2048"/>
      <c r="AX136" s="2049"/>
      <c r="AY136" s="1208"/>
      <c r="AZ136" s="1208"/>
      <c r="BA136" s="1208"/>
      <c r="BB136" s="1208"/>
      <c r="BC136" s="1208"/>
      <c r="BD136" s="1208"/>
      <c r="BE136" s="1215"/>
    </row>
    <row r="137" spans="1:57" ht="15.75" customHeight="1">
      <c r="A137" s="1208"/>
      <c r="B137" s="2137" t="s">
        <v>2293</v>
      </c>
      <c r="C137" s="2138"/>
      <c r="D137" s="2138"/>
      <c r="E137" s="2138"/>
      <c r="F137" s="2138"/>
      <c r="G137" s="2138"/>
      <c r="H137" s="2138"/>
      <c r="I137" s="2138"/>
      <c r="J137" s="2138"/>
      <c r="K137" s="2138"/>
      <c r="L137" s="2138"/>
      <c r="M137" s="2138"/>
      <c r="N137" s="2138"/>
      <c r="O137" s="2138"/>
      <c r="P137" s="2138"/>
      <c r="Q137" s="2138"/>
      <c r="R137" s="2139" t="s">
        <v>2292</v>
      </c>
      <c r="S137" s="2139"/>
      <c r="T137" s="2139"/>
      <c r="U137" s="2139"/>
      <c r="V137" s="2139"/>
      <c r="W137" s="2139"/>
      <c r="X137" s="2139"/>
      <c r="Y137" s="2139"/>
      <c r="Z137" s="2139"/>
      <c r="AA137" s="2139"/>
      <c r="AB137" s="2139"/>
      <c r="AC137" s="2139"/>
      <c r="AD137" s="2139"/>
      <c r="AE137" s="2139"/>
      <c r="AF137" s="2139"/>
      <c r="AG137" s="2139"/>
      <c r="AH137" s="2139"/>
      <c r="AI137" s="2139"/>
      <c r="AJ137" s="2139"/>
      <c r="AK137" s="2139"/>
      <c r="AL137" s="2139"/>
      <c r="AM137" s="2139"/>
      <c r="AN137" s="2139"/>
      <c r="AO137" s="2139"/>
      <c r="AP137" s="2139"/>
      <c r="AQ137" s="2139"/>
      <c r="AR137" s="2139"/>
      <c r="AS137" s="2139"/>
      <c r="AT137" s="2139"/>
      <c r="AU137" s="2139"/>
      <c r="AV137" s="2139"/>
      <c r="AW137" s="2139"/>
      <c r="AX137" s="2140"/>
      <c r="AY137" s="1208"/>
      <c r="AZ137" s="1208"/>
      <c r="BA137" s="1208"/>
      <c r="BB137" s="1208"/>
      <c r="BC137" s="1208" t="s">
        <v>249</v>
      </c>
      <c r="BD137" s="1208"/>
      <c r="BE137" s="1215"/>
    </row>
    <row r="138" spans="1:57" ht="15.75" customHeight="1">
      <c r="A138" s="1208"/>
      <c r="B138" s="2141" t="s">
        <v>2291</v>
      </c>
      <c r="C138" s="2142"/>
      <c r="D138" s="2142"/>
      <c r="E138" s="2142"/>
      <c r="F138" s="2142"/>
      <c r="G138" s="2142"/>
      <c r="H138" s="2142"/>
      <c r="I138" s="2142"/>
      <c r="J138" s="2142"/>
      <c r="K138" s="2142"/>
      <c r="L138" s="2142"/>
      <c r="M138" s="2142"/>
      <c r="N138" s="2142"/>
      <c r="O138" s="2142"/>
      <c r="P138" s="2142"/>
      <c r="Q138" s="2142"/>
      <c r="R138" s="2142"/>
      <c r="S138" s="2142"/>
      <c r="T138" s="2142"/>
      <c r="U138" s="2142"/>
      <c r="V138" s="2142"/>
      <c r="W138" s="2142"/>
      <c r="X138" s="2142"/>
      <c r="Y138" s="2142"/>
      <c r="Z138" s="2142"/>
      <c r="AA138" s="2142"/>
      <c r="AB138" s="2142"/>
      <c r="AC138" s="2142"/>
      <c r="AD138" s="2142"/>
      <c r="AE138" s="2142"/>
      <c r="AF138" s="2142"/>
      <c r="AG138" s="2142"/>
      <c r="AH138" s="2142"/>
      <c r="AI138" s="2142"/>
      <c r="AJ138" s="2142"/>
      <c r="AK138" s="2142"/>
      <c r="AL138" s="2142"/>
      <c r="AM138" s="2142"/>
      <c r="AN138" s="2142"/>
      <c r="AO138" s="2142"/>
      <c r="AP138" s="2142"/>
      <c r="AQ138" s="2142"/>
      <c r="AR138" s="2142"/>
      <c r="AS138" s="2142"/>
      <c r="AT138" s="2142"/>
      <c r="AU138" s="2142"/>
      <c r="AV138" s="2142"/>
      <c r="AW138" s="2142"/>
      <c r="AX138" s="2143"/>
      <c r="AY138" s="1208"/>
      <c r="AZ138" s="1208"/>
      <c r="BA138" s="1208"/>
      <c r="BB138" s="1208"/>
      <c r="BC138" s="1208"/>
      <c r="BD138" s="1208"/>
      <c r="BE138" s="1215"/>
    </row>
    <row r="139" spans="1:57" ht="15.75" customHeight="1">
      <c r="A139" s="1208"/>
      <c r="B139" s="2141"/>
      <c r="C139" s="2142"/>
      <c r="D139" s="2142"/>
      <c r="E139" s="2142"/>
      <c r="F139" s="2142"/>
      <c r="G139" s="2142"/>
      <c r="H139" s="2142"/>
      <c r="I139" s="2142"/>
      <c r="J139" s="2142"/>
      <c r="K139" s="2142"/>
      <c r="L139" s="2142"/>
      <c r="M139" s="2142"/>
      <c r="N139" s="2142"/>
      <c r="O139" s="2142"/>
      <c r="P139" s="2142"/>
      <c r="Q139" s="2142"/>
      <c r="R139" s="2142"/>
      <c r="S139" s="2142"/>
      <c r="T139" s="2142"/>
      <c r="U139" s="2142"/>
      <c r="V139" s="2142"/>
      <c r="W139" s="2142"/>
      <c r="X139" s="2142"/>
      <c r="Y139" s="2142"/>
      <c r="Z139" s="2142"/>
      <c r="AA139" s="2142"/>
      <c r="AB139" s="2142"/>
      <c r="AC139" s="2142"/>
      <c r="AD139" s="2142"/>
      <c r="AE139" s="2142"/>
      <c r="AF139" s="2142"/>
      <c r="AG139" s="2142"/>
      <c r="AH139" s="2142"/>
      <c r="AI139" s="2142"/>
      <c r="AJ139" s="2142"/>
      <c r="AK139" s="2142"/>
      <c r="AL139" s="2142"/>
      <c r="AM139" s="2142"/>
      <c r="AN139" s="2142"/>
      <c r="AO139" s="2142"/>
      <c r="AP139" s="2142"/>
      <c r="AQ139" s="2142"/>
      <c r="AR139" s="2142"/>
      <c r="AS139" s="2142"/>
      <c r="AT139" s="2142"/>
      <c r="AU139" s="2142"/>
      <c r="AV139" s="2142"/>
      <c r="AW139" s="2142"/>
      <c r="AX139" s="2143"/>
      <c r="AY139" s="1208"/>
      <c r="AZ139" s="1208"/>
      <c r="BA139" s="1208"/>
      <c r="BB139" s="1208"/>
      <c r="BC139" s="1208"/>
      <c r="BD139" s="1208"/>
      <c r="BE139" s="1215"/>
    </row>
    <row r="140" spans="1:57" ht="15.75" customHeight="1">
      <c r="A140" s="1208"/>
      <c r="B140" s="2141"/>
      <c r="C140" s="2142"/>
      <c r="D140" s="2142"/>
      <c r="E140" s="2142"/>
      <c r="F140" s="2142"/>
      <c r="G140" s="2142"/>
      <c r="H140" s="2142"/>
      <c r="I140" s="2142"/>
      <c r="J140" s="2142"/>
      <c r="K140" s="2142"/>
      <c r="L140" s="2142"/>
      <c r="M140" s="2142"/>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2"/>
      <c r="AH140" s="2142"/>
      <c r="AI140" s="2142"/>
      <c r="AJ140" s="2142"/>
      <c r="AK140" s="2142"/>
      <c r="AL140" s="2142"/>
      <c r="AM140" s="2142"/>
      <c r="AN140" s="2142"/>
      <c r="AO140" s="2142"/>
      <c r="AP140" s="2142"/>
      <c r="AQ140" s="2142"/>
      <c r="AR140" s="2142"/>
      <c r="AS140" s="2142"/>
      <c r="AT140" s="2142"/>
      <c r="AU140" s="2142"/>
      <c r="AV140" s="2142"/>
      <c r="AW140" s="2142"/>
      <c r="AX140" s="2143"/>
      <c r="AY140" s="1208"/>
      <c r="AZ140" s="1208"/>
      <c r="BA140" s="1208"/>
      <c r="BB140" s="1208"/>
      <c r="BC140" s="1208"/>
      <c r="BD140" s="1208"/>
      <c r="BE140" s="1215"/>
    </row>
    <row r="141" spans="1:57" ht="15.75" customHeight="1">
      <c r="A141" s="1208"/>
      <c r="B141" s="2141"/>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2"/>
      <c r="AH141" s="2142"/>
      <c r="AI141" s="2142"/>
      <c r="AJ141" s="2142"/>
      <c r="AK141" s="2142"/>
      <c r="AL141" s="2142"/>
      <c r="AM141" s="2142"/>
      <c r="AN141" s="2142"/>
      <c r="AO141" s="2142"/>
      <c r="AP141" s="2142"/>
      <c r="AQ141" s="2142"/>
      <c r="AR141" s="2142"/>
      <c r="AS141" s="2142"/>
      <c r="AT141" s="2142"/>
      <c r="AU141" s="2142"/>
      <c r="AV141" s="2142"/>
      <c r="AW141" s="2142"/>
      <c r="AX141" s="2143"/>
      <c r="AY141" s="1208"/>
      <c r="AZ141" s="1208"/>
      <c r="BA141" s="1208"/>
      <c r="BB141" s="1208"/>
      <c r="BC141" s="1208"/>
      <c r="BD141" s="1208"/>
      <c r="BE141" s="1215"/>
    </row>
    <row r="142" spans="1:57" ht="15.75" customHeight="1">
      <c r="A142" s="1208"/>
      <c r="B142" s="2141"/>
      <c r="C142" s="2142"/>
      <c r="D142" s="2142"/>
      <c r="E142" s="2142"/>
      <c r="F142" s="2142"/>
      <c r="G142" s="2142"/>
      <c r="H142" s="2142"/>
      <c r="I142" s="2142"/>
      <c r="J142" s="2142"/>
      <c r="K142" s="2142"/>
      <c r="L142" s="2142"/>
      <c r="M142" s="2142"/>
      <c r="N142" s="2142"/>
      <c r="O142" s="2142"/>
      <c r="P142" s="2142"/>
      <c r="Q142" s="2142"/>
      <c r="R142" s="2142"/>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208"/>
      <c r="AZ142" s="1208"/>
      <c r="BA142" s="1208"/>
      <c r="BB142" s="1208"/>
      <c r="BC142" s="1208"/>
      <c r="BD142" s="1208"/>
      <c r="BE142" s="1215"/>
    </row>
    <row r="143" spans="1:57" ht="15.75" customHeight="1">
      <c r="A143" s="1208"/>
      <c r="B143" s="2141"/>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208"/>
      <c r="AZ143" s="1208"/>
      <c r="BA143" s="1208"/>
      <c r="BB143" s="1208"/>
      <c r="BC143" s="1208"/>
      <c r="BD143" s="1208"/>
      <c r="BE143" s="1215"/>
    </row>
    <row r="144" spans="1:57" ht="15.75" customHeight="1">
      <c r="A144" s="1208"/>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208"/>
      <c r="AZ144" s="1208"/>
      <c r="BA144" s="1208"/>
      <c r="BB144" s="1208"/>
      <c r="BC144" s="1208"/>
      <c r="BD144" s="1208"/>
      <c r="BE144" s="1215"/>
    </row>
    <row r="145" spans="1:57" ht="15.75" customHeight="1">
      <c r="A145" s="1208"/>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208"/>
      <c r="AZ145" s="1208"/>
      <c r="BA145" s="1208"/>
      <c r="BB145" s="1208"/>
      <c r="BC145" s="1208"/>
      <c r="BD145" s="1208"/>
      <c r="BE145" s="1215"/>
    </row>
    <row r="146" spans="1:57" ht="15.75" customHeight="1">
      <c r="A146" s="1208"/>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208"/>
      <c r="AZ146" s="1208"/>
      <c r="BA146" s="1208"/>
      <c r="BB146" s="1208"/>
      <c r="BC146" s="1208"/>
      <c r="BD146" s="1208"/>
      <c r="BE146" s="1215"/>
    </row>
    <row r="147" spans="1:57" ht="15.75" customHeight="1" thickBot="1">
      <c r="A147" s="1208"/>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0" t="s">
        <v>2288</v>
      </c>
      <c r="C151" s="2021"/>
      <c r="D151" s="2021"/>
      <c r="E151" s="2021"/>
      <c r="F151" s="2021"/>
      <c r="G151" s="2021"/>
      <c r="H151" s="2021"/>
      <c r="I151" s="2021"/>
      <c r="J151" s="2021"/>
      <c r="K151" s="2021"/>
      <c r="L151" s="2021"/>
      <c r="M151" s="2021"/>
      <c r="N151" s="2021"/>
      <c r="O151" s="2021"/>
      <c r="P151" s="2021"/>
      <c r="Q151" s="2021"/>
      <c r="R151" s="2021"/>
      <c r="S151" s="2021"/>
      <c r="T151" s="2021"/>
      <c r="U151" s="2022"/>
      <c r="V151" s="1208"/>
      <c r="W151" s="1209"/>
      <c r="X151" s="2020" t="s">
        <v>2287</v>
      </c>
      <c r="Y151" s="2021"/>
      <c r="Z151" s="2021"/>
      <c r="AA151" s="2021"/>
      <c r="AB151" s="2021"/>
      <c r="AC151" s="2021"/>
      <c r="AD151" s="2021"/>
      <c r="AE151" s="2021"/>
      <c r="AF151" s="2021"/>
      <c r="AG151" s="2021"/>
      <c r="AH151" s="2021"/>
      <c r="AI151" s="2021"/>
      <c r="AJ151" s="2021"/>
      <c r="AK151" s="2021"/>
      <c r="AL151" s="2021"/>
      <c r="AM151" s="2021"/>
      <c r="AN151" s="2021"/>
      <c r="AO151" s="2021"/>
      <c r="AP151" s="2021"/>
      <c r="AQ151" s="2022"/>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9"/>
      <c r="C152" s="2150"/>
      <c r="D152" s="2150"/>
      <c r="E152" s="2150"/>
      <c r="F152" s="2150"/>
      <c r="G152" s="2150"/>
      <c r="H152" s="2150"/>
      <c r="I152" s="2151" t="s">
        <v>2285</v>
      </c>
      <c r="J152" s="2151"/>
      <c r="K152" s="2151"/>
      <c r="L152" s="2151"/>
      <c r="M152" s="2151"/>
      <c r="N152" s="2151"/>
      <c r="O152" s="2151"/>
      <c r="P152" s="2151" t="s">
        <v>2286</v>
      </c>
      <c r="Q152" s="2151"/>
      <c r="R152" s="2151"/>
      <c r="S152" s="2151"/>
      <c r="T152" s="2151"/>
      <c r="U152" s="2152"/>
      <c r="V152" s="1208"/>
      <c r="W152" s="1208"/>
      <c r="X152" s="2149"/>
      <c r="Y152" s="2150"/>
      <c r="Z152" s="2150"/>
      <c r="AA152" s="2150"/>
      <c r="AB152" s="2150"/>
      <c r="AC152" s="2150"/>
      <c r="AD152" s="2150"/>
      <c r="AE152" s="2151" t="s">
        <v>2285</v>
      </c>
      <c r="AF152" s="2151"/>
      <c r="AG152" s="2151"/>
      <c r="AH152" s="2151"/>
      <c r="AI152" s="2151"/>
      <c r="AJ152" s="2151"/>
      <c r="AK152" s="2151"/>
      <c r="AL152" s="2151" t="s">
        <v>2284</v>
      </c>
      <c r="AM152" s="2151"/>
      <c r="AN152" s="2151"/>
      <c r="AO152" s="2151"/>
      <c r="AP152" s="2151"/>
      <c r="AQ152" s="2152"/>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9"/>
      <c r="C153" s="2150"/>
      <c r="D153" s="2150"/>
      <c r="E153" s="2150"/>
      <c r="F153" s="2150"/>
      <c r="G153" s="2150"/>
      <c r="H153" s="2150"/>
      <c r="I153" s="2151"/>
      <c r="J153" s="2151"/>
      <c r="K153" s="2151"/>
      <c r="L153" s="2151"/>
      <c r="M153" s="2151"/>
      <c r="N153" s="2151"/>
      <c r="O153" s="2151"/>
      <c r="P153" s="2151"/>
      <c r="Q153" s="2151"/>
      <c r="R153" s="2151"/>
      <c r="S153" s="2151"/>
      <c r="T153" s="2151"/>
      <c r="U153" s="2152"/>
      <c r="V153" s="1208"/>
      <c r="W153" s="1208"/>
      <c r="X153" s="2149"/>
      <c r="Y153" s="2150"/>
      <c r="Z153" s="2150"/>
      <c r="AA153" s="2150"/>
      <c r="AB153" s="2150"/>
      <c r="AC153" s="2150"/>
      <c r="AD153" s="2150"/>
      <c r="AE153" s="2151"/>
      <c r="AF153" s="2151"/>
      <c r="AG153" s="2151"/>
      <c r="AH153" s="2151"/>
      <c r="AI153" s="2151"/>
      <c r="AJ153" s="2151"/>
      <c r="AK153" s="2151"/>
      <c r="AL153" s="2151"/>
      <c r="AM153" s="2151"/>
      <c r="AN153" s="2151"/>
      <c r="AO153" s="2151"/>
      <c r="AP153" s="2151"/>
      <c r="AQ153" s="215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3" t="s">
        <v>2283</v>
      </c>
      <c r="C154" s="2124"/>
      <c r="D154" s="2124"/>
      <c r="E154" s="2124"/>
      <c r="F154" s="2124"/>
      <c r="G154" s="2124"/>
      <c r="H154" s="2124"/>
      <c r="I154" s="2101">
        <v>0</v>
      </c>
      <c r="J154" s="2101"/>
      <c r="K154" s="2101"/>
      <c r="L154" s="2101"/>
      <c r="M154" s="2101"/>
      <c r="N154" s="2101"/>
      <c r="O154" s="2101"/>
      <c r="P154" s="2101">
        <v>0</v>
      </c>
      <c r="Q154" s="2101"/>
      <c r="R154" s="2101"/>
      <c r="S154" s="2101"/>
      <c r="T154" s="2101"/>
      <c r="U154" s="2102"/>
      <c r="V154" s="1208"/>
      <c r="W154" s="1208"/>
      <c r="X154" s="2125" t="s">
        <v>2283</v>
      </c>
      <c r="Y154" s="2126"/>
      <c r="Z154" s="2126"/>
      <c r="AA154" s="2126"/>
      <c r="AB154" s="2126"/>
      <c r="AC154" s="2126"/>
      <c r="AD154" s="2126"/>
      <c r="AE154" s="2099">
        <v>0</v>
      </c>
      <c r="AF154" s="2099"/>
      <c r="AG154" s="2099"/>
      <c r="AH154" s="2099"/>
      <c r="AI154" s="2099"/>
      <c r="AJ154" s="2099"/>
      <c r="AK154" s="2099"/>
      <c r="AL154" s="2099">
        <v>0</v>
      </c>
      <c r="AM154" s="2099"/>
      <c r="AN154" s="2099"/>
      <c r="AO154" s="2099"/>
      <c r="AP154" s="2099"/>
      <c r="AQ154" s="2100"/>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5" t="s">
        <v>2282</v>
      </c>
      <c r="C155" s="2126"/>
      <c r="D155" s="2126"/>
      <c r="E155" s="2126"/>
      <c r="F155" s="2126"/>
      <c r="G155" s="2126"/>
      <c r="H155" s="2126"/>
      <c r="I155" s="2099">
        <v>0</v>
      </c>
      <c r="J155" s="2099"/>
      <c r="K155" s="2099"/>
      <c r="L155" s="2099"/>
      <c r="M155" s="2099"/>
      <c r="N155" s="2099"/>
      <c r="O155" s="2099"/>
      <c r="P155" s="2099">
        <v>0</v>
      </c>
      <c r="Q155" s="2099"/>
      <c r="R155" s="2099"/>
      <c r="S155" s="2099"/>
      <c r="T155" s="2099"/>
      <c r="U155" s="2100"/>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0" t="s">
        <v>2281</v>
      </c>
      <c r="D157" s="2021"/>
      <c r="E157" s="2021"/>
      <c r="F157" s="2021"/>
      <c r="G157" s="2021"/>
      <c r="H157" s="2021"/>
      <c r="I157" s="2021"/>
      <c r="J157" s="2021"/>
      <c r="K157" s="2021"/>
      <c r="L157" s="2021"/>
      <c r="M157" s="2021"/>
      <c r="N157" s="2021"/>
      <c r="O157" s="2021"/>
      <c r="P157" s="2021"/>
      <c r="Q157" s="2021"/>
      <c r="R157" s="2021"/>
      <c r="S157" s="2021"/>
      <c r="T157" s="2021"/>
      <c r="U157" s="2021"/>
      <c r="V157" s="2021"/>
      <c r="W157" s="2021"/>
      <c r="X157" s="2021"/>
      <c r="Y157" s="2021"/>
      <c r="Z157" s="2021"/>
      <c r="AA157" s="2021"/>
      <c r="AB157" s="2021"/>
      <c r="AC157" s="2021"/>
      <c r="AD157" s="2021"/>
      <c r="AE157" s="2021"/>
      <c r="AF157" s="2021"/>
      <c r="AG157" s="202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9" t="s">
        <v>2266</v>
      </c>
      <c r="D158" s="2150"/>
      <c r="E158" s="2150"/>
      <c r="F158" s="2150"/>
      <c r="G158" s="2150"/>
      <c r="H158" s="2150"/>
      <c r="I158" s="2150"/>
      <c r="J158" s="2150"/>
      <c r="K158" s="2150"/>
      <c r="L158" s="2150"/>
      <c r="M158" s="2150"/>
      <c r="N158" s="2150"/>
      <c r="O158" s="2150"/>
      <c r="P158" s="2150"/>
      <c r="Q158" s="2150" t="s">
        <v>2280</v>
      </c>
      <c r="R158" s="2150"/>
      <c r="S158" s="2150"/>
      <c r="T158" s="2097" t="s">
        <v>2279</v>
      </c>
      <c r="U158" s="2097"/>
      <c r="V158" s="2097"/>
      <c r="W158" s="2097"/>
      <c r="X158" s="2097"/>
      <c r="Y158" s="2097"/>
      <c r="Z158" s="2097"/>
      <c r="AA158" s="2097"/>
      <c r="AB158" s="2150" t="s">
        <v>2278</v>
      </c>
      <c r="AC158" s="2150"/>
      <c r="AD158" s="2150"/>
      <c r="AE158" s="2150"/>
      <c r="AF158" s="2150"/>
      <c r="AG158" s="216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5" t="s">
        <v>2277</v>
      </c>
      <c r="D159" s="2156"/>
      <c r="E159" s="2156"/>
      <c r="F159" s="2156"/>
      <c r="G159" s="2156"/>
      <c r="H159" s="2156"/>
      <c r="I159" s="2156"/>
      <c r="J159" s="2156"/>
      <c r="K159" s="2156"/>
      <c r="L159" s="2156"/>
      <c r="M159" s="2156"/>
      <c r="N159" s="2156"/>
      <c r="O159" s="2156"/>
      <c r="P159" s="2156"/>
      <c r="Q159" s="2157">
        <v>55</v>
      </c>
      <c r="R159" s="2157"/>
      <c r="S159" s="2157"/>
      <c r="T159" s="2158"/>
      <c r="U159" s="2158"/>
      <c r="V159" s="2158"/>
      <c r="W159" s="2158"/>
      <c r="X159" s="2158"/>
      <c r="Y159" s="2158"/>
      <c r="Z159" s="2158"/>
      <c r="AA159" s="2158"/>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5" t="s">
        <v>2276</v>
      </c>
      <c r="D160" s="2156"/>
      <c r="E160" s="2156"/>
      <c r="F160" s="2156"/>
      <c r="G160" s="2156"/>
      <c r="H160" s="2156"/>
      <c r="I160" s="2156"/>
      <c r="J160" s="2156"/>
      <c r="K160" s="2156"/>
      <c r="L160" s="2156"/>
      <c r="M160" s="2156"/>
      <c r="N160" s="2156"/>
      <c r="O160" s="2156"/>
      <c r="P160" s="2156"/>
      <c r="Q160" s="2157">
        <v>55</v>
      </c>
      <c r="R160" s="2157"/>
      <c r="S160" s="2157"/>
      <c r="T160" s="2159"/>
      <c r="U160" s="2159"/>
      <c r="V160" s="2159"/>
      <c r="W160" s="2159"/>
      <c r="X160" s="2159"/>
      <c r="Y160" s="2159"/>
      <c r="Z160" s="2159"/>
      <c r="AA160" s="215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5" t="s">
        <v>2275</v>
      </c>
      <c r="D161" s="2156"/>
      <c r="E161" s="2156"/>
      <c r="F161" s="2156"/>
      <c r="G161" s="2156"/>
      <c r="H161" s="2156"/>
      <c r="I161" s="2156"/>
      <c r="J161" s="2156"/>
      <c r="K161" s="2156"/>
      <c r="L161" s="2156"/>
      <c r="M161" s="2156"/>
      <c r="N161" s="2156"/>
      <c r="O161" s="2156"/>
      <c r="P161" s="2156"/>
      <c r="Q161" s="2157">
        <v>55</v>
      </c>
      <c r="R161" s="2157"/>
      <c r="S161" s="2157"/>
      <c r="T161" s="2158"/>
      <c r="U161" s="2158"/>
      <c r="V161" s="2158"/>
      <c r="W161" s="2158"/>
      <c r="X161" s="2158"/>
      <c r="Y161" s="2158"/>
      <c r="Z161" s="2158"/>
      <c r="AA161" s="2158"/>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5" t="s">
        <v>2274</v>
      </c>
      <c r="D162" s="2156"/>
      <c r="E162" s="2156"/>
      <c r="F162" s="2156"/>
      <c r="G162" s="2156"/>
      <c r="H162" s="2156"/>
      <c r="I162" s="2156"/>
      <c r="J162" s="2156"/>
      <c r="K162" s="2156"/>
      <c r="L162" s="2156"/>
      <c r="M162" s="2156"/>
      <c r="N162" s="2156"/>
      <c r="O162" s="2156"/>
      <c r="P162" s="2156"/>
      <c r="Q162" s="2157">
        <v>55</v>
      </c>
      <c r="R162" s="2157"/>
      <c r="S162" s="2157"/>
      <c r="T162" s="2158"/>
      <c r="U162" s="2158"/>
      <c r="V162" s="2158"/>
      <c r="W162" s="2158"/>
      <c r="X162" s="2158"/>
      <c r="Y162" s="2158"/>
      <c r="Z162" s="2158"/>
      <c r="AA162" s="2158"/>
      <c r="AB162" s="2161">
        <v>0</v>
      </c>
      <c r="AC162" s="2161"/>
      <c r="AD162" s="2161"/>
      <c r="AE162" s="2161"/>
      <c r="AF162" s="2161"/>
      <c r="AG162" s="21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5" t="s">
        <v>169</v>
      </c>
      <c r="D163" s="2156"/>
      <c r="E163" s="2156"/>
      <c r="F163" s="2163" t="s">
        <v>2255</v>
      </c>
      <c r="G163" s="2163"/>
      <c r="H163" s="2163"/>
      <c r="I163" s="2163"/>
      <c r="J163" s="2163"/>
      <c r="K163" s="2163"/>
      <c r="L163" s="2163"/>
      <c r="M163" s="2163"/>
      <c r="N163" s="2163"/>
      <c r="O163" s="2163"/>
      <c r="P163" s="2163"/>
      <c r="Q163" s="2157">
        <v>55</v>
      </c>
      <c r="R163" s="2157"/>
      <c r="S163" s="2157"/>
      <c r="T163" s="2159"/>
      <c r="U163" s="2159"/>
      <c r="V163" s="2159"/>
      <c r="W163" s="2159"/>
      <c r="X163" s="2159"/>
      <c r="Y163" s="2159"/>
      <c r="Z163" s="2159"/>
      <c r="AA163" s="2159"/>
      <c r="AB163" s="2161">
        <v>0</v>
      </c>
      <c r="AC163" s="2161"/>
      <c r="AD163" s="2161"/>
      <c r="AE163" s="2161"/>
      <c r="AF163" s="2161"/>
      <c r="AG163" s="21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5" t="s">
        <v>169</v>
      </c>
      <c r="D164" s="2156"/>
      <c r="E164" s="2156"/>
      <c r="F164" s="2163" t="s">
        <v>2255</v>
      </c>
      <c r="G164" s="2163"/>
      <c r="H164" s="2163"/>
      <c r="I164" s="2163"/>
      <c r="J164" s="2163"/>
      <c r="K164" s="2163"/>
      <c r="L164" s="2163"/>
      <c r="M164" s="2163"/>
      <c r="N164" s="2163"/>
      <c r="O164" s="2163"/>
      <c r="P164" s="2163"/>
      <c r="Q164" s="2157">
        <v>55</v>
      </c>
      <c r="R164" s="2157"/>
      <c r="S164" s="2157"/>
      <c r="T164" s="2159"/>
      <c r="U164" s="2159"/>
      <c r="V164" s="2159"/>
      <c r="W164" s="2159"/>
      <c r="X164" s="2159"/>
      <c r="Y164" s="2159"/>
      <c r="Z164" s="2159"/>
      <c r="AA164" s="2159"/>
      <c r="AB164" s="2161">
        <v>0</v>
      </c>
      <c r="AC164" s="2161"/>
      <c r="AD164" s="2161"/>
      <c r="AE164" s="2161"/>
      <c r="AF164" s="2161"/>
      <c r="AG164" s="2162"/>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4" t="s">
        <v>169</v>
      </c>
      <c r="D165" s="2165"/>
      <c r="E165" s="2165"/>
      <c r="F165" s="2166" t="s">
        <v>2255</v>
      </c>
      <c r="G165" s="2166"/>
      <c r="H165" s="2166"/>
      <c r="I165" s="2166"/>
      <c r="J165" s="2166"/>
      <c r="K165" s="2166"/>
      <c r="L165" s="2166"/>
      <c r="M165" s="2166"/>
      <c r="N165" s="2166"/>
      <c r="O165" s="2166"/>
      <c r="P165" s="2166"/>
      <c r="Q165" s="2167">
        <v>55</v>
      </c>
      <c r="R165" s="2167"/>
      <c r="S165" s="2167"/>
      <c r="T165" s="2168"/>
      <c r="U165" s="2168"/>
      <c r="V165" s="2168"/>
      <c r="W165" s="2168"/>
      <c r="X165" s="2168"/>
      <c r="Y165" s="2168"/>
      <c r="Z165" s="2168"/>
      <c r="AA165" s="2168"/>
      <c r="AB165" s="2169">
        <v>0</v>
      </c>
      <c r="AC165" s="2169"/>
      <c r="AD165" s="2169"/>
      <c r="AE165" s="2169"/>
      <c r="AF165" s="2169"/>
      <c r="AG165" s="21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7" t="s">
        <v>2273</v>
      </c>
      <c r="D167" s="2068"/>
      <c r="E167" s="2068"/>
      <c r="F167" s="2068"/>
      <c r="G167" s="2068"/>
      <c r="H167" s="2068"/>
      <c r="I167" s="2068"/>
      <c r="J167" s="2068"/>
      <c r="K167" s="2068"/>
      <c r="L167" s="2068"/>
      <c r="M167" s="2068"/>
      <c r="N167" s="2106"/>
      <c r="O167" s="1208"/>
      <c r="P167" s="2171" t="s">
        <v>2272</v>
      </c>
      <c r="Q167" s="2172"/>
      <c r="R167" s="2172"/>
      <c r="S167" s="2172"/>
      <c r="T167" s="2172"/>
      <c r="U167" s="2172"/>
      <c r="V167" s="2172"/>
      <c r="W167" s="2172"/>
      <c r="X167" s="2172"/>
      <c r="Y167" s="2172"/>
      <c r="Z167" s="2172"/>
      <c r="AA167" s="2172"/>
      <c r="AB167" s="2172"/>
      <c r="AC167" s="2172"/>
      <c r="AD167" s="2172"/>
      <c r="AE167" s="2172"/>
      <c r="AF167" s="2172"/>
      <c r="AG167" s="2172"/>
      <c r="AH167" s="2172"/>
      <c r="AI167" s="2172"/>
      <c r="AJ167" s="2172"/>
      <c r="AK167" s="2172"/>
      <c r="AL167" s="2172"/>
      <c r="AM167" s="2172"/>
      <c r="AN167" s="2172"/>
      <c r="AO167" s="217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9" t="s">
        <v>2271</v>
      </c>
      <c r="D168" s="2150"/>
      <c r="E168" s="2150"/>
      <c r="F168" s="2150"/>
      <c r="G168" s="2150"/>
      <c r="H168" s="2150"/>
      <c r="I168" s="2150" t="s">
        <v>2270</v>
      </c>
      <c r="J168" s="2150"/>
      <c r="K168" s="2150"/>
      <c r="L168" s="2150"/>
      <c r="M168" s="2150"/>
      <c r="N168" s="2160"/>
      <c r="O168" s="1208"/>
      <c r="P168" s="2071" t="s">
        <v>2269</v>
      </c>
      <c r="Q168" s="2072"/>
      <c r="R168" s="2072"/>
      <c r="S168" s="2072"/>
      <c r="T168" s="2072"/>
      <c r="U168" s="2072"/>
      <c r="V168" s="2072"/>
      <c r="W168" s="2072"/>
      <c r="X168" s="2072"/>
      <c r="Y168" s="2072"/>
      <c r="Z168" s="2072"/>
      <c r="AA168" s="2072"/>
      <c r="AB168" s="2072"/>
      <c r="AC168" s="2072"/>
      <c r="AD168" s="2072"/>
      <c r="AE168" s="2072"/>
      <c r="AF168" s="2072"/>
      <c r="AG168" s="2072"/>
      <c r="AH168" s="2072"/>
      <c r="AI168" s="2072"/>
      <c r="AJ168" s="2072"/>
      <c r="AK168" s="2072"/>
      <c r="AL168" s="2072"/>
      <c r="AM168" s="2072"/>
      <c r="AN168" s="2072"/>
      <c r="AO168" s="207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7"/>
      <c r="D169" s="2027"/>
      <c r="E169" s="2027"/>
      <c r="F169" s="2027"/>
      <c r="G169" s="2027"/>
      <c r="H169" s="2027"/>
      <c r="I169" s="2158"/>
      <c r="J169" s="2158"/>
      <c r="K169" s="2158"/>
      <c r="L169" s="2158"/>
      <c r="M169" s="2158"/>
      <c r="N169" s="2174"/>
      <c r="O169" s="1208"/>
      <c r="P169" s="2071"/>
      <c r="Q169" s="2072"/>
      <c r="R169" s="2072"/>
      <c r="S169" s="2072"/>
      <c r="T169" s="2072"/>
      <c r="U169" s="2072"/>
      <c r="V169" s="2072"/>
      <c r="W169" s="2072"/>
      <c r="X169" s="2072"/>
      <c r="Y169" s="2072"/>
      <c r="Z169" s="2072"/>
      <c r="AA169" s="2072"/>
      <c r="AB169" s="2072"/>
      <c r="AC169" s="2072"/>
      <c r="AD169" s="2072"/>
      <c r="AE169" s="2072"/>
      <c r="AF169" s="2072"/>
      <c r="AG169" s="2072"/>
      <c r="AH169" s="2072"/>
      <c r="AI169" s="2072"/>
      <c r="AJ169" s="2072"/>
      <c r="AK169" s="2072"/>
      <c r="AL169" s="2072"/>
      <c r="AM169" s="2072"/>
      <c r="AN169" s="2072"/>
      <c r="AO169" s="207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7"/>
      <c r="D170" s="2027"/>
      <c r="E170" s="2027"/>
      <c r="F170" s="2027"/>
      <c r="G170" s="2027"/>
      <c r="H170" s="2027"/>
      <c r="I170" s="2158"/>
      <c r="J170" s="2158"/>
      <c r="K170" s="2158"/>
      <c r="L170" s="2158"/>
      <c r="M170" s="2158"/>
      <c r="N170" s="2174"/>
      <c r="O170" s="1208"/>
      <c r="P170" s="2071"/>
      <c r="Q170" s="2072"/>
      <c r="R170" s="2072"/>
      <c r="S170" s="2072"/>
      <c r="T170" s="2072"/>
      <c r="U170" s="2072"/>
      <c r="V170" s="2072"/>
      <c r="W170" s="2072"/>
      <c r="X170" s="2072"/>
      <c r="Y170" s="2072"/>
      <c r="Z170" s="2072"/>
      <c r="AA170" s="2072"/>
      <c r="AB170" s="2072"/>
      <c r="AC170" s="2072"/>
      <c r="AD170" s="2072"/>
      <c r="AE170" s="2072"/>
      <c r="AF170" s="2072"/>
      <c r="AG170" s="2072"/>
      <c r="AH170" s="2072"/>
      <c r="AI170" s="2072"/>
      <c r="AJ170" s="2072"/>
      <c r="AK170" s="2072"/>
      <c r="AL170" s="2072"/>
      <c r="AM170" s="2072"/>
      <c r="AN170" s="2072"/>
      <c r="AO170" s="207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7"/>
      <c r="D171" s="2027"/>
      <c r="E171" s="2027"/>
      <c r="F171" s="2027"/>
      <c r="G171" s="2027"/>
      <c r="H171" s="2027"/>
      <c r="I171" s="2158"/>
      <c r="J171" s="2158"/>
      <c r="K171" s="2158"/>
      <c r="L171" s="2158"/>
      <c r="M171" s="2158"/>
      <c r="N171" s="2174"/>
      <c r="O171" s="1208"/>
      <c r="P171" s="2071"/>
      <c r="Q171" s="2072"/>
      <c r="R171" s="2072"/>
      <c r="S171" s="2072"/>
      <c r="T171" s="2072"/>
      <c r="U171" s="2072"/>
      <c r="V171" s="2072"/>
      <c r="W171" s="2072"/>
      <c r="X171" s="2072"/>
      <c r="Y171" s="2072"/>
      <c r="Z171" s="2072"/>
      <c r="AA171" s="2072"/>
      <c r="AB171" s="2072"/>
      <c r="AC171" s="2072"/>
      <c r="AD171" s="2072"/>
      <c r="AE171" s="2072"/>
      <c r="AF171" s="2072"/>
      <c r="AG171" s="2072"/>
      <c r="AH171" s="2072"/>
      <c r="AI171" s="2072"/>
      <c r="AJ171" s="2072"/>
      <c r="AK171" s="2072"/>
      <c r="AL171" s="2072"/>
      <c r="AM171" s="2072"/>
      <c r="AN171" s="2072"/>
      <c r="AO171" s="207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7"/>
      <c r="D172" s="2027"/>
      <c r="E172" s="2027"/>
      <c r="F172" s="2027"/>
      <c r="G172" s="2027"/>
      <c r="H172" s="2027"/>
      <c r="I172" s="2158"/>
      <c r="J172" s="2158"/>
      <c r="K172" s="2158"/>
      <c r="L172" s="2158"/>
      <c r="M172" s="2158"/>
      <c r="N172" s="2174"/>
      <c r="O172" s="1208"/>
      <c r="P172" s="2071"/>
      <c r="Q172" s="2072"/>
      <c r="R172" s="2072"/>
      <c r="S172" s="2072"/>
      <c r="T172" s="2072"/>
      <c r="U172" s="2072"/>
      <c r="V172" s="2072"/>
      <c r="W172" s="2072"/>
      <c r="X172" s="2072"/>
      <c r="Y172" s="2072"/>
      <c r="Z172" s="2072"/>
      <c r="AA172" s="2072"/>
      <c r="AB172" s="2072"/>
      <c r="AC172" s="2072"/>
      <c r="AD172" s="2072"/>
      <c r="AE172" s="2072"/>
      <c r="AF172" s="2072"/>
      <c r="AG172" s="2072"/>
      <c r="AH172" s="2072"/>
      <c r="AI172" s="2072"/>
      <c r="AJ172" s="2072"/>
      <c r="AK172" s="2072"/>
      <c r="AL172" s="2072"/>
      <c r="AM172" s="2072"/>
      <c r="AN172" s="2072"/>
      <c r="AO172" s="207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7"/>
      <c r="D173" s="2027"/>
      <c r="E173" s="2027"/>
      <c r="F173" s="2027"/>
      <c r="G173" s="2027"/>
      <c r="H173" s="2027"/>
      <c r="I173" s="2158"/>
      <c r="J173" s="2158"/>
      <c r="K173" s="2158"/>
      <c r="L173" s="2158"/>
      <c r="M173" s="2158"/>
      <c r="N173" s="2174"/>
      <c r="O173" s="1208"/>
      <c r="P173" s="2071"/>
      <c r="Q173" s="2072"/>
      <c r="R173" s="2072"/>
      <c r="S173" s="2072"/>
      <c r="T173" s="2072"/>
      <c r="U173" s="2072"/>
      <c r="V173" s="2072"/>
      <c r="W173" s="2072"/>
      <c r="X173" s="2072"/>
      <c r="Y173" s="2072"/>
      <c r="Z173" s="2072"/>
      <c r="AA173" s="2072"/>
      <c r="AB173" s="2072"/>
      <c r="AC173" s="2072"/>
      <c r="AD173" s="2072"/>
      <c r="AE173" s="2072"/>
      <c r="AF173" s="2072"/>
      <c r="AG173" s="2072"/>
      <c r="AH173" s="2072"/>
      <c r="AI173" s="2072"/>
      <c r="AJ173" s="2072"/>
      <c r="AK173" s="2072"/>
      <c r="AL173" s="2072"/>
      <c r="AM173" s="2072"/>
      <c r="AN173" s="2072"/>
      <c r="AO173" s="207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7"/>
      <c r="D174" s="2027"/>
      <c r="E174" s="2027"/>
      <c r="F174" s="2027"/>
      <c r="G174" s="2027"/>
      <c r="H174" s="2027"/>
      <c r="I174" s="2158"/>
      <c r="J174" s="2158"/>
      <c r="K174" s="2158"/>
      <c r="L174" s="2158"/>
      <c r="M174" s="2158"/>
      <c r="N174" s="2174"/>
      <c r="O174" s="1208"/>
      <c r="P174" s="2071"/>
      <c r="Q174" s="2072"/>
      <c r="R174" s="2072"/>
      <c r="S174" s="2072"/>
      <c r="T174" s="2072"/>
      <c r="U174" s="2072"/>
      <c r="V174" s="2072"/>
      <c r="W174" s="2072"/>
      <c r="X174" s="2072"/>
      <c r="Y174" s="2072"/>
      <c r="Z174" s="2072"/>
      <c r="AA174" s="2072"/>
      <c r="AB174" s="2072"/>
      <c r="AC174" s="2072"/>
      <c r="AD174" s="2072"/>
      <c r="AE174" s="2072"/>
      <c r="AF174" s="2072"/>
      <c r="AG174" s="2072"/>
      <c r="AH174" s="2072"/>
      <c r="AI174" s="2072"/>
      <c r="AJ174" s="2072"/>
      <c r="AK174" s="2072"/>
      <c r="AL174" s="2072"/>
      <c r="AM174" s="2072"/>
      <c r="AN174" s="2072"/>
      <c r="AO174" s="207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5"/>
      <c r="D175" s="2176"/>
      <c r="E175" s="2176"/>
      <c r="F175" s="2176"/>
      <c r="G175" s="2176"/>
      <c r="H175" s="2176"/>
      <c r="I175" s="2177"/>
      <c r="J175" s="2177"/>
      <c r="K175" s="2177"/>
      <c r="L175" s="2177"/>
      <c r="M175" s="2177"/>
      <c r="N175" s="2178"/>
      <c r="O175" s="1208"/>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2" t="s">
        <v>2268</v>
      </c>
      <c r="D177" s="2183"/>
      <c r="E177" s="2183"/>
      <c r="F177" s="2183"/>
      <c r="G177" s="2183"/>
      <c r="H177" s="2183"/>
      <c r="I177" s="2183"/>
      <c r="J177" s="2183"/>
      <c r="K177" s="2183"/>
      <c r="L177" s="2183"/>
      <c r="M177" s="2183"/>
      <c r="N177" s="2183"/>
      <c r="O177" s="2183"/>
      <c r="P177" s="2183"/>
      <c r="Q177" s="2183"/>
      <c r="R177" s="2183"/>
      <c r="S177" s="2183"/>
      <c r="T177" s="2183"/>
      <c r="U177" s="2183"/>
      <c r="V177" s="2183"/>
      <c r="W177" s="2183"/>
      <c r="X177" s="2183"/>
      <c r="Y177" s="2183"/>
      <c r="Z177" s="2183"/>
      <c r="AA177" s="2183"/>
      <c r="AB177" s="2183"/>
      <c r="AC177" s="2183"/>
      <c r="AD177" s="2183"/>
      <c r="AE177" s="2184"/>
      <c r="AF177" s="1208"/>
      <c r="AG177" s="1208"/>
      <c r="AH177" s="2192"/>
      <c r="AI177" s="2192"/>
      <c r="AJ177" s="2192"/>
      <c r="AK177" s="2192"/>
      <c r="AL177" s="2192"/>
      <c r="AM177" s="2192"/>
      <c r="AN177" s="2192"/>
      <c r="AO177" s="2192"/>
      <c r="AP177" s="2192"/>
      <c r="AQ177" s="2192"/>
      <c r="AR177" s="2192"/>
      <c r="AS177" s="2192"/>
      <c r="AT177" s="2192"/>
      <c r="AU177" s="2192"/>
      <c r="AV177" s="2192"/>
      <c r="AW177" s="2192"/>
      <c r="AX177" s="2192"/>
      <c r="AY177" s="2192"/>
      <c r="AZ177" s="2192"/>
      <c r="BA177" s="2192"/>
      <c r="BB177" s="2192"/>
      <c r="BC177" s="2192"/>
      <c r="BD177" s="2192"/>
      <c r="BE177" s="2192"/>
    </row>
    <row r="178" spans="1:57" ht="15.75" customHeight="1" thickBot="1">
      <c r="A178" s="1208"/>
      <c r="B178" s="1208"/>
      <c r="C178" s="2185"/>
      <c r="D178" s="2186"/>
      <c r="E178" s="2186"/>
      <c r="F178" s="2186"/>
      <c r="G178" s="2186"/>
      <c r="H178" s="2186"/>
      <c r="I178" s="2186"/>
      <c r="J178" s="2186"/>
      <c r="K178" s="2186"/>
      <c r="L178" s="2186"/>
      <c r="M178" s="2186"/>
      <c r="N178" s="2186"/>
      <c r="O178" s="2186"/>
      <c r="P178" s="2186"/>
      <c r="Q178" s="2186"/>
      <c r="R178" s="2186"/>
      <c r="S178" s="2186"/>
      <c r="T178" s="2186"/>
      <c r="U178" s="2186"/>
      <c r="V178" s="2186"/>
      <c r="W178" s="2186"/>
      <c r="X178" s="2186"/>
      <c r="Y178" s="2186"/>
      <c r="Z178" s="2186"/>
      <c r="AA178" s="2186"/>
      <c r="AB178" s="2186"/>
      <c r="AC178" s="2186"/>
      <c r="AD178" s="2186"/>
      <c r="AE178" s="2187"/>
      <c r="AF178" s="1208"/>
      <c r="AG178" s="1208"/>
      <c r="AH178" s="2192"/>
      <c r="AI178" s="2192"/>
      <c r="AJ178" s="2192"/>
      <c r="AK178" s="2192"/>
      <c r="AL178" s="2192"/>
      <c r="AM178" s="2192"/>
      <c r="AN178" s="2192"/>
      <c r="AO178" s="2192"/>
      <c r="AP178" s="2192"/>
      <c r="AQ178" s="2192"/>
      <c r="AR178" s="2192"/>
      <c r="AS178" s="2192"/>
      <c r="AT178" s="2192"/>
      <c r="AU178" s="2192"/>
      <c r="AV178" s="2192"/>
      <c r="AW178" s="2192"/>
      <c r="AX178" s="2192"/>
      <c r="AY178" s="2192"/>
      <c r="AZ178" s="2192"/>
      <c r="BA178" s="2192"/>
      <c r="BB178" s="2192"/>
      <c r="BC178" s="2192"/>
      <c r="BD178" s="2192"/>
      <c r="BE178" s="2192"/>
    </row>
    <row r="179" spans="1:57" ht="15.75" customHeight="1">
      <c r="A179" s="1208"/>
      <c r="B179" s="1208"/>
      <c r="C179" s="2067" t="s">
        <v>2266</v>
      </c>
      <c r="D179" s="2068"/>
      <c r="E179" s="2068"/>
      <c r="F179" s="2068"/>
      <c r="G179" s="2068"/>
      <c r="H179" s="2068"/>
      <c r="I179" s="2068"/>
      <c r="J179" s="2068"/>
      <c r="K179" s="2068"/>
      <c r="L179" s="2068"/>
      <c r="M179" s="2068"/>
      <c r="N179" s="2068" t="s">
        <v>2267</v>
      </c>
      <c r="O179" s="2068"/>
      <c r="P179" s="2068"/>
      <c r="Q179" s="2068"/>
      <c r="R179" s="2068"/>
      <c r="S179" s="2068"/>
      <c r="T179" s="2068"/>
      <c r="U179" s="2021" t="s">
        <v>2266</v>
      </c>
      <c r="V179" s="2021"/>
      <c r="W179" s="2021"/>
      <c r="X179" s="2021"/>
      <c r="Y179" s="2021"/>
      <c r="Z179" s="2021"/>
      <c r="AA179" s="2021"/>
      <c r="AB179" s="2021"/>
      <c r="AC179" s="2021"/>
      <c r="AD179" s="2021"/>
      <c r="AE179" s="2022"/>
      <c r="AF179" s="1208"/>
      <c r="AG179" s="1208"/>
      <c r="AH179" s="2192"/>
      <c r="AI179" s="2192"/>
      <c r="AJ179" s="2192"/>
      <c r="AK179" s="2192"/>
      <c r="AL179" s="2192"/>
      <c r="AM179" s="2192"/>
      <c r="AN179" s="2192"/>
      <c r="AO179" s="2192"/>
      <c r="AP179" s="2192"/>
      <c r="AQ179" s="2192"/>
      <c r="AR179" s="2192"/>
      <c r="AS179" s="2192"/>
      <c r="AT179" s="2192"/>
      <c r="AU179" s="2192"/>
      <c r="AV179" s="2192"/>
      <c r="AW179" s="2192"/>
      <c r="AX179" s="2192"/>
      <c r="AY179" s="2192"/>
      <c r="AZ179" s="2192"/>
      <c r="BA179" s="2192"/>
      <c r="BB179" s="2192"/>
      <c r="BC179" s="2192"/>
      <c r="BD179" s="2192"/>
      <c r="BE179" s="2192"/>
    </row>
    <row r="180" spans="1:57" ht="15.75" customHeight="1">
      <c r="A180" s="1208"/>
      <c r="B180" s="1208"/>
      <c r="C180" s="2179" t="s">
        <v>2265</v>
      </c>
      <c r="D180" s="2180"/>
      <c r="E180" s="2180"/>
      <c r="F180" s="2180"/>
      <c r="G180" s="2180"/>
      <c r="H180" s="2180"/>
      <c r="I180" s="2180"/>
      <c r="J180" s="2180"/>
      <c r="K180" s="2180"/>
      <c r="L180" s="2180"/>
      <c r="M180" s="2180"/>
      <c r="N180" s="2181">
        <f>'Sources and Uses Budget'!B105</f>
        <v>83852713</v>
      </c>
      <c r="O180" s="2181"/>
      <c r="P180" s="2181"/>
      <c r="Q180" s="2181"/>
      <c r="R180" s="2181"/>
      <c r="S180" s="2181"/>
      <c r="T180" s="2181"/>
      <c r="U180" s="2193"/>
      <c r="V180" s="2193"/>
      <c r="W180" s="2193"/>
      <c r="X180" s="2193"/>
      <c r="Y180" s="2193"/>
      <c r="Z180" s="2193"/>
      <c r="AA180" s="2193"/>
      <c r="AB180" s="2193"/>
      <c r="AC180" s="2193"/>
      <c r="AD180" s="2193"/>
      <c r="AE180" s="2194"/>
      <c r="AF180" s="1208"/>
      <c r="AG180" s="1208"/>
      <c r="AH180" s="2192"/>
      <c r="AI180" s="2192"/>
      <c r="AJ180" s="2192"/>
      <c r="AK180" s="2192"/>
      <c r="AL180" s="2192"/>
      <c r="AM180" s="2192"/>
      <c r="AN180" s="2192"/>
      <c r="AO180" s="2192"/>
      <c r="AP180" s="2192"/>
      <c r="AQ180" s="2192"/>
      <c r="AR180" s="2192"/>
      <c r="AS180" s="2192"/>
      <c r="AT180" s="2192"/>
      <c r="AU180" s="2192"/>
      <c r="AV180" s="2192"/>
      <c r="AW180" s="2192"/>
      <c r="AX180" s="2192"/>
      <c r="AY180" s="2192"/>
      <c r="AZ180" s="2192"/>
      <c r="BA180" s="2192"/>
      <c r="BB180" s="2192"/>
      <c r="BC180" s="2192"/>
      <c r="BD180" s="2192"/>
      <c r="BE180" s="2192"/>
    </row>
    <row r="181" spans="1:57" ht="15.75" customHeight="1">
      <c r="A181" s="1208"/>
      <c r="B181" s="1208"/>
      <c r="C181" s="2179" t="s">
        <v>2264</v>
      </c>
      <c r="D181" s="2180"/>
      <c r="E181" s="2180"/>
      <c r="F181" s="2180"/>
      <c r="G181" s="2180"/>
      <c r="H181" s="2180"/>
      <c r="I181" s="2180"/>
      <c r="J181" s="2180"/>
      <c r="K181" s="2180"/>
      <c r="L181" s="2180"/>
      <c r="M181" s="2180"/>
      <c r="N181" s="2181">
        <f>N180/J29</f>
        <v>612063.59854014602</v>
      </c>
      <c r="O181" s="2181"/>
      <c r="P181" s="2181"/>
      <c r="Q181" s="2181"/>
      <c r="R181" s="2181"/>
      <c r="S181" s="2181"/>
      <c r="T181" s="2181"/>
      <c r="U181" s="1248"/>
      <c r="V181" s="1248"/>
      <c r="W181" s="1248"/>
      <c r="X181" s="1248"/>
      <c r="Y181" s="1248"/>
      <c r="Z181" s="1248"/>
      <c r="AA181" s="1248"/>
      <c r="AB181" s="1248"/>
      <c r="AC181" s="1248"/>
      <c r="AD181" s="1248"/>
      <c r="AE181" s="1249"/>
      <c r="AF181" s="1208"/>
      <c r="AG181" s="1208"/>
      <c r="AH181" s="2192"/>
      <c r="AI181" s="2192"/>
      <c r="AJ181" s="2192"/>
      <c r="AK181" s="2192"/>
      <c r="AL181" s="2192"/>
      <c r="AM181" s="2192"/>
      <c r="AN181" s="2192"/>
      <c r="AO181" s="2192"/>
      <c r="AP181" s="2192"/>
      <c r="AQ181" s="2192"/>
      <c r="AR181" s="2192"/>
      <c r="AS181" s="2192"/>
      <c r="AT181" s="2192"/>
      <c r="AU181" s="2192"/>
      <c r="AV181" s="2192"/>
      <c r="AW181" s="2192"/>
      <c r="AX181" s="2192"/>
      <c r="AY181" s="2192"/>
      <c r="AZ181" s="2192"/>
      <c r="BA181" s="2192"/>
      <c r="BB181" s="2192"/>
      <c r="BC181" s="2192"/>
      <c r="BD181" s="2192"/>
      <c r="BE181" s="2192"/>
    </row>
    <row r="182" spans="1:57" ht="15.75" customHeight="1">
      <c r="A182" s="1208"/>
      <c r="B182" s="1208"/>
      <c r="C182" s="2195" t="s">
        <v>2263</v>
      </c>
      <c r="D182" s="2196"/>
      <c r="E182" s="2196"/>
      <c r="F182" s="2196"/>
      <c r="G182" s="2196"/>
      <c r="H182" s="2196"/>
      <c r="I182" s="2196"/>
      <c r="J182" s="2196"/>
      <c r="K182" s="2196"/>
      <c r="L182" s="2196"/>
      <c r="M182" s="2196"/>
      <c r="N182" s="2061">
        <v>0</v>
      </c>
      <c r="O182" s="2061"/>
      <c r="P182" s="2061"/>
      <c r="Q182" s="2061"/>
      <c r="R182" s="2061"/>
      <c r="S182" s="2061"/>
      <c r="T182" s="2061"/>
      <c r="U182" s="2039"/>
      <c r="V182" s="2039"/>
      <c r="W182" s="2039"/>
      <c r="X182" s="2039"/>
      <c r="Y182" s="2039"/>
      <c r="Z182" s="2039"/>
      <c r="AA182" s="2039"/>
      <c r="AB182" s="2039"/>
      <c r="AC182" s="2039"/>
      <c r="AD182" s="2039"/>
      <c r="AE182" s="2040"/>
      <c r="AF182" s="1208"/>
      <c r="AG182" s="1208"/>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208"/>
      <c r="B183" s="1208"/>
      <c r="C183" s="2179" t="s">
        <v>2262</v>
      </c>
      <c r="D183" s="2180"/>
      <c r="E183" s="2180"/>
      <c r="F183" s="2180"/>
      <c r="G183" s="2180"/>
      <c r="H183" s="2180"/>
      <c r="I183" s="2180"/>
      <c r="J183" s="2180"/>
      <c r="K183" s="2180"/>
      <c r="L183" s="2180"/>
      <c r="M183" s="2180"/>
      <c r="N183" s="2197">
        <f>SUM('Sources and Uses Budget'!B85:B86)</f>
        <v>133566</v>
      </c>
      <c r="O183" s="2197"/>
      <c r="P183" s="2197"/>
      <c r="Q183" s="2197"/>
      <c r="R183" s="2197"/>
      <c r="S183" s="2197"/>
      <c r="T183" s="2197"/>
      <c r="U183" s="2039"/>
      <c r="V183" s="2039"/>
      <c r="W183" s="2039"/>
      <c r="X183" s="2039"/>
      <c r="Y183" s="2039"/>
      <c r="Z183" s="2039"/>
      <c r="AA183" s="2039"/>
      <c r="AB183" s="2039"/>
      <c r="AC183" s="2039"/>
      <c r="AD183" s="2039"/>
      <c r="AE183" s="2040"/>
      <c r="AF183" s="1208"/>
      <c r="AG183" s="1208"/>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thickBot="1">
      <c r="A184" s="1208"/>
      <c r="B184" s="1208"/>
      <c r="C184" s="2179" t="s">
        <v>2261</v>
      </c>
      <c r="D184" s="2180"/>
      <c r="E184" s="2180"/>
      <c r="F184" s="2180"/>
      <c r="G184" s="2180"/>
      <c r="H184" s="2180"/>
      <c r="I184" s="2180"/>
      <c r="J184" s="2180"/>
      <c r="K184" s="2180"/>
      <c r="L184" s="2180"/>
      <c r="M184" s="2180"/>
      <c r="N184" s="2197">
        <f>'Sources and Uses Budget'!B8</f>
        <v>1079000</v>
      </c>
      <c r="O184" s="2197"/>
      <c r="P184" s="2197"/>
      <c r="Q184" s="2197"/>
      <c r="R184" s="2197"/>
      <c r="S184" s="2197"/>
      <c r="T184" s="2197"/>
      <c r="U184" s="2039"/>
      <c r="V184" s="2039"/>
      <c r="W184" s="2039"/>
      <c r="X184" s="2039"/>
      <c r="Y184" s="2039"/>
      <c r="Z184" s="2039"/>
      <c r="AA184" s="2039"/>
      <c r="AB184" s="2039"/>
      <c r="AC184" s="2039"/>
      <c r="AD184" s="2039"/>
      <c r="AE184" s="2040"/>
      <c r="AF184" s="1208"/>
      <c r="AG184" s="1208"/>
      <c r="AH184" s="2201" t="s">
        <v>2259</v>
      </c>
      <c r="AI184" s="2202"/>
      <c r="AJ184" s="2202"/>
      <c r="AK184" s="2202"/>
      <c r="AL184" s="2202"/>
      <c r="AM184" s="2202"/>
      <c r="AN184" s="2202"/>
      <c r="AO184" s="2202"/>
      <c r="AP184" s="2202"/>
      <c r="AQ184" s="2202"/>
      <c r="AR184" s="2202"/>
      <c r="AS184" s="2202"/>
      <c r="AT184" s="2202"/>
      <c r="AU184" s="2202"/>
      <c r="AV184" s="2202"/>
      <c r="AW184" s="2202"/>
      <c r="AX184" s="2202"/>
      <c r="AY184" s="2202"/>
      <c r="AZ184" s="2202"/>
      <c r="BA184" s="2202"/>
      <c r="BB184" s="2202"/>
      <c r="BC184" s="2202"/>
      <c r="BD184" s="2202"/>
      <c r="BE184" s="2203"/>
    </row>
    <row r="185" spans="1:57" ht="15.75" customHeight="1">
      <c r="A185" s="1208"/>
      <c r="B185" s="1208"/>
      <c r="C185" s="2179" t="s">
        <v>2260</v>
      </c>
      <c r="D185" s="2180"/>
      <c r="E185" s="2180"/>
      <c r="F185" s="2180"/>
      <c r="G185" s="2180"/>
      <c r="H185" s="2180"/>
      <c r="I185" s="2180"/>
      <c r="J185" s="2180"/>
      <c r="K185" s="2180"/>
      <c r="L185" s="2180"/>
      <c r="M185" s="2180"/>
      <c r="N185" s="2188">
        <v>0</v>
      </c>
      <c r="O185" s="2188"/>
      <c r="P185" s="2188"/>
      <c r="Q185" s="2188"/>
      <c r="R185" s="2188"/>
      <c r="S185" s="2188"/>
      <c r="T185" s="2188"/>
      <c r="U185" s="2039"/>
      <c r="V185" s="2039"/>
      <c r="W185" s="2039"/>
      <c r="X185" s="2039"/>
      <c r="Y185" s="2039"/>
      <c r="Z185" s="2039"/>
      <c r="AA185" s="2039"/>
      <c r="AB185" s="2039"/>
      <c r="AC185" s="2039"/>
      <c r="AD185" s="2039"/>
      <c r="AE185" s="2040"/>
      <c r="AF185" s="1208"/>
      <c r="AG185" s="1208"/>
      <c r="AH185" s="2204" t="s">
        <v>2259</v>
      </c>
      <c r="AI185" s="2205"/>
      <c r="AJ185" s="2205"/>
      <c r="AK185" s="2205"/>
      <c r="AL185" s="2205"/>
      <c r="AM185" s="2205"/>
      <c r="AN185" s="2205"/>
      <c r="AO185" s="2205"/>
      <c r="AP185" s="2205"/>
      <c r="AQ185" s="2205"/>
      <c r="AR185" s="2205"/>
      <c r="AS185" s="2205"/>
      <c r="AT185" s="2205"/>
      <c r="AU185" s="2206">
        <v>0</v>
      </c>
      <c r="AV185" s="2206"/>
      <c r="AW185" s="2206"/>
      <c r="AX185" s="2206"/>
      <c r="AY185" s="2206"/>
      <c r="AZ185" s="2206"/>
      <c r="BA185" s="2206"/>
      <c r="BB185" s="2206"/>
      <c r="BC185" s="2207"/>
      <c r="BD185" s="2208"/>
      <c r="BE185" s="2209"/>
    </row>
    <row r="186" spans="1:57" ht="15.75" customHeight="1">
      <c r="A186" s="1208"/>
      <c r="B186" s="1208"/>
      <c r="C186" s="2179" t="s">
        <v>2258</v>
      </c>
      <c r="D186" s="2180"/>
      <c r="E186" s="2180"/>
      <c r="F186" s="2180"/>
      <c r="G186" s="2180"/>
      <c r="H186" s="2180"/>
      <c r="I186" s="2180"/>
      <c r="J186" s="2180"/>
      <c r="K186" s="2180"/>
      <c r="L186" s="2180"/>
      <c r="M186" s="2180"/>
      <c r="N186" s="2188">
        <v>0</v>
      </c>
      <c r="O186" s="2188"/>
      <c r="P186" s="2188"/>
      <c r="Q186" s="2188"/>
      <c r="R186" s="2188"/>
      <c r="S186" s="2188"/>
      <c r="T186" s="2188"/>
      <c r="U186" s="2039"/>
      <c r="V186" s="2039"/>
      <c r="W186" s="2039"/>
      <c r="X186" s="2039"/>
      <c r="Y186" s="2039"/>
      <c r="Z186" s="2039"/>
      <c r="AA186" s="2039"/>
      <c r="AB186" s="2039"/>
      <c r="AC186" s="2039"/>
      <c r="AD186" s="2039"/>
      <c r="AE186" s="2040"/>
      <c r="AF186" s="1208"/>
      <c r="AG186" s="1208"/>
      <c r="AH186" s="2189" t="s">
        <v>2257</v>
      </c>
      <c r="AI186" s="2190"/>
      <c r="AJ186" s="2190"/>
      <c r="AK186" s="2190"/>
      <c r="AL186" s="2190"/>
      <c r="AM186" s="2190"/>
      <c r="AN186" s="2190"/>
      <c r="AO186" s="2190"/>
      <c r="AP186" s="2190"/>
      <c r="AQ186" s="2190"/>
      <c r="AR186" s="2190"/>
      <c r="AS186" s="2190"/>
      <c r="AT186" s="2190"/>
      <c r="AU186" s="2191"/>
      <c r="AV186" s="2191"/>
      <c r="AW186" s="2191"/>
      <c r="AX186" s="2191"/>
      <c r="AY186" s="2191"/>
      <c r="AZ186" s="2191"/>
      <c r="BA186" s="2191"/>
      <c r="BB186" s="2191"/>
      <c r="BC186" s="2198"/>
      <c r="BD186" s="2199"/>
      <c r="BE186" s="2200"/>
    </row>
    <row r="187" spans="1:57" ht="15.75" customHeight="1">
      <c r="A187" s="1208"/>
      <c r="B187" s="1208"/>
      <c r="C187" s="2214" t="s">
        <v>299</v>
      </c>
      <c r="D187" s="2157"/>
      <c r="E187" s="2210" t="s">
        <v>2255</v>
      </c>
      <c r="F187" s="2210"/>
      <c r="G187" s="2210"/>
      <c r="H187" s="2210"/>
      <c r="I187" s="2210"/>
      <c r="J187" s="2210"/>
      <c r="K187" s="2210"/>
      <c r="L187" s="2210"/>
      <c r="M187" s="2210"/>
      <c r="N187" s="2188">
        <v>0</v>
      </c>
      <c r="O187" s="2188"/>
      <c r="P187" s="2188"/>
      <c r="Q187" s="2188"/>
      <c r="R187" s="2188"/>
      <c r="S187" s="2188"/>
      <c r="T187" s="2188"/>
      <c r="U187" s="2039"/>
      <c r="V187" s="2039"/>
      <c r="W187" s="2039"/>
      <c r="X187" s="2039"/>
      <c r="Y187" s="2039"/>
      <c r="Z187" s="2039"/>
      <c r="AA187" s="2039"/>
      <c r="AB187" s="2039"/>
      <c r="AC187" s="2039"/>
      <c r="AD187" s="2039"/>
      <c r="AE187" s="2040"/>
      <c r="AF187" s="1208"/>
      <c r="AG187" s="1208"/>
      <c r="AH187" s="2215" t="s">
        <v>2256</v>
      </c>
      <c r="AI187" s="2216"/>
      <c r="AJ187" s="2216"/>
      <c r="AK187" s="2216"/>
      <c r="AL187" s="2216"/>
      <c r="AM187" s="2216"/>
      <c r="AN187" s="2216"/>
      <c r="AO187" s="2216"/>
      <c r="AP187" s="2216"/>
      <c r="AQ187" s="2216"/>
      <c r="AR187" s="2216"/>
      <c r="AS187" s="2216"/>
      <c r="AT187" s="2216"/>
      <c r="AU187" s="2217">
        <f>SUM(AU185:BB186)</f>
        <v>0</v>
      </c>
      <c r="AV187" s="2217"/>
      <c r="AW187" s="2217"/>
      <c r="AX187" s="2217"/>
      <c r="AY187" s="2217"/>
      <c r="AZ187" s="2217"/>
      <c r="BA187" s="2217"/>
      <c r="BB187" s="2217"/>
      <c r="BC187" s="2198"/>
      <c r="BD187" s="2199"/>
      <c r="BE187" s="2200"/>
    </row>
    <row r="188" spans="1:57" ht="15.75" customHeight="1" thickBot="1">
      <c r="A188" s="1208"/>
      <c r="B188" s="1208"/>
      <c r="C188" s="2077" t="s">
        <v>299</v>
      </c>
      <c r="D188" s="2027"/>
      <c r="E188" s="2210" t="s">
        <v>2255</v>
      </c>
      <c r="F188" s="2210"/>
      <c r="G188" s="2210"/>
      <c r="H188" s="2210"/>
      <c r="I188" s="2210"/>
      <c r="J188" s="2210"/>
      <c r="K188" s="2210"/>
      <c r="L188" s="2210"/>
      <c r="M188" s="2210"/>
      <c r="N188" s="2188">
        <v>0</v>
      </c>
      <c r="O188" s="2188"/>
      <c r="P188" s="2188"/>
      <c r="Q188" s="2188"/>
      <c r="R188" s="2188"/>
      <c r="S188" s="2188"/>
      <c r="T188" s="2188"/>
      <c r="U188" s="2039"/>
      <c r="V188" s="2039"/>
      <c r="W188" s="2039"/>
      <c r="X188" s="2039"/>
      <c r="Y188" s="2039"/>
      <c r="Z188" s="2039"/>
      <c r="AA188" s="2039"/>
      <c r="AB188" s="2039"/>
      <c r="AC188" s="2039"/>
      <c r="AD188" s="2039"/>
      <c r="AE188" s="204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1"/>
      <c r="BD188" s="2212"/>
      <c r="BE188" s="2213"/>
    </row>
    <row r="189" spans="1:57" ht="15.75" customHeight="1" thickBot="1">
      <c r="A189" s="1208"/>
      <c r="B189" s="1208"/>
      <c r="C189" s="2235" t="s">
        <v>299</v>
      </c>
      <c r="D189" s="2236"/>
      <c r="E189" s="2237" t="s">
        <v>2255</v>
      </c>
      <c r="F189" s="2237"/>
      <c r="G189" s="2237"/>
      <c r="H189" s="2237"/>
      <c r="I189" s="2237"/>
      <c r="J189" s="2237"/>
      <c r="K189" s="2237"/>
      <c r="L189" s="2237"/>
      <c r="M189" s="2238"/>
      <c r="N189" s="2239">
        <v>0</v>
      </c>
      <c r="O189" s="2239"/>
      <c r="P189" s="2239"/>
      <c r="Q189" s="2239"/>
      <c r="R189" s="2239"/>
      <c r="S189" s="2239"/>
      <c r="T189" s="2240"/>
      <c r="U189" s="2241"/>
      <c r="V189" s="2242"/>
      <c r="W189" s="2242"/>
      <c r="X189" s="2242"/>
      <c r="Y189" s="2242"/>
      <c r="Z189" s="2242"/>
      <c r="AA189" s="2242"/>
      <c r="AB189" s="2242"/>
      <c r="AC189" s="2242"/>
      <c r="AD189" s="2242"/>
      <c r="AE189" s="2243"/>
      <c r="AF189" s="1208"/>
      <c r="AG189" s="1208"/>
      <c r="AH189" s="2244" t="s">
        <v>2254</v>
      </c>
      <c r="AI189" s="2245"/>
      <c r="AJ189" s="2245"/>
      <c r="AK189" s="2245"/>
      <c r="AL189" s="2245"/>
      <c r="AM189" s="2245"/>
      <c r="AN189" s="2245"/>
      <c r="AO189" s="2245"/>
      <c r="AP189" s="2245"/>
      <c r="AQ189" s="2245"/>
      <c r="AR189" s="2245"/>
      <c r="AS189" s="2245"/>
      <c r="AT189" s="2245"/>
      <c r="AU189" s="2246"/>
      <c r="AV189" s="2246"/>
      <c r="AW189" s="2246"/>
      <c r="AX189" s="2246"/>
      <c r="AY189" s="2246"/>
      <c r="AZ189" s="2246"/>
      <c r="BA189" s="2246"/>
      <c r="BB189" s="2246"/>
      <c r="BC189" s="1164"/>
      <c r="BD189" s="1164"/>
      <c r="BE189" s="1252"/>
    </row>
    <row r="190" spans="1:57" ht="15.75" customHeight="1">
      <c r="A190" s="1208"/>
      <c r="B190" s="1208"/>
      <c r="C190" s="2218" t="s">
        <v>2253</v>
      </c>
      <c r="D190" s="2219"/>
      <c r="E190" s="2219"/>
      <c r="F190" s="2219"/>
      <c r="G190" s="2219"/>
      <c r="H190" s="2219"/>
      <c r="I190" s="2219"/>
      <c r="J190" s="2219"/>
      <c r="K190" s="2219"/>
      <c r="L190" s="2219"/>
      <c r="M190" s="2219"/>
      <c r="N190" s="2220">
        <f>SUM(N182:T189)</f>
        <v>1212566</v>
      </c>
      <c r="O190" s="2220"/>
      <c r="P190" s="2220"/>
      <c r="Q190" s="2220"/>
      <c r="R190" s="2220"/>
      <c r="S190" s="2220"/>
      <c r="T190" s="2221"/>
      <c r="U190" s="1208"/>
      <c r="V190" s="1208"/>
      <c r="W190" s="1208"/>
      <c r="X190" s="1208"/>
      <c r="Y190" s="1208"/>
      <c r="Z190" s="1208"/>
      <c r="AA190" s="1208"/>
      <c r="AB190" s="1208"/>
      <c r="AC190" s="1208"/>
      <c r="AD190" s="1208"/>
      <c r="AE190" s="1208"/>
      <c r="AF190" s="1208"/>
      <c r="AG190" s="1208"/>
      <c r="AH190" s="2222" t="s">
        <v>2252</v>
      </c>
      <c r="AI190" s="2223"/>
      <c r="AJ190" s="2223"/>
      <c r="AK190" s="2223"/>
      <c r="AL190" s="2223"/>
      <c r="AM190" s="2223"/>
      <c r="AN190" s="2223"/>
      <c r="AO190" s="2223"/>
      <c r="AP190" s="2223"/>
      <c r="AQ190" s="2223"/>
      <c r="AR190" s="2223"/>
      <c r="AS190" s="2223"/>
      <c r="AT190" s="2223"/>
      <c r="AU190" s="2223"/>
      <c r="AV190" s="2223"/>
      <c r="AW190" s="2223"/>
      <c r="AX190" s="2223"/>
      <c r="AY190" s="2223"/>
      <c r="AZ190" s="2223"/>
      <c r="BA190" s="2223"/>
      <c r="BB190" s="2223"/>
      <c r="BC190" s="2223"/>
      <c r="BD190" s="2223"/>
      <c r="BE190" s="2224"/>
    </row>
    <row r="191" spans="1:57" ht="15.75" customHeight="1" thickBot="1">
      <c r="A191" s="1208"/>
      <c r="B191" s="1208"/>
      <c r="C191" s="2228" t="s">
        <v>2251</v>
      </c>
      <c r="D191" s="2229"/>
      <c r="E191" s="2229"/>
      <c r="F191" s="2229"/>
      <c r="G191" s="2229"/>
      <c r="H191" s="2229"/>
      <c r="I191" s="2229"/>
      <c r="J191" s="2229"/>
      <c r="K191" s="2229"/>
      <c r="L191" s="2229"/>
      <c r="M191" s="2229"/>
      <c r="N191" s="2230">
        <f>(N180-N190)/J29</f>
        <v>603212.7518248175</v>
      </c>
      <c r="O191" s="2231"/>
      <c r="P191" s="2231"/>
      <c r="Q191" s="2231"/>
      <c r="R191" s="2231"/>
      <c r="S191" s="2231"/>
      <c r="T191" s="2232"/>
      <c r="U191" s="1216"/>
      <c r="V191" s="1208"/>
      <c r="W191" s="1208"/>
      <c r="X191" s="1208"/>
      <c r="Y191" s="1208"/>
      <c r="Z191" s="1208"/>
      <c r="AA191" s="1208"/>
      <c r="AB191" s="1208"/>
      <c r="AC191" s="1208"/>
      <c r="AD191" s="1208"/>
      <c r="AE191" s="1208"/>
      <c r="AF191" s="1208"/>
      <c r="AG191" s="1208"/>
      <c r="AH191" s="2225"/>
      <c r="AI191" s="2226"/>
      <c r="AJ191" s="2226"/>
      <c r="AK191" s="2226"/>
      <c r="AL191" s="2226"/>
      <c r="AM191" s="2226"/>
      <c r="AN191" s="2226"/>
      <c r="AO191" s="2226"/>
      <c r="AP191" s="2226"/>
      <c r="AQ191" s="2226"/>
      <c r="AR191" s="2226"/>
      <c r="AS191" s="2226"/>
      <c r="AT191" s="2226"/>
      <c r="AU191" s="2226"/>
      <c r="AV191" s="2226"/>
      <c r="AW191" s="2226"/>
      <c r="AX191" s="2226"/>
      <c r="AY191" s="2226"/>
      <c r="AZ191" s="2226"/>
      <c r="BA191" s="2226"/>
      <c r="BB191" s="2226"/>
      <c r="BC191" s="2226"/>
      <c r="BD191" s="2226"/>
      <c r="BE191" s="2227"/>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3"/>
      <c r="AI192" s="2233"/>
      <c r="AJ192" s="2233"/>
      <c r="AK192" s="2233"/>
      <c r="AL192" s="2233"/>
      <c r="AM192" s="2233"/>
      <c r="AN192" s="2233"/>
      <c r="AO192" s="2233"/>
      <c r="AP192" s="2233"/>
      <c r="AQ192" s="2233"/>
      <c r="AR192" s="2233"/>
      <c r="AS192" s="2234"/>
      <c r="AT192" s="2234"/>
      <c r="AU192" s="2234"/>
      <c r="AV192" s="2234"/>
      <c r="AW192" s="2234"/>
      <c r="AX192" s="2234"/>
      <c r="AY192" s="2234"/>
      <c r="AZ192" s="2234"/>
      <c r="BA192" s="2234"/>
      <c r="BB192" s="2234"/>
      <c r="BC192" s="2234"/>
      <c r="BD192" s="2234"/>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2" t="s">
        <v>2250</v>
      </c>
      <c r="D194" s="2253"/>
      <c r="E194" s="2253"/>
      <c r="F194" s="2253"/>
      <c r="G194" s="2253"/>
      <c r="H194" s="2253"/>
      <c r="I194" s="2253"/>
      <c r="J194" s="2253"/>
      <c r="K194" s="2253"/>
      <c r="L194" s="2253"/>
      <c r="M194" s="2253"/>
      <c r="N194" s="2253"/>
      <c r="O194" s="2253"/>
      <c r="P194" s="2253"/>
      <c r="Q194" s="2253"/>
      <c r="R194" s="2253"/>
      <c r="S194" s="2253"/>
      <c r="T194" s="2253"/>
      <c r="U194" s="2253"/>
      <c r="V194" s="2253"/>
      <c r="W194" s="2253"/>
      <c r="X194" s="2253"/>
      <c r="Y194" s="2253"/>
      <c r="Z194" s="2253"/>
      <c r="AA194" s="2253"/>
      <c r="AB194" s="2253"/>
      <c r="AC194" s="2253"/>
      <c r="AD194" s="2253"/>
      <c r="AE194" s="225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5" t="s">
        <v>2249</v>
      </c>
      <c r="D195" s="2255"/>
      <c r="E195" s="2255"/>
      <c r="F195" s="2255"/>
      <c r="G195" s="2255"/>
      <c r="H195" s="2255"/>
      <c r="I195" s="2255"/>
      <c r="J195" s="2255"/>
      <c r="K195" s="2255"/>
      <c r="L195" s="2255"/>
      <c r="M195" s="2255"/>
      <c r="N195" s="2255"/>
      <c r="O195" s="2256" t="s">
        <v>2248</v>
      </c>
      <c r="P195" s="2256"/>
      <c r="Q195" s="2256"/>
      <c r="R195" s="2256"/>
      <c r="S195" s="2256"/>
      <c r="T195" s="2256"/>
      <c r="U195" s="2256"/>
      <c r="V195" s="2256"/>
      <c r="W195" s="2256"/>
      <c r="X195" s="2256" t="s">
        <v>2247</v>
      </c>
      <c r="Y195" s="2256"/>
      <c r="Z195" s="2256"/>
      <c r="AA195" s="2256"/>
      <c r="AB195" s="2256"/>
      <c r="AC195" s="2256"/>
      <c r="AD195" s="2256"/>
      <c r="AE195" s="225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7" t="s">
        <v>2246</v>
      </c>
      <c r="D196" s="2247"/>
      <c r="E196" s="2247"/>
      <c r="F196" s="2247"/>
      <c r="G196" s="2247"/>
      <c r="H196" s="2247"/>
      <c r="I196" s="2247"/>
      <c r="J196" s="2247"/>
      <c r="K196" s="2247"/>
      <c r="L196" s="2247"/>
      <c r="M196" s="2247"/>
      <c r="N196" s="2247"/>
      <c r="O196" s="2248" t="s">
        <v>2245</v>
      </c>
      <c r="P196" s="2248"/>
      <c r="Q196" s="2248"/>
      <c r="R196" s="2248"/>
      <c r="S196" s="2248"/>
      <c r="T196" s="2248"/>
      <c r="U196" s="2248"/>
      <c r="V196" s="2248"/>
      <c r="W196" s="2248"/>
      <c r="X196" s="2249">
        <v>0.03</v>
      </c>
      <c r="Y196" s="2249"/>
      <c r="Z196" s="2249"/>
      <c r="AA196" s="2249"/>
      <c r="AB196" s="2249"/>
      <c r="AC196" s="2249"/>
      <c r="AD196" s="2249"/>
      <c r="AE196" s="224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7" t="s">
        <v>852</v>
      </c>
      <c r="D197" s="2247"/>
      <c r="E197" s="2247"/>
      <c r="F197" s="2247"/>
      <c r="G197" s="2247"/>
      <c r="H197" s="2247"/>
      <c r="I197" s="2247"/>
      <c r="J197" s="2247"/>
      <c r="K197" s="2247"/>
      <c r="L197" s="2247"/>
      <c r="M197" s="2247"/>
      <c r="N197" s="2247"/>
      <c r="O197" s="2248" t="s">
        <v>2245</v>
      </c>
      <c r="P197" s="2248"/>
      <c r="Q197" s="2248"/>
      <c r="R197" s="2248"/>
      <c r="S197" s="2248"/>
      <c r="T197" s="2248"/>
      <c r="U197" s="2248"/>
      <c r="V197" s="2248"/>
      <c r="W197" s="2248"/>
      <c r="X197" s="2249">
        <v>0.03</v>
      </c>
      <c r="Y197" s="2249"/>
      <c r="Z197" s="2249"/>
      <c r="AA197" s="2249"/>
      <c r="AB197" s="2249"/>
      <c r="AC197" s="2249"/>
      <c r="AD197" s="2249"/>
      <c r="AE197" s="224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7" t="s">
        <v>2244</v>
      </c>
      <c r="D198" s="2247"/>
      <c r="E198" s="2247"/>
      <c r="F198" s="2247"/>
      <c r="G198" s="2247"/>
      <c r="H198" s="2247"/>
      <c r="I198" s="2247"/>
      <c r="J198" s="2247"/>
      <c r="K198" s="2247"/>
      <c r="L198" s="2247"/>
      <c r="M198" s="2247"/>
      <c r="N198" s="2247"/>
      <c r="O198" s="2250">
        <f>SUM(O196:W197)</f>
        <v>0</v>
      </c>
      <c r="P198" s="2251"/>
      <c r="Q198" s="2251"/>
      <c r="R198" s="2251"/>
      <c r="S198" s="2251"/>
      <c r="T198" s="2251"/>
      <c r="U198" s="2251"/>
      <c r="V198" s="2251"/>
      <c r="W198" s="2251"/>
      <c r="X198" s="2251" t="s">
        <v>2243</v>
      </c>
      <c r="Y198" s="2251"/>
      <c r="Z198" s="2251"/>
      <c r="AA198" s="2251"/>
      <c r="AB198" s="2251"/>
      <c r="AC198" s="2251"/>
      <c r="AD198" s="2251"/>
      <c r="AE198" s="225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7" t="s">
        <v>2242</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8" t="s">
        <v>2241</v>
      </c>
      <c r="D201" s="2259"/>
      <c r="E201" s="2259"/>
      <c r="F201" s="2259"/>
      <c r="G201" s="2259"/>
      <c r="H201" s="2259"/>
      <c r="I201" s="2259"/>
      <c r="J201" s="2259"/>
      <c r="K201" s="2259"/>
      <c r="L201" s="2259"/>
      <c r="M201" s="2259"/>
      <c r="N201" s="2259"/>
      <c r="O201" s="2259"/>
      <c r="P201" s="2259"/>
      <c r="Q201" s="2259"/>
      <c r="R201" s="2259"/>
      <c r="S201" s="2259"/>
      <c r="T201" s="2259"/>
      <c r="U201" s="2259"/>
      <c r="V201" s="2259"/>
      <c r="W201" s="2259"/>
      <c r="X201" s="2259"/>
      <c r="Y201" s="2259"/>
      <c r="Z201" s="2259"/>
      <c r="AA201" s="2259"/>
      <c r="AB201" s="2259"/>
      <c r="AC201" s="2259"/>
      <c r="AD201" s="2259"/>
      <c r="AE201" s="2259"/>
      <c r="AF201" s="2259"/>
      <c r="AG201" s="2259"/>
      <c r="AH201" s="2259"/>
      <c r="AI201" s="2259"/>
      <c r="AJ201" s="2259"/>
      <c r="AK201" s="226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1" t="s">
        <v>2240</v>
      </c>
      <c r="D202" s="2262"/>
      <c r="E202" s="2262"/>
      <c r="F202" s="2263"/>
      <c r="G202" s="2267" t="s">
        <v>2239</v>
      </c>
      <c r="H202" s="2262"/>
      <c r="I202" s="2262"/>
      <c r="J202" s="2262"/>
      <c r="K202" s="2262"/>
      <c r="L202" s="2262"/>
      <c r="M202" s="2262"/>
      <c r="N202" s="2262"/>
      <c r="O202" s="2263"/>
      <c r="P202" s="2269" t="s">
        <v>2238</v>
      </c>
      <c r="Q202" s="2270"/>
      <c r="R202" s="2270"/>
      <c r="S202" s="2270"/>
      <c r="T202" s="2271"/>
      <c r="U202" s="2275" t="s">
        <v>2237</v>
      </c>
      <c r="V202" s="2276"/>
      <c r="W202" s="2276"/>
      <c r="X202" s="2277"/>
      <c r="Y202" s="2275" t="s">
        <v>2236</v>
      </c>
      <c r="Z202" s="2276"/>
      <c r="AA202" s="2276"/>
      <c r="AB202" s="2277"/>
      <c r="AC202" s="2275" t="s">
        <v>2235</v>
      </c>
      <c r="AD202" s="2276"/>
      <c r="AE202" s="2276"/>
      <c r="AF202" s="2277"/>
      <c r="AG202" s="2267" t="s">
        <v>2234</v>
      </c>
      <c r="AH202" s="2262"/>
      <c r="AI202" s="2262"/>
      <c r="AJ202" s="2262"/>
      <c r="AK202" s="228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4"/>
      <c r="D203" s="2265"/>
      <c r="E203" s="2265"/>
      <c r="F203" s="2266"/>
      <c r="G203" s="2268"/>
      <c r="H203" s="2265"/>
      <c r="I203" s="2265"/>
      <c r="J203" s="2265"/>
      <c r="K203" s="2265"/>
      <c r="L203" s="2265"/>
      <c r="M203" s="2265"/>
      <c r="N203" s="2265"/>
      <c r="O203" s="2266"/>
      <c r="P203" s="2272"/>
      <c r="Q203" s="2273"/>
      <c r="R203" s="2273"/>
      <c r="S203" s="2273"/>
      <c r="T203" s="2274"/>
      <c r="U203" s="2278"/>
      <c r="V203" s="2279"/>
      <c r="W203" s="2279"/>
      <c r="X203" s="2280"/>
      <c r="Y203" s="2278"/>
      <c r="Z203" s="2279"/>
      <c r="AA203" s="2279"/>
      <c r="AB203" s="2280"/>
      <c r="AC203" s="2278"/>
      <c r="AD203" s="2279"/>
      <c r="AE203" s="2279"/>
      <c r="AF203" s="2280"/>
      <c r="AG203" s="2268"/>
      <c r="AH203" s="2265"/>
      <c r="AI203" s="2265"/>
      <c r="AJ203" s="2265"/>
      <c r="AK203" s="228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6">
        <v>1</v>
      </c>
      <c r="D204" s="2287"/>
      <c r="E204" s="2287"/>
      <c r="F204" s="2287"/>
      <c r="G204" s="2288" t="s">
        <v>1856</v>
      </c>
      <c r="H204" s="2288"/>
      <c r="I204" s="2288"/>
      <c r="J204" s="2288"/>
      <c r="K204" s="2288"/>
      <c r="L204" s="2288"/>
      <c r="M204" s="2288"/>
      <c r="N204" s="2288"/>
      <c r="O204" s="2288"/>
      <c r="P204" s="2289"/>
      <c r="Q204" s="2292"/>
      <c r="R204" s="2292"/>
      <c r="S204" s="2292"/>
      <c r="T204" s="2292"/>
      <c r="U204" s="2290" t="s">
        <v>1856</v>
      </c>
      <c r="V204" s="2290"/>
      <c r="W204" s="2290"/>
      <c r="X204" s="2290"/>
      <c r="Y204" s="2290" t="s">
        <v>1856</v>
      </c>
      <c r="Z204" s="2290"/>
      <c r="AA204" s="2290"/>
      <c r="AB204" s="2290"/>
      <c r="AC204" s="2291" t="s">
        <v>1856</v>
      </c>
      <c r="AD204" s="2291"/>
      <c r="AE204" s="2291"/>
      <c r="AF204" s="2291"/>
      <c r="AG204" s="2283"/>
      <c r="AH204" s="2284"/>
      <c r="AI204" s="2284"/>
      <c r="AJ204" s="2284"/>
      <c r="AK204" s="228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6">
        <v>2</v>
      </c>
      <c r="D205" s="2287"/>
      <c r="E205" s="2287"/>
      <c r="F205" s="2287"/>
      <c r="G205" s="2288" t="s">
        <v>1856</v>
      </c>
      <c r="H205" s="2288"/>
      <c r="I205" s="2288"/>
      <c r="J205" s="2288"/>
      <c r="K205" s="2288"/>
      <c r="L205" s="2288"/>
      <c r="M205" s="2288"/>
      <c r="N205" s="2288"/>
      <c r="O205" s="2288"/>
      <c r="P205" s="2289"/>
      <c r="Q205" s="2289"/>
      <c r="R205" s="2289"/>
      <c r="S205" s="2289"/>
      <c r="T205" s="2289"/>
      <c r="U205" s="2290" t="s">
        <v>1856</v>
      </c>
      <c r="V205" s="2290"/>
      <c r="W205" s="2290"/>
      <c r="X205" s="2290"/>
      <c r="Y205" s="2290" t="s">
        <v>1856</v>
      </c>
      <c r="Z205" s="2290"/>
      <c r="AA205" s="2290"/>
      <c r="AB205" s="2290"/>
      <c r="AC205" s="2291" t="s">
        <v>1856</v>
      </c>
      <c r="AD205" s="2291"/>
      <c r="AE205" s="2291"/>
      <c r="AF205" s="2291"/>
      <c r="AG205" s="2283"/>
      <c r="AH205" s="2284"/>
      <c r="AI205" s="2284"/>
      <c r="AJ205" s="2284"/>
      <c r="AK205" s="228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6">
        <v>3</v>
      </c>
      <c r="D206" s="2287"/>
      <c r="E206" s="2287"/>
      <c r="F206" s="2287"/>
      <c r="G206" s="2288" t="s">
        <v>1856</v>
      </c>
      <c r="H206" s="2288"/>
      <c r="I206" s="2288"/>
      <c r="J206" s="2288"/>
      <c r="K206" s="2288"/>
      <c r="L206" s="2288"/>
      <c r="M206" s="2288"/>
      <c r="N206" s="2288"/>
      <c r="O206" s="2288"/>
      <c r="P206" s="2289"/>
      <c r="Q206" s="2289"/>
      <c r="R206" s="2289"/>
      <c r="S206" s="2289"/>
      <c r="T206" s="2289"/>
      <c r="U206" s="2290" t="s">
        <v>1856</v>
      </c>
      <c r="V206" s="2290"/>
      <c r="W206" s="2290"/>
      <c r="X206" s="2290"/>
      <c r="Y206" s="2290" t="s">
        <v>1856</v>
      </c>
      <c r="Z206" s="2290"/>
      <c r="AA206" s="2290"/>
      <c r="AB206" s="2290"/>
      <c r="AC206" s="2291" t="s">
        <v>1856</v>
      </c>
      <c r="AD206" s="2291"/>
      <c r="AE206" s="2291"/>
      <c r="AF206" s="2291"/>
      <c r="AG206" s="2283"/>
      <c r="AH206" s="2284"/>
      <c r="AI206" s="2284"/>
      <c r="AJ206" s="2284"/>
      <c r="AK206" s="228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6">
        <v>4</v>
      </c>
      <c r="D207" s="2287"/>
      <c r="E207" s="2287"/>
      <c r="F207" s="2287"/>
      <c r="G207" s="2288" t="s">
        <v>1856</v>
      </c>
      <c r="H207" s="2288"/>
      <c r="I207" s="2288"/>
      <c r="J207" s="2288"/>
      <c r="K207" s="2288"/>
      <c r="L207" s="2288"/>
      <c r="M207" s="2288"/>
      <c r="N207" s="2288"/>
      <c r="O207" s="2288"/>
      <c r="P207" s="2289"/>
      <c r="Q207" s="2289"/>
      <c r="R207" s="2289"/>
      <c r="S207" s="2289"/>
      <c r="T207" s="2289"/>
      <c r="U207" s="2290" t="s">
        <v>1856</v>
      </c>
      <c r="V207" s="2290"/>
      <c r="W207" s="2290"/>
      <c r="X207" s="2290"/>
      <c r="Y207" s="2290" t="s">
        <v>1856</v>
      </c>
      <c r="Z207" s="2290"/>
      <c r="AA207" s="2290"/>
      <c r="AB207" s="2290"/>
      <c r="AC207" s="2291" t="s">
        <v>1856</v>
      </c>
      <c r="AD207" s="2291"/>
      <c r="AE207" s="2291"/>
      <c r="AF207" s="2291"/>
      <c r="AG207" s="2283"/>
      <c r="AH207" s="2284"/>
      <c r="AI207" s="2284"/>
      <c r="AJ207" s="2284"/>
      <c r="AK207" s="228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6">
        <v>5</v>
      </c>
      <c r="D208" s="2287"/>
      <c r="E208" s="2287"/>
      <c r="F208" s="2287"/>
      <c r="G208" s="2288" t="s">
        <v>1856</v>
      </c>
      <c r="H208" s="2288"/>
      <c r="I208" s="2288"/>
      <c r="J208" s="2288"/>
      <c r="K208" s="2288"/>
      <c r="L208" s="2288"/>
      <c r="M208" s="2288"/>
      <c r="N208" s="2288"/>
      <c r="O208" s="2288"/>
      <c r="P208" s="2289"/>
      <c r="Q208" s="2289"/>
      <c r="R208" s="2289"/>
      <c r="S208" s="2289"/>
      <c r="T208" s="2289"/>
      <c r="U208" s="2290" t="s">
        <v>1856</v>
      </c>
      <c r="V208" s="2290"/>
      <c r="W208" s="2290"/>
      <c r="X208" s="2290"/>
      <c r="Y208" s="2290" t="s">
        <v>1856</v>
      </c>
      <c r="Z208" s="2290"/>
      <c r="AA208" s="2290"/>
      <c r="AB208" s="2290"/>
      <c r="AC208" s="2291" t="s">
        <v>1856</v>
      </c>
      <c r="AD208" s="2291"/>
      <c r="AE208" s="2291"/>
      <c r="AF208" s="2291"/>
      <c r="AG208" s="2283"/>
      <c r="AH208" s="2284"/>
      <c r="AI208" s="2284"/>
      <c r="AJ208" s="2284"/>
      <c r="AK208" s="228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6">
        <v>6</v>
      </c>
      <c r="D209" s="2287"/>
      <c r="E209" s="2287"/>
      <c r="F209" s="2287"/>
      <c r="G209" s="2288" t="s">
        <v>1856</v>
      </c>
      <c r="H209" s="2288"/>
      <c r="I209" s="2288"/>
      <c r="J209" s="2288"/>
      <c r="K209" s="2288"/>
      <c r="L209" s="2288"/>
      <c r="M209" s="2288"/>
      <c r="N209" s="2288"/>
      <c r="O209" s="2288"/>
      <c r="P209" s="2289"/>
      <c r="Q209" s="2289"/>
      <c r="R209" s="2289"/>
      <c r="S209" s="2289"/>
      <c r="T209" s="2289"/>
      <c r="U209" s="2290"/>
      <c r="V209" s="2290"/>
      <c r="W209" s="2290"/>
      <c r="X209" s="2290"/>
      <c r="Y209" s="2290"/>
      <c r="Z209" s="2290"/>
      <c r="AA209" s="2290"/>
      <c r="AB209" s="2290"/>
      <c r="AC209" s="2291" t="s">
        <v>1856</v>
      </c>
      <c r="AD209" s="2291"/>
      <c r="AE209" s="2291"/>
      <c r="AF209" s="2291"/>
      <c r="AG209" s="2283"/>
      <c r="AH209" s="2284"/>
      <c r="AI209" s="2284"/>
      <c r="AJ209" s="2284"/>
      <c r="AK209" s="228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6">
        <v>7</v>
      </c>
      <c r="D210" s="2287"/>
      <c r="E210" s="2287"/>
      <c r="F210" s="2287"/>
      <c r="G210" s="2288"/>
      <c r="H210" s="2288"/>
      <c r="I210" s="2288"/>
      <c r="J210" s="2288"/>
      <c r="K210" s="2288"/>
      <c r="L210" s="2288"/>
      <c r="M210" s="2288"/>
      <c r="N210" s="2288"/>
      <c r="O210" s="2288"/>
      <c r="P210" s="2289"/>
      <c r="Q210" s="2289"/>
      <c r="R210" s="2289"/>
      <c r="S210" s="2289"/>
      <c r="T210" s="2289"/>
      <c r="U210" s="2290"/>
      <c r="V210" s="2290"/>
      <c r="W210" s="2290"/>
      <c r="X210" s="2290"/>
      <c r="Y210" s="2290"/>
      <c r="Z210" s="2290"/>
      <c r="AA210" s="2290"/>
      <c r="AB210" s="2290"/>
      <c r="AC210" s="2291" t="s">
        <v>1856</v>
      </c>
      <c r="AD210" s="2291"/>
      <c r="AE210" s="2291"/>
      <c r="AF210" s="2291"/>
      <c r="AG210" s="2283"/>
      <c r="AH210" s="2284"/>
      <c r="AI210" s="2284"/>
      <c r="AJ210" s="2284"/>
      <c r="AK210" s="228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5" t="s">
        <v>2233</v>
      </c>
      <c r="D211" s="2306"/>
      <c r="E211" s="2306"/>
      <c r="F211" s="2306"/>
      <c r="G211" s="2306"/>
      <c r="H211" s="2306"/>
      <c r="I211" s="2306"/>
      <c r="J211" s="2306"/>
      <c r="K211" s="2306"/>
      <c r="L211" s="2306"/>
      <c r="M211" s="2306"/>
      <c r="N211" s="2306"/>
      <c r="O211" s="2306"/>
      <c r="P211" s="2307"/>
      <c r="Q211" s="2307"/>
      <c r="R211" s="2307"/>
      <c r="S211" s="2307"/>
      <c r="T211" s="2307"/>
      <c r="U211" s="2308">
        <f>-SUM(U204:U210)</f>
        <v>0</v>
      </c>
      <c r="V211" s="2308"/>
      <c r="W211" s="2308"/>
      <c r="X211" s="2308"/>
      <c r="Y211" s="2308">
        <f>-SUM(Y204:Y210)</f>
        <v>0</v>
      </c>
      <c r="Z211" s="2308"/>
      <c r="AA211" s="2308"/>
      <c r="AB211" s="2308"/>
      <c r="AC211" s="2309">
        <f>-SUM(AC204:AC210)</f>
        <v>0</v>
      </c>
      <c r="AD211" s="2309"/>
      <c r="AE211" s="2309"/>
      <c r="AF211" s="2309"/>
      <c r="AG211" s="2310"/>
      <c r="AH211" s="2311"/>
      <c r="AI211" s="2311"/>
      <c r="AJ211" s="2311"/>
      <c r="AK211" s="231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3" t="s">
        <v>2231</v>
      </c>
      <c r="C216" s="2294"/>
      <c r="D216" s="2294"/>
      <c r="E216" s="2294"/>
      <c r="F216" s="2294"/>
      <c r="G216" s="2294"/>
      <c r="H216" s="2294"/>
      <c r="I216" s="2294"/>
      <c r="J216" s="2294"/>
      <c r="K216" s="2294"/>
      <c r="L216" s="2294"/>
      <c r="M216" s="2294"/>
      <c r="N216" s="2294"/>
      <c r="O216" s="2294"/>
      <c r="P216" s="2294"/>
      <c r="Q216" s="2294"/>
      <c r="R216" s="2294"/>
      <c r="S216" s="2294"/>
      <c r="T216" s="2294"/>
      <c r="U216" s="2294"/>
      <c r="V216" s="2294"/>
      <c r="W216" s="2294"/>
      <c r="X216" s="2294"/>
      <c r="Y216" s="2294"/>
      <c r="Z216" s="2294"/>
      <c r="AA216" s="2294"/>
      <c r="AB216" s="2294"/>
      <c r="AC216" s="2294"/>
      <c r="AD216" s="2294"/>
      <c r="AE216" s="2294"/>
      <c r="AF216" s="2294"/>
      <c r="AG216" s="2294"/>
      <c r="AH216" s="2294"/>
      <c r="AI216" s="2294"/>
      <c r="AJ216" s="2294"/>
      <c r="AK216" s="2294"/>
      <c r="AL216" s="2294"/>
      <c r="AM216" s="2294"/>
      <c r="AN216" s="2294"/>
      <c r="AO216" s="2294"/>
      <c r="AP216" s="2294"/>
      <c r="AQ216" s="2294"/>
      <c r="AR216" s="2294"/>
      <c r="AS216" s="2294"/>
      <c r="AT216" s="2294"/>
      <c r="AU216" s="2294"/>
      <c r="AV216" s="2294"/>
      <c r="AW216" s="2294"/>
      <c r="AX216" s="2294"/>
      <c r="AY216" s="2294"/>
      <c r="AZ216" s="2294"/>
      <c r="BA216" s="2294"/>
      <c r="BB216" s="2294"/>
      <c r="BC216" s="2294"/>
      <c r="BD216" s="2295"/>
      <c r="BE216" s="1215"/>
    </row>
    <row r="217" spans="1:57" ht="15.75" customHeight="1">
      <c r="A217" s="1208"/>
      <c r="B217" s="2296"/>
      <c r="C217" s="2297"/>
      <c r="D217" s="2297"/>
      <c r="E217" s="2297"/>
      <c r="F217" s="2297"/>
      <c r="G217" s="2297"/>
      <c r="H217" s="2297"/>
      <c r="I217" s="2297"/>
      <c r="J217" s="2297"/>
      <c r="K217" s="2297"/>
      <c r="L217" s="2297"/>
      <c r="M217" s="2297"/>
      <c r="N217" s="2297"/>
      <c r="O217" s="2297"/>
      <c r="P217" s="2297"/>
      <c r="Q217" s="2297"/>
      <c r="R217" s="2297"/>
      <c r="S217" s="2297"/>
      <c r="T217" s="2297"/>
      <c r="U217" s="2297"/>
      <c r="V217" s="2297"/>
      <c r="W217" s="2297"/>
      <c r="X217" s="2297"/>
      <c r="Y217" s="2297"/>
      <c r="Z217" s="2297"/>
      <c r="AA217" s="2297"/>
      <c r="AB217" s="2297"/>
      <c r="AC217" s="2297"/>
      <c r="AD217" s="2297"/>
      <c r="AE217" s="2297"/>
      <c r="AF217" s="2297"/>
      <c r="AG217" s="2297"/>
      <c r="AH217" s="2297"/>
      <c r="AI217" s="2297"/>
      <c r="AJ217" s="2297"/>
      <c r="AK217" s="2297"/>
      <c r="AL217" s="2297"/>
      <c r="AM217" s="2297"/>
      <c r="AN217" s="2297"/>
      <c r="AO217" s="2297"/>
      <c r="AP217" s="2297"/>
      <c r="AQ217" s="2297"/>
      <c r="AR217" s="2297"/>
      <c r="AS217" s="2297"/>
      <c r="AT217" s="2297"/>
      <c r="AU217" s="2297"/>
      <c r="AV217" s="2297"/>
      <c r="AW217" s="2297"/>
      <c r="AX217" s="2297"/>
      <c r="AY217" s="2297"/>
      <c r="AZ217" s="2297"/>
      <c r="BA217" s="2297"/>
      <c r="BB217" s="2297"/>
      <c r="BC217" s="2297"/>
      <c r="BD217" s="2298"/>
      <c r="BE217" s="1215"/>
    </row>
    <row r="218" spans="1:57" ht="15.75" customHeight="1">
      <c r="A218" s="1208"/>
      <c r="B218" s="2299" t="s">
        <v>2230</v>
      </c>
      <c r="C218" s="2300"/>
      <c r="D218" s="2300"/>
      <c r="E218" s="2300"/>
      <c r="F218" s="2300"/>
      <c r="G218" s="2300"/>
      <c r="H218" s="2300"/>
      <c r="I218" s="2300"/>
      <c r="J218" s="2300"/>
      <c r="K218" s="2300"/>
      <c r="L218" s="2300"/>
      <c r="M218" s="2300"/>
      <c r="N218" s="2300"/>
      <c r="O218" s="2300"/>
      <c r="P218" s="2300"/>
      <c r="Q218" s="2300"/>
      <c r="R218" s="2300"/>
      <c r="S218" s="2300"/>
      <c r="T218" s="2300"/>
      <c r="U218" s="2300"/>
      <c r="V218" s="2300"/>
      <c r="W218" s="2300"/>
      <c r="X218" s="2300"/>
      <c r="Y218" s="2300"/>
      <c r="Z218" s="2300"/>
      <c r="AA218" s="2300"/>
      <c r="AB218" s="2300"/>
      <c r="AC218" s="2300"/>
      <c r="AD218" s="2300"/>
      <c r="AE218" s="2300"/>
      <c r="AF218" s="2300"/>
      <c r="AG218" s="2300"/>
      <c r="AH218" s="2300"/>
      <c r="AI218" s="2300"/>
      <c r="AJ218" s="2300"/>
      <c r="AK218" s="2300"/>
      <c r="AL218" s="2300"/>
      <c r="AM218" s="2300"/>
      <c r="AN218" s="2300"/>
      <c r="AO218" s="2300"/>
      <c r="AP218" s="2300"/>
      <c r="AQ218" s="2300"/>
      <c r="AR218" s="2300"/>
      <c r="AS218" s="2300"/>
      <c r="AT218" s="2300"/>
      <c r="AU218" s="2300"/>
      <c r="AV218" s="2300"/>
      <c r="AW218" s="2300"/>
      <c r="AX218" s="2300"/>
      <c r="AY218" s="2300"/>
      <c r="AZ218" s="2300"/>
      <c r="BA218" s="2300"/>
      <c r="BB218" s="2300"/>
      <c r="BC218" s="2300"/>
      <c r="BD218" s="2301"/>
      <c r="BE218" s="1215"/>
    </row>
    <row r="219" spans="1:57" ht="15.75" customHeight="1">
      <c r="A219" s="1208"/>
      <c r="B219" s="2299" t="s">
        <v>2229</v>
      </c>
      <c r="C219" s="2300"/>
      <c r="D219" s="2300"/>
      <c r="E219" s="2300"/>
      <c r="F219" s="2300"/>
      <c r="G219" s="2300"/>
      <c r="H219" s="2300"/>
      <c r="I219" s="2300"/>
      <c r="J219" s="2300"/>
      <c r="K219" s="2300"/>
      <c r="L219" s="2300"/>
      <c r="M219" s="2300"/>
      <c r="N219" s="2300"/>
      <c r="O219" s="2300"/>
      <c r="P219" s="2300"/>
      <c r="Q219" s="2300"/>
      <c r="R219" s="2300"/>
      <c r="S219" s="2300"/>
      <c r="T219" s="2300"/>
      <c r="U219" s="2300"/>
      <c r="V219" s="2300"/>
      <c r="W219" s="2300"/>
      <c r="X219" s="2300"/>
      <c r="Y219" s="2300"/>
      <c r="Z219" s="2300"/>
      <c r="AA219" s="2300"/>
      <c r="AB219" s="2300"/>
      <c r="AC219" s="2300"/>
      <c r="AD219" s="2300"/>
      <c r="AE219" s="2300"/>
      <c r="AF219" s="2300"/>
      <c r="AG219" s="2300"/>
      <c r="AH219" s="2300"/>
      <c r="AI219" s="2300"/>
      <c r="AJ219" s="2300"/>
      <c r="AK219" s="2300"/>
      <c r="AL219" s="2300"/>
      <c r="AM219" s="2300"/>
      <c r="AN219" s="2300"/>
      <c r="AO219" s="2300"/>
      <c r="AP219" s="2300"/>
      <c r="AQ219" s="2300"/>
      <c r="AR219" s="2300"/>
      <c r="AS219" s="2300"/>
      <c r="AT219" s="2300"/>
      <c r="AU219" s="2300"/>
      <c r="AV219" s="2300"/>
      <c r="AW219" s="2300"/>
      <c r="AX219" s="2300"/>
      <c r="AY219" s="2300"/>
      <c r="AZ219" s="2300"/>
      <c r="BA219" s="2300"/>
      <c r="BB219" s="2300"/>
      <c r="BC219" s="2300"/>
      <c r="BD219" s="230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2" t="s">
        <v>2228</v>
      </c>
      <c r="C221" s="2192"/>
      <c r="D221" s="2192"/>
      <c r="E221" s="2192"/>
      <c r="F221" s="2192"/>
      <c r="G221" s="2192"/>
      <c r="H221" s="2192"/>
      <c r="I221" s="2192"/>
      <c r="J221" s="2192"/>
      <c r="K221" s="2192"/>
      <c r="L221" s="2192"/>
      <c r="M221" s="2192"/>
      <c r="N221" s="2192"/>
      <c r="O221" s="2192"/>
      <c r="P221" s="2192"/>
      <c r="Q221" s="2192"/>
      <c r="R221" s="2192"/>
      <c r="S221" s="2192"/>
      <c r="T221" s="2192"/>
      <c r="U221" s="2192"/>
      <c r="V221" s="2192"/>
      <c r="W221" s="2192"/>
      <c r="X221" s="2192"/>
      <c r="Y221" s="2192"/>
      <c r="Z221" s="2192"/>
      <c r="AA221" s="2192"/>
      <c r="AB221" s="2192"/>
      <c r="AC221" s="2192"/>
      <c r="AD221" s="2192"/>
      <c r="AE221" s="2192"/>
      <c r="AF221" s="2192"/>
      <c r="AG221" s="2192"/>
      <c r="AH221" s="2192"/>
      <c r="AI221" s="2192"/>
      <c r="AJ221" s="2192"/>
      <c r="AK221" s="2192"/>
      <c r="AL221" s="2192"/>
      <c r="AM221" s="2192"/>
      <c r="AN221" s="2192"/>
      <c r="AO221" s="2192"/>
      <c r="AP221" s="2192"/>
      <c r="AQ221" s="2192"/>
      <c r="AR221" s="2192"/>
      <c r="AS221" s="2192"/>
      <c r="AT221" s="2192"/>
      <c r="AU221" s="2192"/>
      <c r="AV221" s="2192"/>
      <c r="AW221" s="2192"/>
      <c r="AX221" s="2192"/>
      <c r="AY221" s="2192"/>
      <c r="AZ221" s="2192"/>
      <c r="BA221" s="2192"/>
      <c r="BB221" s="2192"/>
      <c r="BC221" s="2192"/>
      <c r="BD221" s="230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4" t="s">
        <v>2226</v>
      </c>
      <c r="I225" s="2304"/>
      <c r="J225" s="2304"/>
      <c r="K225" s="2304"/>
      <c r="L225" s="2304"/>
      <c r="M225" s="2304"/>
      <c r="N225" s="2304"/>
      <c r="O225" s="2304"/>
      <c r="P225" s="2304"/>
      <c r="Q225" s="2304"/>
      <c r="R225" s="2304"/>
      <c r="S225" s="2304"/>
      <c r="T225" s="2304"/>
      <c r="U225" s="2304"/>
      <c r="V225" s="2304"/>
      <c r="W225" s="2304"/>
      <c r="X225" s="2304"/>
      <c r="Y225" s="2304"/>
      <c r="Z225" s="2304"/>
      <c r="AA225" s="2304"/>
      <c r="AB225" s="2304"/>
      <c r="AC225" s="2304"/>
      <c r="AD225" s="2304"/>
      <c r="AE225" s="2304"/>
      <c r="AF225" s="2304"/>
      <c r="AG225" s="2304"/>
      <c r="AH225" s="2304"/>
      <c r="AI225" s="2304"/>
      <c r="AJ225" s="2304"/>
      <c r="AK225" s="2304"/>
      <c r="AL225" s="2304"/>
      <c r="AM225" s="2304"/>
      <c r="AN225" s="2304"/>
      <c r="AO225" s="2304"/>
      <c r="AP225" s="2304"/>
      <c r="AQ225" s="2304"/>
      <c r="AR225" s="2304"/>
      <c r="AS225" s="2304"/>
      <c r="AT225" s="2304"/>
      <c r="AU225" s="2304"/>
      <c r="AV225" s="2304"/>
      <c r="AW225" s="2304"/>
      <c r="AX225" s="2304"/>
      <c r="AY225" s="230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2" t="s">
        <v>2225</v>
      </c>
      <c r="I227" s="2322"/>
      <c r="J227" s="2322"/>
      <c r="K227" s="2322"/>
      <c r="L227" s="2322"/>
      <c r="M227" s="2322"/>
      <c r="N227" s="2322"/>
      <c r="O227" s="2322"/>
      <c r="P227" s="2322"/>
      <c r="Q227" s="2322"/>
      <c r="R227" s="2322"/>
      <c r="S227" s="2322"/>
      <c r="T227" s="2322"/>
      <c r="U227" s="2322"/>
      <c r="V227" s="2322"/>
      <c r="W227" s="2322"/>
      <c r="X227" s="2322"/>
      <c r="Y227" s="2322"/>
      <c r="Z227" s="2322"/>
      <c r="AA227" s="2322"/>
      <c r="AB227" s="2322"/>
      <c r="AC227" s="2322"/>
      <c r="AD227" s="2322"/>
      <c r="AE227" s="2322"/>
      <c r="AF227" s="2322"/>
      <c r="AG227" s="2322"/>
      <c r="AH227" s="2322"/>
      <c r="AI227" s="2322"/>
      <c r="AJ227" s="2322"/>
      <c r="AK227" s="2322"/>
      <c r="AL227" s="2322"/>
      <c r="AM227" s="2322"/>
      <c r="AN227" s="2322"/>
      <c r="AO227" s="2322"/>
      <c r="AP227" s="2322"/>
      <c r="AQ227" s="2322"/>
      <c r="AR227" s="2322"/>
      <c r="AS227" s="2322"/>
      <c r="AT227" s="2322"/>
      <c r="AU227" s="2322"/>
      <c r="AV227" s="2322"/>
      <c r="AW227" s="2322"/>
      <c r="AX227" s="2322"/>
      <c r="AY227" s="2322"/>
      <c r="AZ227" s="2322"/>
      <c r="BA227" s="1208"/>
      <c r="BB227" s="1208"/>
      <c r="BC227" s="1208"/>
      <c r="BD227" s="1215"/>
      <c r="BE227" s="1215"/>
    </row>
    <row r="228" spans="1:57" ht="15.75" customHeight="1">
      <c r="A228" s="1208"/>
      <c r="B228" s="1207"/>
      <c r="C228" s="1208"/>
      <c r="D228" s="1208"/>
      <c r="E228" s="1208"/>
      <c r="F228" s="1208"/>
      <c r="G228" s="1208"/>
      <c r="H228" s="2322"/>
      <c r="I228" s="2322"/>
      <c r="J228" s="2322"/>
      <c r="K228" s="2322"/>
      <c r="L228" s="2322"/>
      <c r="M228" s="2322"/>
      <c r="N228" s="2322"/>
      <c r="O228" s="2322"/>
      <c r="P228" s="2322"/>
      <c r="Q228" s="2322"/>
      <c r="R228" s="2322"/>
      <c r="S228" s="2322"/>
      <c r="T228" s="2322"/>
      <c r="U228" s="2322"/>
      <c r="V228" s="2322"/>
      <c r="W228" s="2322"/>
      <c r="X228" s="2322"/>
      <c r="Y228" s="2322"/>
      <c r="Z228" s="2322"/>
      <c r="AA228" s="2322"/>
      <c r="AB228" s="2322"/>
      <c r="AC228" s="2322"/>
      <c r="AD228" s="2322"/>
      <c r="AE228" s="2322"/>
      <c r="AF228" s="2322"/>
      <c r="AG228" s="2322"/>
      <c r="AH228" s="2322"/>
      <c r="AI228" s="2322"/>
      <c r="AJ228" s="2322"/>
      <c r="AK228" s="2322"/>
      <c r="AL228" s="2322"/>
      <c r="AM228" s="2322"/>
      <c r="AN228" s="2322"/>
      <c r="AO228" s="2322"/>
      <c r="AP228" s="2322"/>
      <c r="AQ228" s="2322"/>
      <c r="AR228" s="2322"/>
      <c r="AS228" s="2322"/>
      <c r="AT228" s="2322"/>
      <c r="AU228" s="2322"/>
      <c r="AV228" s="2322"/>
      <c r="AW228" s="2322"/>
      <c r="AX228" s="2322"/>
      <c r="AY228" s="2322"/>
      <c r="AZ228" s="2322"/>
      <c r="BA228" s="1208"/>
      <c r="BB228" s="1208"/>
      <c r="BC228" s="1208"/>
      <c r="BD228" s="1215"/>
      <c r="BE228" s="1215"/>
    </row>
    <row r="229" spans="1:57" ht="15.75" customHeight="1">
      <c r="A229" s="1208"/>
      <c r="B229" s="1207"/>
      <c r="C229" s="1208"/>
      <c r="D229" s="1208"/>
      <c r="E229" s="1208"/>
      <c r="F229" s="1208"/>
      <c r="G229" s="1208"/>
      <c r="H229" s="2322"/>
      <c r="I229" s="2322"/>
      <c r="J229" s="2322"/>
      <c r="K229" s="2322"/>
      <c r="L229" s="2322"/>
      <c r="M229" s="2322"/>
      <c r="N229" s="2322"/>
      <c r="O229" s="2322"/>
      <c r="P229" s="2322"/>
      <c r="Q229" s="2322"/>
      <c r="R229" s="2322"/>
      <c r="S229" s="2322"/>
      <c r="T229" s="2322"/>
      <c r="U229" s="2322"/>
      <c r="V229" s="2322"/>
      <c r="W229" s="2322"/>
      <c r="X229" s="2322"/>
      <c r="Y229" s="2322"/>
      <c r="Z229" s="2322"/>
      <c r="AA229" s="2322"/>
      <c r="AB229" s="2322"/>
      <c r="AC229" s="2322"/>
      <c r="AD229" s="2322"/>
      <c r="AE229" s="2322"/>
      <c r="AF229" s="2322"/>
      <c r="AG229" s="2322"/>
      <c r="AH229" s="2322"/>
      <c r="AI229" s="2322"/>
      <c r="AJ229" s="2322"/>
      <c r="AK229" s="2322"/>
      <c r="AL229" s="2322"/>
      <c r="AM229" s="2322"/>
      <c r="AN229" s="2322"/>
      <c r="AO229" s="2322"/>
      <c r="AP229" s="2322"/>
      <c r="AQ229" s="2322"/>
      <c r="AR229" s="2322"/>
      <c r="AS229" s="2322"/>
      <c r="AT229" s="2322"/>
      <c r="AU229" s="2322"/>
      <c r="AV229" s="2322"/>
      <c r="AW229" s="2322"/>
      <c r="AX229" s="2322"/>
      <c r="AY229" s="2322"/>
      <c r="AZ229" s="2322"/>
      <c r="BA229" s="1208"/>
      <c r="BB229" s="1208"/>
      <c r="BC229" s="1208"/>
      <c r="BD229" s="1215"/>
      <c r="BE229" s="1215"/>
    </row>
    <row r="230" spans="1:57" ht="15.75" customHeight="1">
      <c r="A230" s="1208"/>
      <c r="B230" s="1207"/>
      <c r="C230" s="1208"/>
      <c r="D230" s="1208"/>
      <c r="E230" s="1208"/>
      <c r="F230" s="1208"/>
      <c r="G230" s="1208"/>
      <c r="H230" s="2322"/>
      <c r="I230" s="2322"/>
      <c r="J230" s="2322"/>
      <c r="K230" s="2322"/>
      <c r="L230" s="2322"/>
      <c r="M230" s="2322"/>
      <c r="N230" s="2322"/>
      <c r="O230" s="2322"/>
      <c r="P230" s="2322"/>
      <c r="Q230" s="2322"/>
      <c r="R230" s="2322"/>
      <c r="S230" s="2322"/>
      <c r="T230" s="2322"/>
      <c r="U230" s="2322"/>
      <c r="V230" s="2322"/>
      <c r="W230" s="2322"/>
      <c r="X230" s="2322"/>
      <c r="Y230" s="2322"/>
      <c r="Z230" s="2322"/>
      <c r="AA230" s="2322"/>
      <c r="AB230" s="2322"/>
      <c r="AC230" s="2322"/>
      <c r="AD230" s="2322"/>
      <c r="AE230" s="2322"/>
      <c r="AF230" s="2322"/>
      <c r="AG230" s="2322"/>
      <c r="AH230" s="2322"/>
      <c r="AI230" s="2322"/>
      <c r="AJ230" s="2322"/>
      <c r="AK230" s="2322"/>
      <c r="AL230" s="2322"/>
      <c r="AM230" s="2322"/>
      <c r="AN230" s="2322"/>
      <c r="AO230" s="2322"/>
      <c r="AP230" s="2322"/>
      <c r="AQ230" s="2322"/>
      <c r="AR230" s="2322"/>
      <c r="AS230" s="2322"/>
      <c r="AT230" s="2322"/>
      <c r="AU230" s="2322"/>
      <c r="AV230" s="2322"/>
      <c r="AW230" s="2322"/>
      <c r="AX230" s="2322"/>
      <c r="AY230" s="2322"/>
      <c r="AZ230" s="232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3" t="s">
        <v>2224</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3" t="s">
        <v>2223</v>
      </c>
      <c r="I234" s="2313"/>
      <c r="J234" s="2313"/>
      <c r="K234" s="2313"/>
      <c r="L234" s="1259"/>
      <c r="M234" s="1259"/>
      <c r="N234" s="1259"/>
      <c r="O234" s="1259"/>
      <c r="P234" s="1259"/>
      <c r="Q234" s="1259"/>
      <c r="R234" s="1259"/>
      <c r="S234" s="2324"/>
      <c r="T234" s="2325"/>
      <c r="U234" s="2325"/>
      <c r="V234" s="2325"/>
      <c r="W234" s="2325"/>
      <c r="X234" s="2325"/>
      <c r="Y234" s="2325"/>
      <c r="Z234" s="2325"/>
      <c r="AA234" s="2325"/>
      <c r="AB234" s="2325"/>
      <c r="AC234" s="2325"/>
      <c r="AD234" s="2325"/>
      <c r="AE234" s="2325"/>
      <c r="AF234" s="2325"/>
      <c r="AG234" s="2325"/>
      <c r="AH234" s="2325"/>
      <c r="AI234" s="2325"/>
      <c r="AJ234" s="232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3" t="s">
        <v>2222</v>
      </c>
      <c r="I236" s="2313"/>
      <c r="J236" s="2313"/>
      <c r="K236" s="1261"/>
      <c r="L236" s="1259"/>
      <c r="M236" s="1259"/>
      <c r="N236" s="1259"/>
      <c r="O236" s="1259"/>
      <c r="P236" s="1259"/>
      <c r="Q236" s="1259"/>
      <c r="R236" s="1259"/>
      <c r="S236" s="2314"/>
      <c r="T236" s="2315"/>
      <c r="U236" s="2315"/>
      <c r="V236" s="2315"/>
      <c r="W236" s="2315"/>
      <c r="X236" s="2315"/>
      <c r="Y236" s="2315"/>
      <c r="Z236" s="2315"/>
      <c r="AA236" s="2315"/>
      <c r="AB236" s="2315"/>
      <c r="AC236" s="2315"/>
      <c r="AD236" s="2315"/>
      <c r="AE236" s="2315"/>
      <c r="AF236" s="2315"/>
      <c r="AG236" s="2315"/>
      <c r="AH236" s="2315"/>
      <c r="AI236" s="2315"/>
      <c r="AJ236" s="231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3" t="s">
        <v>439</v>
      </c>
      <c r="I238" s="2313"/>
      <c r="J238" s="1261"/>
      <c r="K238" s="1261"/>
      <c r="L238" s="1259"/>
      <c r="M238" s="1259"/>
      <c r="N238" s="1259"/>
      <c r="O238" s="1259"/>
      <c r="P238" s="1259"/>
      <c r="Q238" s="1259"/>
      <c r="R238" s="1259"/>
      <c r="S238" s="2314"/>
      <c r="T238" s="2315"/>
      <c r="U238" s="2315"/>
      <c r="V238" s="2315"/>
      <c r="W238" s="2315"/>
      <c r="X238" s="2315"/>
      <c r="Y238" s="2315"/>
      <c r="Z238" s="2315"/>
      <c r="AA238" s="2315"/>
      <c r="AB238" s="2315"/>
      <c r="AC238" s="2315"/>
      <c r="AD238" s="2315"/>
      <c r="AE238" s="2315"/>
      <c r="AF238" s="2315"/>
      <c r="AG238" s="2315"/>
      <c r="AH238" s="2315"/>
      <c r="AI238" s="2315"/>
      <c r="AJ238" s="231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7" t="s">
        <v>2221</v>
      </c>
      <c r="I240" s="2317"/>
      <c r="J240" s="2317"/>
      <c r="K240" s="2317"/>
      <c r="L240" s="2317"/>
      <c r="M240" s="2317"/>
      <c r="N240" s="2317"/>
      <c r="O240" s="2317"/>
      <c r="P240" s="1259"/>
      <c r="Q240" s="1259"/>
      <c r="R240" s="1259"/>
      <c r="S240" s="2314"/>
      <c r="T240" s="2315"/>
      <c r="U240" s="2315"/>
      <c r="V240" s="2315"/>
      <c r="W240" s="2315"/>
      <c r="X240" s="2315"/>
      <c r="Y240" s="2315"/>
      <c r="Z240" s="2315"/>
      <c r="AA240" s="2315"/>
      <c r="AB240" s="2315"/>
      <c r="AC240" s="2315"/>
      <c r="AD240" s="2315"/>
      <c r="AE240" s="2315"/>
      <c r="AF240" s="2315"/>
      <c r="AG240" s="2315"/>
      <c r="AH240" s="2315"/>
      <c r="AI240" s="2315"/>
      <c r="AJ240" s="231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8" t="s">
        <v>2220</v>
      </c>
      <c r="I242" s="2318"/>
      <c r="J242" s="1259"/>
      <c r="K242" s="1259"/>
      <c r="L242" s="1259"/>
      <c r="M242" s="1259"/>
      <c r="N242" s="1259"/>
      <c r="O242" s="1259"/>
      <c r="P242" s="1259"/>
      <c r="Q242" s="1259"/>
      <c r="R242" s="1259"/>
      <c r="S242" s="2319"/>
      <c r="T242" s="2320"/>
      <c r="U242" s="2320"/>
      <c r="V242" s="2320"/>
      <c r="W242" s="2320"/>
      <c r="X242" s="2320"/>
      <c r="Y242" s="2320"/>
      <c r="Z242" s="2320"/>
      <c r="AA242" s="2320"/>
      <c r="AB242" s="2320"/>
      <c r="AC242" s="2320"/>
      <c r="AD242" s="2320"/>
      <c r="AE242" s="2320"/>
      <c r="AF242" s="2320"/>
      <c r="AG242" s="2320"/>
      <c r="AH242" s="2320"/>
      <c r="AI242" s="2320"/>
      <c r="AJ242" s="232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B51" sqref="AB51"/>
    </sheetView>
  </sheetViews>
  <sheetFormatPr defaultColWidth="0" defaultRowHeight="13" customHeight="1" zero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4" t="s">
        <v>1277</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3"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1235</v>
      </c>
    </row>
    <row r="7" spans="1:40" ht="13"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3"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3"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3"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3" customHeight="1">
      <c r="B11" s="2340" t="s">
        <v>373</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35138701</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42921000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3" customHeight="1">
      <c r="B12" s="2378" t="s">
        <v>495</v>
      </c>
      <c r="C12" s="1309"/>
      <c r="D12" s="1309"/>
      <c r="E12" s="1309"/>
      <c r="F12" s="1309"/>
      <c r="G12" s="1309"/>
      <c r="H12" s="1309"/>
      <c r="I12" s="1309"/>
      <c r="J12" s="1309"/>
      <c r="K12" s="1309"/>
      <c r="L12" s="1309"/>
      <c r="M12" s="1309"/>
      <c r="N12" s="1309"/>
      <c r="O12" s="1309"/>
      <c r="P12" s="1309"/>
      <c r="Q12" s="1309"/>
      <c r="R12" s="1309"/>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3" customHeight="1">
      <c r="B13" s="435"/>
      <c r="C13" s="2380" t="s">
        <v>496</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3" customHeight="1">
      <c r="B14" s="435"/>
      <c r="C14" s="2380" t="s">
        <v>497</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3" customHeight="1">
      <c r="B15" s="435"/>
      <c r="C15" s="2380" t="s">
        <v>498</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3" customHeight="1">
      <c r="B16" s="435"/>
      <c r="C16" s="2380" t="s">
        <v>803</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3" customHeight="1">
      <c r="B17" s="435"/>
      <c r="C17" s="2380" t="s">
        <v>499</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3" customHeight="1">
      <c r="A18"/>
      <c r="B18" s="1144"/>
      <c r="C18" s="1595" t="s">
        <v>958</v>
      </c>
      <c r="D18" s="1595"/>
      <c r="E18" s="1595"/>
      <c r="F18" s="1595"/>
      <c r="G18" s="1595"/>
      <c r="H18" s="1595"/>
      <c r="I18" s="1595"/>
      <c r="J18" s="1595"/>
      <c r="K18" s="1595"/>
      <c r="L18" s="1595"/>
      <c r="M18" s="1595"/>
      <c r="N18" s="1595"/>
      <c r="O18" s="1595"/>
      <c r="P18" s="1595"/>
      <c r="Q18" s="1595"/>
      <c r="R18" s="1595"/>
      <c r="S18" s="1596"/>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3" customHeight="1">
      <c r="B19" s="1144"/>
      <c r="C19" s="1595" t="s">
        <v>958</v>
      </c>
      <c r="D19" s="1595"/>
      <c r="E19" s="1595"/>
      <c r="F19" s="1595"/>
      <c r="G19" s="1595"/>
      <c r="H19" s="1595"/>
      <c r="I19" s="1595"/>
      <c r="J19" s="1595"/>
      <c r="K19" s="1595"/>
      <c r="L19" s="1595"/>
      <c r="M19" s="1595"/>
      <c r="N19" s="1595"/>
      <c r="O19" s="1595"/>
      <c r="P19" s="1595"/>
      <c r="Q19" s="1595"/>
      <c r="R19" s="1595"/>
      <c r="S19" s="1596"/>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3" customHeight="1">
      <c r="B20" s="2340" t="s">
        <v>500</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3" customHeight="1">
      <c r="B21" s="2340" t="s">
        <v>1260</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3" customHeight="1">
      <c r="B22" s="2340" t="s">
        <v>501</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3" customHeight="1">
      <c r="B23" s="2340" t="s">
        <v>502</v>
      </c>
      <c r="C23" s="2341"/>
      <c r="D23" s="2341"/>
      <c r="E23" s="2341"/>
      <c r="F23" s="2341"/>
      <c r="G23" s="2341"/>
      <c r="H23" s="2341"/>
      <c r="I23" s="2341"/>
      <c r="J23" s="2341"/>
      <c r="K23" s="2341"/>
      <c r="L23" s="2341"/>
      <c r="M23" s="2341"/>
      <c r="N23" s="2341"/>
      <c r="O23" s="2341"/>
      <c r="P23" s="2341"/>
      <c r="Q23" s="2341"/>
      <c r="R23" s="2341"/>
      <c r="S23" s="2342"/>
      <c r="T23" s="2353">
        <f>T11+T22</f>
        <v>35138701</v>
      </c>
      <c r="U23" s="2334"/>
      <c r="V23" s="2334"/>
      <c r="W23" s="2334"/>
      <c r="X23" s="2334"/>
      <c r="Y23" s="2353">
        <f>Y11+Y22</f>
        <v>0</v>
      </c>
      <c r="Z23" s="2334"/>
      <c r="AA23" s="2334"/>
      <c r="AB23" s="2334"/>
      <c r="AC23" s="2334"/>
      <c r="AD23" s="2353">
        <f>AD11+AD22</f>
        <v>42921000</v>
      </c>
      <c r="AE23" s="2334"/>
      <c r="AF23" s="2334"/>
      <c r="AG23" s="2334"/>
      <c r="AH23" s="2334"/>
      <c r="AI23" s="2353">
        <f>AI11+AI22</f>
        <v>0</v>
      </c>
      <c r="AJ23" s="2334"/>
      <c r="AK23" s="2334"/>
      <c r="AL23" s="2334"/>
      <c r="AM23" s="2334"/>
    </row>
    <row r="24" spans="1:40" ht="13" customHeight="1">
      <c r="B24" s="2340" t="s">
        <v>959</v>
      </c>
      <c r="C24" s="2341"/>
      <c r="D24" s="2341"/>
      <c r="E24" s="2341"/>
      <c r="F24" s="2341"/>
      <c r="G24" s="2341"/>
      <c r="H24" s="2341"/>
      <c r="I24" s="2341"/>
      <c r="J24" s="2341"/>
      <c r="K24" s="2341"/>
      <c r="L24" s="2341"/>
      <c r="M24" s="2341"/>
      <c r="N24" s="2341"/>
      <c r="O24" s="2341"/>
      <c r="P24" s="2341"/>
      <c r="Q24" s="2341"/>
      <c r="R24" s="2341"/>
      <c r="S24" s="2342"/>
      <c r="T24" s="2344">
        <f>Application!AJ1062</f>
        <v>191214190.08000001</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3" customHeight="1">
      <c r="B25" s="2384" t="s">
        <v>1261</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3" customHeight="1">
      <c r="B26" s="2340" t="s">
        <v>503</v>
      </c>
      <c r="C26" s="2341"/>
      <c r="D26" s="2341"/>
      <c r="E26" s="2341"/>
      <c r="F26" s="2341"/>
      <c r="G26" s="2341"/>
      <c r="H26" s="2341"/>
      <c r="I26" s="2341"/>
      <c r="J26" s="2341"/>
      <c r="K26" s="2341"/>
      <c r="L26" s="2341"/>
      <c r="M26" s="2341"/>
      <c r="N26" s="2341"/>
      <c r="O26" s="2341"/>
      <c r="P26" s="2341"/>
      <c r="Q26" s="2341"/>
      <c r="R26" s="2341"/>
      <c r="S26" s="2342"/>
      <c r="T26" s="2353">
        <f>T23*T25</f>
        <v>45680311.300000004</v>
      </c>
      <c r="U26" s="2334"/>
      <c r="V26" s="2334"/>
      <c r="W26" s="2334"/>
      <c r="X26" s="2334"/>
      <c r="Y26" s="2353">
        <f>Y23*Y25</f>
        <v>0</v>
      </c>
      <c r="Z26" s="2334"/>
      <c r="AA26" s="2334"/>
      <c r="AB26" s="2334"/>
      <c r="AC26" s="2334"/>
      <c r="AD26" s="2353">
        <f>AD23*AD25</f>
        <v>42921000</v>
      </c>
      <c r="AE26" s="2334"/>
      <c r="AF26" s="2334"/>
      <c r="AG26" s="2334"/>
      <c r="AH26" s="2334"/>
      <c r="AI26" s="2353">
        <f>AI23*AI25</f>
        <v>0</v>
      </c>
      <c r="AJ26" s="2334"/>
      <c r="AK26" s="2334"/>
      <c r="AL26" s="2334"/>
      <c r="AM26" s="2334"/>
    </row>
    <row r="27" spans="1:40" ht="13" customHeight="1">
      <c r="A27" s="410"/>
      <c r="B27" s="2387" t="s">
        <v>424</v>
      </c>
      <c r="C27" s="2388"/>
      <c r="D27" s="2388"/>
      <c r="E27" s="2388"/>
      <c r="F27" s="2388"/>
      <c r="G27" s="2388"/>
      <c r="H27" s="2388"/>
      <c r="I27" s="2388"/>
      <c r="J27" s="2388"/>
      <c r="K27" s="2388"/>
      <c r="L27" s="2388"/>
      <c r="M27" s="2388"/>
      <c r="N27" s="2388"/>
      <c r="O27" s="2388"/>
      <c r="P27" s="2388"/>
      <c r="Q27" s="2388"/>
      <c r="R27" s="2388"/>
      <c r="S27" s="2389"/>
      <c r="T27" s="2364">
        <f>Application!$AG$454</f>
        <v>1</v>
      </c>
      <c r="U27" s="2365"/>
      <c r="V27" s="2365"/>
      <c r="W27" s="2365"/>
      <c r="X27" s="2365"/>
      <c r="Y27" s="2364">
        <f>Application!$AG$454</f>
        <v>1</v>
      </c>
      <c r="Z27" s="2365"/>
      <c r="AA27" s="2365"/>
      <c r="AB27" s="2365"/>
      <c r="AC27" s="2365"/>
      <c r="AD27" s="2364">
        <f>Application!$AG$454</f>
        <v>1</v>
      </c>
      <c r="AE27" s="2365"/>
      <c r="AF27" s="2365"/>
      <c r="AG27" s="2365"/>
      <c r="AH27" s="2365"/>
      <c r="AI27" s="2364">
        <f>Application!$AG$454</f>
        <v>1</v>
      </c>
      <c r="AJ27" s="2365"/>
      <c r="AK27" s="2365"/>
      <c r="AL27" s="2365"/>
      <c r="AM27" s="2365"/>
    </row>
    <row r="28" spans="1:40" ht="13" customHeight="1">
      <c r="A28" s="404"/>
      <c r="B28" s="2340" t="s">
        <v>504</v>
      </c>
      <c r="C28" s="2341"/>
      <c r="D28" s="2341"/>
      <c r="E28" s="2341"/>
      <c r="F28" s="2341"/>
      <c r="G28" s="2341"/>
      <c r="H28" s="2341"/>
      <c r="I28" s="2341"/>
      <c r="J28" s="2341"/>
      <c r="K28" s="2341"/>
      <c r="L28" s="2341"/>
      <c r="M28" s="2341"/>
      <c r="N28" s="2341"/>
      <c r="O28" s="2341"/>
      <c r="P28" s="2341"/>
      <c r="Q28" s="2341"/>
      <c r="R28" s="2341"/>
      <c r="S28" s="2342"/>
      <c r="T28" s="2353">
        <f>IF(ISERROR((T26*T27)),0,(T26*T27))</f>
        <v>45680311.300000004</v>
      </c>
      <c r="U28" s="2334"/>
      <c r="V28" s="2334"/>
      <c r="W28" s="2334"/>
      <c r="X28" s="2334"/>
      <c r="Y28" s="2353">
        <f>IF(ISERROR((Y26*Y27)),0,(Y26*Y27))</f>
        <v>0</v>
      </c>
      <c r="Z28" s="2334"/>
      <c r="AA28" s="2334"/>
      <c r="AB28" s="2334"/>
      <c r="AC28" s="2334"/>
      <c r="AD28" s="2353">
        <f>IF(ISERROR((AD26*AD27)),0,(AD26*AD27))</f>
        <v>42921000</v>
      </c>
      <c r="AE28" s="2334"/>
      <c r="AF28" s="2334"/>
      <c r="AG28" s="2334"/>
      <c r="AH28" s="2334"/>
      <c r="AI28" s="2353">
        <f>IF(ISERROR((AI26*AI27)),0,(AI26*AI27))</f>
        <v>0</v>
      </c>
      <c r="AJ28" s="2334"/>
      <c r="AK28" s="2334"/>
      <c r="AL28" s="2334"/>
      <c r="AM28" s="2334"/>
    </row>
    <row r="29" spans="1:40" ht="13" customHeight="1">
      <c r="B29" s="2340" t="s">
        <v>521</v>
      </c>
      <c r="C29" s="2341"/>
      <c r="D29" s="2341"/>
      <c r="E29" s="2341"/>
      <c r="F29" s="2341"/>
      <c r="G29" s="2341"/>
      <c r="H29" s="2341"/>
      <c r="I29" s="2341"/>
      <c r="J29" s="2341"/>
      <c r="K29" s="2341"/>
      <c r="L29" s="2341"/>
      <c r="M29" s="2341"/>
      <c r="N29" s="2341"/>
      <c r="O29" s="2341"/>
      <c r="P29" s="2341"/>
      <c r="Q29" s="2341"/>
      <c r="R29" s="2341"/>
      <c r="S29" s="2342"/>
      <c r="T29" s="2344">
        <f>T28+Y28+AD28+AI28</f>
        <v>88601311.300000012</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3" customHeight="1">
      <c r="B30" s="2357" t="s">
        <v>1263</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3" customHeight="1">
      <c r="B31" s="2357" t="s">
        <v>1262</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3" customHeight="1">
      <c r="B32" s="434"/>
      <c r="C32" s="511" t="s">
        <v>385</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574</v>
      </c>
      <c r="C34" s="404" t="s">
        <v>566</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1151</v>
      </c>
      <c r="Z35" s="2354"/>
      <c r="AA35" s="2354"/>
      <c r="AB35" s="2354"/>
      <c r="AC35" s="2354"/>
      <c r="AD35" s="2355" t="s">
        <v>368</v>
      </c>
      <c r="AE35" s="2355"/>
      <c r="AF35" s="2355"/>
      <c r="AG35" s="2355"/>
      <c r="AH35" s="2355"/>
    </row>
    <row r="36" spans="1:76" ht="13" customHeight="1">
      <c r="B36" s="407"/>
      <c r="X36" s="412"/>
      <c r="Y36" s="2354"/>
      <c r="Z36" s="2354"/>
      <c r="AA36" s="2354"/>
      <c r="AB36" s="2354"/>
      <c r="AC36" s="2354"/>
      <c r="AD36" s="2355"/>
      <c r="AE36" s="2355"/>
      <c r="AF36" s="2355"/>
      <c r="AG36" s="2355"/>
      <c r="AH36" s="2355"/>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3" customHeight="1">
      <c r="A38" s="404"/>
      <c r="B38" s="2340" t="s">
        <v>504</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45680311.300000004</v>
      </c>
      <c r="Z38" s="2334"/>
      <c r="AA38" s="2334"/>
      <c r="AB38" s="2334"/>
      <c r="AC38" s="2334"/>
      <c r="AD38" s="2334">
        <f>IF(T24&gt;=(T23+Y23+AD23+AI23),AD28+AI28,0)</f>
        <v>42921000</v>
      </c>
      <c r="AE38" s="2334"/>
      <c r="AF38" s="2334"/>
      <c r="AG38" s="2334"/>
      <c r="AH38" s="2334"/>
    </row>
    <row r="39" spans="1:76" ht="13" customHeight="1">
      <c r="B39" s="2340" t="s">
        <v>1677</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3" customHeight="1">
      <c r="A40" s="404"/>
      <c r="B40" s="2340" t="s">
        <v>640</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1827212</v>
      </c>
      <c r="Z40" s="2334"/>
      <c r="AA40" s="2334"/>
      <c r="AB40" s="2334"/>
      <c r="AC40" s="2334"/>
      <c r="AD40" s="2353">
        <f>ROUND(AD38*AD39,0)</f>
        <v>1716840</v>
      </c>
      <c r="AE40" s="2334"/>
      <c r="AF40" s="2334"/>
      <c r="AG40" s="2334"/>
      <c r="AH40" s="2334"/>
    </row>
    <row r="41" spans="1:76" ht="13" customHeight="1">
      <c r="B41" s="2340" t="s">
        <v>641</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3544052</v>
      </c>
      <c r="Z41" s="2352"/>
      <c r="AA41" s="2352"/>
      <c r="AB41" s="2352"/>
      <c r="AC41" s="2352"/>
      <c r="AD41" s="2352"/>
      <c r="AE41" s="2352"/>
      <c r="AF41" s="2352"/>
      <c r="AG41" s="2352"/>
      <c r="AH41" s="2353"/>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1" t="s">
        <v>1273</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3" customHeight="1" thickTop="1"/>
    <row r="46" spans="1:76" ht="13" customHeight="1">
      <c r="A46" s="404" t="s">
        <v>584</v>
      </c>
      <c r="C46" s="404" t="s">
        <v>281</v>
      </c>
    </row>
    <row r="47" spans="1:76" ht="13" customHeight="1">
      <c r="D47" s="404" t="s">
        <v>282</v>
      </c>
      <c r="AB47" s="2348">
        <f>'Sources and Uses Budget'!B105-MAX(IF('Sources and Uses Budget'!B15="",0,'Sources and Uses Budget'!B15),IF(Application!AG403="",0,Application!AG403))</f>
        <v>83852713</v>
      </c>
      <c r="AC47" s="2349"/>
      <c r="AD47" s="2349"/>
      <c r="AE47" s="2349"/>
      <c r="AF47" s="2350"/>
    </row>
    <row r="48" spans="1:76" ht="13" customHeight="1">
      <c r="D48" s="404" t="s">
        <v>21</v>
      </c>
      <c r="AB48" s="2348">
        <f>Application!AO647-MAX(IF('Sources and Uses Budget'!B15="",0,'Sources and Uses Budget'!B15),IF(Application!AG403="",0,Application!AG403))</f>
        <v>55503132</v>
      </c>
      <c r="AC48" s="2349"/>
      <c r="AD48" s="2349"/>
      <c r="AE48" s="2349"/>
      <c r="AF48" s="2350"/>
    </row>
    <row r="49" spans="1:76" ht="13" customHeight="1">
      <c r="D49" s="404" t="s">
        <v>91</v>
      </c>
      <c r="AB49" s="2348">
        <f>AB47-AB48</f>
        <v>28349581</v>
      </c>
      <c r="AC49" s="2349"/>
      <c r="AD49" s="2349"/>
      <c r="AE49" s="2349"/>
      <c r="AF49" s="2350"/>
    </row>
    <row r="50" spans="1:76" ht="13" customHeight="1">
      <c r="D50" s="404" t="s">
        <v>679</v>
      </c>
      <c r="AA50" s="415"/>
      <c r="AB50" s="2336">
        <v>0.80000150000000003</v>
      </c>
      <c r="AC50" s="2337"/>
      <c r="AD50" s="2337"/>
      <c r="AE50" s="2337"/>
      <c r="AF50" s="2338"/>
    </row>
    <row r="51" spans="1:76" s="417" customFormat="1" ht="13" customHeight="1">
      <c r="A51" s="402"/>
      <c r="B51" s="402"/>
      <c r="C51" s="402"/>
      <c r="D51" s="402"/>
      <c r="E51" s="2347" t="s">
        <v>2533</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8">
        <f>ROUND(IF(ISERROR((AB49/AB50)),0,(AB49/AB50)),0)</f>
        <v>35436910</v>
      </c>
      <c r="AC54" s="2349"/>
      <c r="AD54" s="2349"/>
      <c r="AE54" s="2349"/>
      <c r="AF54" s="2350"/>
    </row>
    <row r="55" spans="1:76" ht="13" customHeight="1">
      <c r="D55" s="404" t="s">
        <v>332</v>
      </c>
      <c r="AB55" s="2348">
        <f>(AB54/10)</f>
        <v>3543691</v>
      </c>
      <c r="AC55" s="2349"/>
      <c r="AD55" s="2349"/>
      <c r="AE55" s="2349"/>
      <c r="AF55" s="2350"/>
    </row>
    <row r="56" spans="1:76" ht="13" customHeight="1">
      <c r="D56" s="404" t="s">
        <v>754</v>
      </c>
      <c r="AB56" s="2348">
        <f>ROUND((IF((Y41&lt;AB55),Y41,AB55)),0)</f>
        <v>3543691</v>
      </c>
      <c r="AC56" s="2349"/>
      <c r="AD56" s="2349"/>
      <c r="AE56" s="2349"/>
      <c r="AF56" s="2350"/>
    </row>
    <row r="57" spans="1:76" ht="13" customHeight="1">
      <c r="D57" s="404" t="s">
        <v>753</v>
      </c>
      <c r="AB57" s="2348">
        <f>ROUND((10*AB56*AB50),0)</f>
        <v>28349581</v>
      </c>
      <c r="AC57" s="2349"/>
      <c r="AD57" s="2349"/>
      <c r="AE57" s="2349"/>
      <c r="AF57" s="2350"/>
    </row>
    <row r="58" spans="1:76" ht="13" customHeight="1">
      <c r="D58" s="404"/>
      <c r="AB58" s="423"/>
      <c r="AC58" s="423"/>
      <c r="AD58" s="423"/>
      <c r="AE58" s="423"/>
      <c r="AF58" s="423"/>
    </row>
    <row r="59" spans="1:76" ht="13" customHeight="1">
      <c r="D59" s="404" t="s">
        <v>752</v>
      </c>
      <c r="AB59" s="2332">
        <f>AB49-AB57</f>
        <v>0</v>
      </c>
      <c r="AC59" s="2332"/>
      <c r="AD59" s="2332"/>
      <c r="AE59" s="2332"/>
      <c r="AF59" s="2332"/>
    </row>
    <row r="60" spans="1:76" ht="13" customHeight="1">
      <c r="D60" s="404"/>
      <c r="AB60" s="423"/>
      <c r="AC60" s="423"/>
      <c r="AD60" s="423"/>
      <c r="AE60" s="423"/>
      <c r="AF60" s="423"/>
    </row>
    <row r="61" spans="1:76" s="204" customFormat="1" ht="13"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3" customHeight="1" thickTop="1"/>
    <row r="63" spans="1:76" ht="13" customHeight="1">
      <c r="A63" s="404" t="s">
        <v>587</v>
      </c>
      <c r="C63" s="205" t="s">
        <v>1245</v>
      </c>
      <c r="Y63" s="2343" t="s">
        <v>981</v>
      </c>
      <c r="Z63" s="2343"/>
      <c r="AA63" s="2343"/>
      <c r="AB63" s="2343"/>
      <c r="AC63" s="2343"/>
      <c r="AD63" s="2343" t="s">
        <v>368</v>
      </c>
      <c r="AE63" s="2343"/>
      <c r="AF63" s="2343"/>
      <c r="AG63" s="2343"/>
      <c r="AH63" s="2343"/>
    </row>
    <row r="64" spans="1:76" ht="13" customHeight="1">
      <c r="C64" s="404"/>
      <c r="D64" s="377" t="s">
        <v>1246</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0</v>
      </c>
      <c r="Z64" s="2345"/>
      <c r="AA64" s="2345"/>
      <c r="AB64" s="2345"/>
      <c r="AC64" s="2346"/>
      <c r="AD64" s="2344">
        <f>IF(AND(OR(Application!D211="At-Risk",Application!D211="At-Risk and Special Needs"),Application!M367="yes"),AD28+AI28,0)</f>
        <v>0</v>
      </c>
      <c r="AE64" s="2345"/>
      <c r="AF64" s="2345"/>
      <c r="AG64" s="2345"/>
      <c r="AH64" s="2346"/>
    </row>
    <row r="65" spans="1:37" ht="13"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3">
        <f>IF(OR(Application!Z205="State Farmworker Credit",Application!Z205="$500M (Farmworker Housing)"),0.75,IF(Application!Z205="15% set-aside",0.13,IF(Application!Z205="15% set-aside with qualifying low value rehab",0.95,IF(Application!Z205="$500M",0.3,0))))</f>
        <v>0</v>
      </c>
      <c r="Z67" s="2333"/>
      <c r="AA67" s="2333"/>
      <c r="AB67" s="2333"/>
      <c r="AC67" s="2333"/>
      <c r="AD67" s="2333">
        <f>IF(Application!Z205="15% set-aside with qualifying low value rehab", 0.95,IF(OR(Application!D211="At-Risk",'Points System'!B26="Yes"),0.13,0))</f>
        <v>0</v>
      </c>
      <c r="AE67" s="2333"/>
      <c r="AF67" s="2333"/>
      <c r="AG67" s="2333"/>
      <c r="AH67" s="2333"/>
    </row>
    <row r="68" spans="1:37" ht="13" customHeight="1">
      <c r="C68" s="404"/>
      <c r="D68" s="205" t="s">
        <v>2176</v>
      </c>
      <c r="Y68" s="2334">
        <f>IF(AND(T25=1.3,OR(Y67=0.13,Y67=0.95),NOT(Application!T212&gt;=50%)),0,ROUND(Y64*Y67,0))</f>
        <v>0</v>
      </c>
      <c r="Z68" s="2335"/>
      <c r="AA68" s="2335"/>
      <c r="AB68" s="2335"/>
      <c r="AC68" s="2335"/>
      <c r="AD68" s="2334">
        <f>IF(AND(T25=1.3,AD67&gt;0,NOT(Application!T212&gt;=50%)),0,ROUND(AD64*AD67,0))</f>
        <v>0</v>
      </c>
      <c r="AE68" s="2335"/>
      <c r="AF68" s="2335"/>
      <c r="AG68" s="2335"/>
      <c r="AH68" s="2335"/>
      <c r="AK68" s="1192"/>
    </row>
    <row r="69" spans="1:37" ht="13" customHeight="1">
      <c r="C69" s="404"/>
      <c r="D69" s="205" t="s">
        <v>2177</v>
      </c>
      <c r="Y69" s="2334">
        <f>IF(OR(Application!Z205="State Farmworker Credit",Application!Z205="$500M (Farmworker Housing)"),Y68+AD68,MIN(Y68+AD68,200000*(Application!G761+Application!O785)))</f>
        <v>0</v>
      </c>
      <c r="Z69" s="2334"/>
      <c r="AA69" s="2334"/>
      <c r="AB69" s="2334"/>
      <c r="AC69" s="2334"/>
      <c r="AD69" s="2334"/>
      <c r="AE69" s="2334"/>
      <c r="AF69" s="2334"/>
      <c r="AG69" s="2334"/>
      <c r="AH69" s="2334"/>
    </row>
    <row r="70" spans="1:37" ht="13" customHeight="1">
      <c r="C70" s="404"/>
      <c r="E70" s="404"/>
      <c r="AB70" s="422"/>
      <c r="AC70" s="422"/>
      <c r="AD70" s="422"/>
      <c r="AE70" s="422"/>
      <c r="AF70" s="422"/>
    </row>
    <row r="71" spans="1:37" ht="13" customHeight="1">
      <c r="A71" s="404" t="s">
        <v>588</v>
      </c>
      <c r="C71" s="205" t="s">
        <v>283</v>
      </c>
    </row>
    <row r="72" spans="1:37" ht="13" customHeight="1">
      <c r="A72" s="404"/>
      <c r="C72" s="404"/>
      <c r="D72" s="205" t="s">
        <v>1247</v>
      </c>
      <c r="AB72" s="2336"/>
      <c r="AC72" s="2337"/>
      <c r="AD72" s="2337"/>
      <c r="AE72" s="2337"/>
      <c r="AF72" s="2338"/>
    </row>
    <row r="73" spans="1:37" ht="13" customHeight="1">
      <c r="A73" s="404"/>
      <c r="C73" s="404"/>
      <c r="D73" s="404"/>
      <c r="E73" s="2339" t="s">
        <v>1248</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7" ht="13"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7" ht="13"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1249</v>
      </c>
      <c r="AB77" s="2327">
        <f>ROUND(IF(ISERROR((AB59/AB72)),0,(AB59/AB72)),0)</f>
        <v>0</v>
      </c>
      <c r="AC77" s="2327"/>
      <c r="AD77" s="2327"/>
      <c r="AE77" s="2327"/>
      <c r="AF77" s="2327"/>
    </row>
    <row r="78" spans="1:37" ht="13" customHeight="1">
      <c r="C78" s="404"/>
      <c r="D78" s="205" t="s">
        <v>1250</v>
      </c>
      <c r="AB78" s="2328">
        <f>ROUNDUP(MIN(Y69,AB77),0)</f>
        <v>0</v>
      </c>
      <c r="AC78" s="2329"/>
      <c r="AD78" s="2329"/>
      <c r="AE78" s="2329"/>
      <c r="AF78" s="2330"/>
    </row>
    <row r="79" spans="1:37" ht="13" customHeight="1">
      <c r="C79" s="404"/>
      <c r="D79" s="205" t="s">
        <v>1251</v>
      </c>
      <c r="AB79" s="2331">
        <f>AB78*AB72</f>
        <v>0</v>
      </c>
      <c r="AC79" s="2331"/>
      <c r="AD79" s="2331"/>
      <c r="AE79" s="2331"/>
      <c r="AF79" s="2331"/>
    </row>
    <row r="80" spans="1:37" ht="13" customHeight="1">
      <c r="C80" s="404"/>
      <c r="D80" s="404"/>
      <c r="AB80" s="425"/>
      <c r="AC80" s="425"/>
      <c r="AD80" s="425"/>
      <c r="AE80" s="425"/>
      <c r="AF80" s="425"/>
    </row>
    <row r="81" spans="1:78" ht="13" customHeight="1">
      <c r="D81" s="404" t="s">
        <v>752</v>
      </c>
      <c r="AB81" s="2332">
        <f>AB49-(AB57+AB79)</f>
        <v>0</v>
      </c>
      <c r="AC81" s="2332"/>
      <c r="AD81" s="2332"/>
      <c r="AE81" s="2332"/>
      <c r="AF81" s="2332"/>
    </row>
    <row r="82" spans="1:78" ht="13" customHeight="1">
      <c r="F82" s="522"/>
      <c r="J82" s="522" t="str">
        <f>IF(AB81&gt;0,"FUNDING GAP MUST NOT EXCEED ZERO","")</f>
        <v/>
      </c>
    </row>
    <row r="83" spans="1:78" ht="13" customHeight="1">
      <c r="D83" s="523"/>
    </row>
    <row r="84" spans="1:78" ht="13"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3" customHeight="1" thickTop="1"/>
    <row r="86" spans="1:78" ht="13" hidden="1" customHeight="1">
      <c r="A86" s="404"/>
      <c r="C86" s="205"/>
    </row>
    <row r="87" spans="1:78" ht="13" hidden="1" customHeight="1">
      <c r="D87" s="205"/>
      <c r="AB87" s="2383"/>
      <c r="AC87" s="2383"/>
      <c r="AD87" s="2383"/>
      <c r="AE87" s="2383"/>
      <c r="AF87" s="2383"/>
    </row>
    <row r="88" spans="1:78" ht="13" hidden="1"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14" workbookViewId="0">
      <selection activeCell="O611" sqref="O611"/>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426" t="s">
        <v>1296</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1"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1297</v>
      </c>
      <c r="B4" s="539" t="s">
        <v>1298</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1299</v>
      </c>
      <c r="B7" s="539" t="s">
        <v>2546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9" t="s">
        <v>1300</v>
      </c>
      <c r="AF7" s="2419"/>
      <c r="AG7" s="2419"/>
      <c r="AH7" s="2419"/>
      <c r="AI7" s="2419"/>
      <c r="AJ7" s="2419"/>
      <c r="AK7" s="2419"/>
      <c r="AL7" s="540"/>
      <c r="AM7" s="540"/>
      <c r="AN7" s="535"/>
    </row>
    <row r="8" spans="1:41" s="536" customFormat="1" ht="12.75" customHeight="1">
      <c r="A8" s="538"/>
      <c r="B8" s="539" t="s">
        <v>1715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1" t="s">
        <v>543</v>
      </c>
      <c r="C12" s="2391"/>
      <c r="D12" s="540"/>
      <c r="E12" s="2407" t="s">
        <v>2547</v>
      </c>
      <c r="F12" s="2408"/>
      <c r="G12" s="2408"/>
      <c r="H12" s="2408"/>
      <c r="I12" s="2408"/>
      <c r="J12" s="2408"/>
      <c r="K12" s="2408"/>
      <c r="L12" s="2408"/>
      <c r="M12" s="2408"/>
      <c r="N12" s="2408"/>
      <c r="O12" s="2408"/>
      <c r="P12" s="2408"/>
      <c r="Q12" s="2408"/>
      <c r="R12" s="2408"/>
      <c r="S12" s="2408"/>
      <c r="T12" s="2408"/>
      <c r="U12" s="2408"/>
      <c r="V12" s="2408"/>
      <c r="W12" s="2408"/>
      <c r="X12" s="2408"/>
      <c r="Y12" s="2408"/>
      <c r="Z12" s="2408"/>
      <c r="AA12" s="2408"/>
      <c r="AB12" s="2408"/>
      <c r="AC12" s="2408"/>
      <c r="AD12" s="2408"/>
      <c r="AE12" s="2408"/>
      <c r="AF12" s="2408"/>
      <c r="AG12" s="2408"/>
      <c r="AH12" s="2408"/>
      <c r="AI12" s="2408"/>
      <c r="AJ12" s="2409"/>
      <c r="AK12" s="540"/>
      <c r="AL12" s="540"/>
      <c r="AM12" s="540"/>
      <c r="AN12" s="535"/>
      <c r="AO12" s="557"/>
    </row>
    <row r="13" spans="1:41" s="536" customFormat="1" ht="12.75" customHeight="1">
      <c r="A13" s="540"/>
      <c r="D13" s="546"/>
      <c r="E13" s="2436"/>
      <c r="F13" s="2437"/>
      <c r="G13" s="2437"/>
      <c r="H13" s="2437"/>
      <c r="I13" s="2437"/>
      <c r="J13" s="2437"/>
      <c r="K13" s="2437"/>
      <c r="L13" s="2437"/>
      <c r="M13" s="2437"/>
      <c r="N13" s="2437"/>
      <c r="O13" s="2437"/>
      <c r="P13" s="2437"/>
      <c r="Q13" s="2437"/>
      <c r="R13" s="2437"/>
      <c r="S13" s="2437"/>
      <c r="T13" s="2437"/>
      <c r="U13" s="2437"/>
      <c r="V13" s="2437"/>
      <c r="W13" s="2437"/>
      <c r="X13" s="2437"/>
      <c r="Y13" s="2437"/>
      <c r="Z13" s="2437"/>
      <c r="AA13" s="2437"/>
      <c r="AB13" s="2437"/>
      <c r="AC13" s="2437"/>
      <c r="AD13" s="2437"/>
      <c r="AE13" s="2437"/>
      <c r="AF13" s="2437"/>
      <c r="AG13" s="2437"/>
      <c r="AH13" s="2437"/>
      <c r="AI13" s="2437"/>
      <c r="AJ13" s="2438"/>
      <c r="AK13" s="540"/>
      <c r="AL13" s="540"/>
      <c r="AM13" s="540"/>
      <c r="AN13" s="535"/>
      <c r="AO13" s="557"/>
    </row>
    <row r="14" spans="1:41" s="536" customFormat="1" ht="12.75" customHeight="1">
      <c r="A14" s="540"/>
      <c r="D14" s="540"/>
      <c r="E14" s="2410"/>
      <c r="F14" s="2411"/>
      <c r="G14" s="2411"/>
      <c r="H14" s="2411"/>
      <c r="I14" s="2411"/>
      <c r="J14" s="2411"/>
      <c r="K14" s="2411"/>
      <c r="L14" s="2411"/>
      <c r="M14" s="2411"/>
      <c r="N14" s="2411"/>
      <c r="O14" s="2411"/>
      <c r="P14" s="2411"/>
      <c r="Q14" s="2411"/>
      <c r="R14" s="2411"/>
      <c r="S14" s="2411"/>
      <c r="T14" s="2411"/>
      <c r="U14" s="2411"/>
      <c r="V14" s="2411"/>
      <c r="W14" s="2411"/>
      <c r="X14" s="2411"/>
      <c r="Y14" s="2411"/>
      <c r="Z14" s="2411"/>
      <c r="AA14" s="2411"/>
      <c r="AB14" s="2411"/>
      <c r="AC14" s="2411"/>
      <c r="AD14" s="2411"/>
      <c r="AE14" s="2411"/>
      <c r="AF14" s="2411"/>
      <c r="AG14" s="2411"/>
      <c r="AH14" s="2411"/>
      <c r="AI14" s="2411"/>
      <c r="AJ14" s="24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1" t="s">
        <v>543</v>
      </c>
      <c r="C16" s="2391"/>
      <c r="D16" s="540"/>
      <c r="E16" s="2407" t="s">
        <v>2548</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row>
    <row r="17" spans="1:50" s="536" customFormat="1" ht="12.75" customHeight="1">
      <c r="A17" s="540"/>
      <c r="B17" s="540"/>
      <c r="C17" s="540"/>
      <c r="D17" s="540"/>
      <c r="E17" s="2436"/>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8"/>
      <c r="AK17" s="540"/>
      <c r="AL17" s="540"/>
      <c r="AM17" s="540"/>
      <c r="AN17" s="535"/>
    </row>
    <row r="18" spans="1:50" s="536" customFormat="1" ht="12.75" customHeight="1">
      <c r="A18" s="540"/>
      <c r="B18" s="540"/>
      <c r="C18" s="1135"/>
      <c r="D18" s="540"/>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1" t="s">
        <v>543</v>
      </c>
      <c r="C20" s="2391"/>
      <c r="D20" s="540"/>
      <c r="E20" s="2407" t="s">
        <v>1977</v>
      </c>
      <c r="F20" s="2408"/>
      <c r="G20" s="2408"/>
      <c r="H20" s="2408"/>
      <c r="I20" s="2408"/>
      <c r="J20" s="2408"/>
      <c r="K20" s="2408"/>
      <c r="L20" s="24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9"/>
      <c r="AK20" s="540"/>
      <c r="AL20" s="540"/>
      <c r="AM20" s="540"/>
      <c r="AN20" s="535"/>
    </row>
    <row r="21" spans="1:50" s="536" customFormat="1" ht="12.75" customHeight="1">
      <c r="A21" s="540"/>
      <c r="B21" s="546"/>
      <c r="C21" s="546"/>
      <c r="D21" s="546"/>
      <c r="E21" s="2410"/>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2"/>
      <c r="AK21" s="540"/>
      <c r="AL21" s="540"/>
      <c r="AM21" s="540"/>
      <c r="AN21" s="535"/>
      <c r="AO21" s="536">
        <f>IF(AND(B12="Yes",B16="Yes",B20="Yes"),10,0)</f>
        <v>10</v>
      </c>
      <c r="AP21" s="536" t="s">
        <v>1302</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2550</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1" t="s">
        <v>589</v>
      </c>
      <c r="C26" s="2391"/>
      <c r="D26" s="546"/>
      <c r="E26" s="547" t="s">
        <v>1301</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8"/>
      <c r="AH26" s="2428"/>
      <c r="AI26" s="2428"/>
      <c r="AJ26" s="2429"/>
      <c r="AK26" s="540"/>
      <c r="AL26" s="540"/>
      <c r="AM26" s="540"/>
      <c r="AN26" s="535"/>
      <c r="AO26" s="536">
        <f>IF($B26="yes",20,0)</f>
        <v>0</v>
      </c>
      <c r="AP26" s="14" t="s">
        <v>1302</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1" t="s">
        <v>589</v>
      </c>
      <c r="C30" s="2391"/>
      <c r="D30" s="546"/>
      <c r="E30" s="2392" t="s">
        <v>2555</v>
      </c>
      <c r="F30" s="2393"/>
      <c r="G30" s="2393"/>
      <c r="H30" s="2393"/>
      <c r="I30" s="2393"/>
      <c r="J30" s="2393"/>
      <c r="K30" s="2393"/>
      <c r="L30" s="2393"/>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4"/>
      <c r="AK30" s="540"/>
      <c r="AL30" s="540"/>
      <c r="AM30" s="540"/>
      <c r="AN30" s="535"/>
      <c r="AO30" s="549">
        <f>IF($B30="yes",9,0)</f>
        <v>0</v>
      </c>
    </row>
    <row r="31" spans="1:50" s="536" customFormat="1" ht="12.75" customHeight="1">
      <c r="A31" s="540"/>
      <c r="B31" s="540"/>
      <c r="C31" s="540"/>
      <c r="E31" s="2395"/>
      <c r="F31" s="2396"/>
      <c r="G31" s="2396"/>
      <c r="H31" s="2396"/>
      <c r="I31" s="2396"/>
      <c r="J31" s="2396"/>
      <c r="K31" s="2396"/>
      <c r="L31" s="2396"/>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7"/>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1" t="s">
        <v>589</v>
      </c>
      <c r="C33" s="2391"/>
      <c r="D33" s="546"/>
      <c r="E33" s="2392" t="s">
        <v>2556</v>
      </c>
      <c r="F33" s="2393"/>
      <c r="G33" s="2393"/>
      <c r="H33" s="2393"/>
      <c r="I33" s="2393"/>
      <c r="J33" s="2393"/>
      <c r="K33" s="2393"/>
      <c r="L33" s="2393"/>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4"/>
      <c r="AK33" s="540"/>
      <c r="AL33" s="540"/>
      <c r="AM33" s="540"/>
      <c r="AN33" s="535"/>
      <c r="AO33" s="549">
        <f>IF($B39="yes",9,0)</f>
        <v>0</v>
      </c>
    </row>
    <row r="34" spans="1:43" s="536" customFormat="1" ht="12.75" customHeight="1">
      <c r="A34" s="540"/>
      <c r="B34" s="540"/>
      <c r="C34" s="540"/>
      <c r="D34" s="546"/>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c r="AO34" s="536">
        <f>MAX(AO30,AO31,AO32,AO33)</f>
        <v>0</v>
      </c>
      <c r="AP34" s="536" t="s">
        <v>1302</v>
      </c>
    </row>
    <row r="35" spans="1:43" s="536" customFormat="1" ht="12.75" customHeight="1">
      <c r="A35" s="540"/>
      <c r="B35" s="540"/>
      <c r="C35" s="540"/>
      <c r="E35" s="2395"/>
      <c r="F35" s="2396"/>
      <c r="G35" s="2396"/>
      <c r="H35" s="2396"/>
      <c r="I35" s="2396"/>
      <c r="J35" s="2396"/>
      <c r="K35" s="2396"/>
      <c r="L35" s="2396"/>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7"/>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1" t="s">
        <v>589</v>
      </c>
      <c r="C37" s="2391"/>
      <c r="D37" s="1136"/>
      <c r="E37" s="2398" t="s">
        <v>2560</v>
      </c>
      <c r="F37" s="2399"/>
      <c r="G37" s="2399"/>
      <c r="H37" s="2399"/>
      <c r="I37" s="2399"/>
      <c r="J37" s="2399"/>
      <c r="K37" s="2399"/>
      <c r="L37" s="239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40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1" t="s">
        <v>589</v>
      </c>
      <c r="C39" s="2391"/>
      <c r="D39" s="1136"/>
      <c r="E39" s="2398" t="s">
        <v>2557</v>
      </c>
      <c r="F39" s="2399"/>
      <c r="G39" s="2399"/>
      <c r="H39" s="2399"/>
      <c r="I39" s="2399"/>
      <c r="J39" s="2399"/>
      <c r="K39" s="2399"/>
      <c r="L39" s="239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40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1" t="s">
        <v>543</v>
      </c>
      <c r="C43" s="2391"/>
      <c r="D43" s="546"/>
      <c r="E43" s="2401" t="s">
        <v>2559</v>
      </c>
      <c r="F43" s="2402"/>
      <c r="G43" s="2402"/>
      <c r="H43" s="2402"/>
      <c r="I43" s="2402"/>
      <c r="J43" s="2402"/>
      <c r="K43" s="2402"/>
      <c r="L43" s="2402"/>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3"/>
      <c r="AK43" s="540"/>
      <c r="AL43" s="540"/>
      <c r="AM43" s="540"/>
      <c r="AN43" s="535"/>
      <c r="AO43" s="549">
        <f>IF($B43="yes",8,0)</f>
        <v>8</v>
      </c>
      <c r="AP43" s="14"/>
    </row>
    <row r="44" spans="1:43" s="536" customFormat="1" ht="12.75" customHeight="1">
      <c r="A44" s="540"/>
      <c r="B44" s="540"/>
      <c r="C44" s="540"/>
      <c r="D44" s="550"/>
      <c r="E44" s="2404"/>
      <c r="F44" s="2405"/>
      <c r="G44" s="2405"/>
      <c r="H44" s="2405"/>
      <c r="I44" s="2405"/>
      <c r="J44" s="2405"/>
      <c r="K44" s="2405"/>
      <c r="L44" s="2405"/>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1" t="s">
        <v>589</v>
      </c>
      <c r="C46" s="2391"/>
      <c r="D46" s="546"/>
      <c r="E46" s="2392" t="s">
        <v>2558</v>
      </c>
      <c r="F46" s="2393"/>
      <c r="G46" s="2393"/>
      <c r="H46" s="2393"/>
      <c r="I46" s="2393"/>
      <c r="J46" s="2393"/>
      <c r="K46" s="2393"/>
      <c r="L46" s="2393"/>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4"/>
      <c r="AK46" s="540"/>
      <c r="AL46" s="540"/>
      <c r="AM46" s="540"/>
      <c r="AN46" s="535"/>
      <c r="AO46" s="549">
        <f>IF($B52="yes",8,0)</f>
        <v>0</v>
      </c>
    </row>
    <row r="47" spans="1:43" s="536" customFormat="1" ht="12.75" customHeight="1">
      <c r="A47" s="540"/>
      <c r="B47" s="540"/>
      <c r="C47" s="540"/>
      <c r="D47" s="549"/>
      <c r="E47" s="2395"/>
      <c r="F47" s="2396"/>
      <c r="G47" s="2396"/>
      <c r="H47" s="2396"/>
      <c r="I47" s="2396"/>
      <c r="J47" s="2396"/>
      <c r="K47" s="2396"/>
      <c r="L47" s="2396"/>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7"/>
      <c r="AK47" s="540"/>
      <c r="AL47" s="540"/>
      <c r="AM47" s="540"/>
      <c r="AN47" s="535"/>
      <c r="AO47" s="536">
        <f>MAX(AO43,AO44,AO45,AO46)</f>
        <v>8</v>
      </c>
      <c r="AP47" s="536" t="s">
        <v>1302</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1" t="s">
        <v>589</v>
      </c>
      <c r="C49" s="2391"/>
      <c r="D49" s="546"/>
      <c r="E49" s="2407" t="s">
        <v>2638</v>
      </c>
      <c r="F49" s="2408"/>
      <c r="G49" s="2408"/>
      <c r="H49" s="2408"/>
      <c r="I49" s="2408"/>
      <c r="J49" s="2408"/>
      <c r="K49" s="2408"/>
      <c r="L49" s="240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9"/>
      <c r="AK49" s="540"/>
      <c r="AL49" s="540"/>
      <c r="AM49" s="540"/>
      <c r="AN49" s="535"/>
      <c r="AO49" s="549"/>
    </row>
    <row r="50" spans="1:42" s="536" customFormat="1" ht="12.75" customHeight="1">
      <c r="A50" s="540"/>
      <c r="B50" s="540"/>
      <c r="C50" s="540"/>
      <c r="D50" s="549"/>
      <c r="E50" s="2410"/>
      <c r="F50" s="2411"/>
      <c r="G50" s="2411"/>
      <c r="H50" s="2411"/>
      <c r="I50" s="2411"/>
      <c r="J50" s="2411"/>
      <c r="K50" s="2411"/>
      <c r="L50" s="241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1" t="s">
        <v>589</v>
      </c>
      <c r="C52" s="2391"/>
      <c r="D52" s="546"/>
      <c r="E52" s="2398" t="s">
        <v>2639</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1" t="s">
        <v>589</v>
      </c>
      <c r="C56" s="2391"/>
      <c r="D56" s="546"/>
      <c r="E56" s="2407" t="s">
        <v>2561</v>
      </c>
      <c r="F56" s="2408"/>
      <c r="G56" s="2408"/>
      <c r="H56" s="2408"/>
      <c r="I56" s="2408"/>
      <c r="J56" s="2408"/>
      <c r="K56" s="2408"/>
      <c r="L56" s="240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9"/>
      <c r="AK56" s="540"/>
      <c r="AL56" s="540"/>
      <c r="AM56" s="540"/>
      <c r="AN56" s="535"/>
      <c r="AO56" s="549">
        <f>IF($B59="yes",7,0)</f>
        <v>0</v>
      </c>
    </row>
    <row r="57" spans="1:42" s="536" customFormat="1" ht="12.75" customHeight="1">
      <c r="A57" s="540"/>
      <c r="B57" s="540"/>
      <c r="C57" s="540"/>
      <c r="D57" s="549"/>
      <c r="E57" s="2410"/>
      <c r="F57" s="2411"/>
      <c r="G57" s="2411"/>
      <c r="H57" s="2411"/>
      <c r="I57" s="2411"/>
      <c r="J57" s="2411"/>
      <c r="K57" s="2411"/>
      <c r="L57" s="241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2"/>
      <c r="AK57" s="540"/>
      <c r="AL57" s="540"/>
      <c r="AM57" s="540"/>
      <c r="AN57" s="535"/>
      <c r="AO57" s="536">
        <f>MAX(AO55:AO56)</f>
        <v>0</v>
      </c>
      <c r="AP57" s="536" t="s">
        <v>1302</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1" t="s">
        <v>589</v>
      </c>
      <c r="C59" s="2391"/>
      <c r="D59" s="546"/>
      <c r="E59" s="2398" t="s">
        <v>2562</v>
      </c>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18</v>
      </c>
      <c r="AP60" s="536" t="s">
        <v>1302</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2563</v>
      </c>
      <c r="AK61" s="2430">
        <f>AO60</f>
        <v>18</v>
      </c>
      <c r="AL61" s="2431"/>
      <c r="AM61" s="243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1303</v>
      </c>
      <c r="B64" s="539" t="s">
        <v>1304</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9" t="s">
        <v>1305</v>
      </c>
      <c r="AF64" s="2419"/>
      <c r="AG64" s="2419"/>
      <c r="AH64" s="2419"/>
      <c r="AI64" s="2419"/>
      <c r="AJ64" s="2419"/>
      <c r="AK64" s="2419"/>
      <c r="AL64" s="540"/>
      <c r="AM64" s="540"/>
      <c r="AN64" s="535"/>
    </row>
    <row r="65" spans="1:42" s="536" customFormat="1" ht="12.75" customHeight="1">
      <c r="A65" s="538"/>
      <c r="B65" s="539" t="s">
        <v>1714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1" t="s">
        <v>589</v>
      </c>
      <c r="C67" s="2391"/>
      <c r="D67" s="546" t="s">
        <v>1306</v>
      </c>
      <c r="E67" s="2401" t="s">
        <v>1978</v>
      </c>
      <c r="F67" s="2402"/>
      <c r="G67" s="2402"/>
      <c r="H67" s="2402"/>
      <c r="I67" s="2402"/>
      <c r="J67" s="2402"/>
      <c r="K67" s="2402"/>
      <c r="L67" s="2402"/>
      <c r="M67" s="2402"/>
      <c r="N67" s="2402"/>
      <c r="O67" s="2402"/>
      <c r="P67" s="2402"/>
      <c r="Q67" s="2402"/>
      <c r="R67" s="2402"/>
      <c r="S67" s="2402"/>
      <c r="T67" s="2402"/>
      <c r="U67" s="2402"/>
      <c r="V67" s="2402"/>
      <c r="W67" s="2402"/>
      <c r="X67" s="2402"/>
      <c r="Y67" s="2402"/>
      <c r="Z67" s="2402"/>
      <c r="AA67" s="2402"/>
      <c r="AB67" s="2402"/>
      <c r="AC67" s="2402"/>
      <c r="AD67" s="2402"/>
      <c r="AE67" s="2402"/>
      <c r="AF67" s="2402"/>
      <c r="AG67" s="2402"/>
      <c r="AH67" s="2402"/>
      <c r="AI67" s="2402"/>
      <c r="AJ67" s="2403"/>
      <c r="AK67" s="543"/>
      <c r="AL67" s="540"/>
      <c r="AM67" s="540"/>
      <c r="AN67" s="535"/>
      <c r="AO67" s="549">
        <f>IF($B67="yes",10,0)</f>
        <v>0</v>
      </c>
    </row>
    <row r="68" spans="1:42" s="536" customFormat="1" ht="12.75" customHeight="1">
      <c r="A68" s="538"/>
      <c r="B68" s="540"/>
      <c r="C68" s="540"/>
      <c r="D68" s="550"/>
      <c r="E68" s="2420"/>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2"/>
      <c r="AK68" s="543"/>
      <c r="AL68" s="540"/>
      <c r="AM68" s="540"/>
      <c r="AN68" s="535"/>
      <c r="AO68" s="549">
        <f>IF(AND($B73="yes",OR(E74="Yes",E75="Yes",E76="Yes")),10,0)</f>
        <v>0</v>
      </c>
    </row>
    <row r="69" spans="1:42" s="536" customFormat="1" ht="12.75" customHeight="1">
      <c r="A69" s="538"/>
      <c r="B69" s="540"/>
      <c r="C69" s="540"/>
      <c r="D69" s="550"/>
      <c r="E69" s="2420"/>
      <c r="F69" s="2421"/>
      <c r="G69" s="2421"/>
      <c r="H69" s="2421"/>
      <c r="I69" s="2421"/>
      <c r="J69" s="2421"/>
      <c r="K69" s="2421"/>
      <c r="L69" s="2421"/>
      <c r="M69" s="2421"/>
      <c r="N69" s="2421"/>
      <c r="O69" s="2421"/>
      <c r="P69" s="2421"/>
      <c r="Q69" s="2421"/>
      <c r="R69" s="2421"/>
      <c r="S69" s="2421"/>
      <c r="T69" s="2421"/>
      <c r="U69" s="2421"/>
      <c r="V69" s="2421"/>
      <c r="W69" s="2421"/>
      <c r="X69" s="2421"/>
      <c r="Y69" s="2421"/>
      <c r="Z69" s="2421"/>
      <c r="AA69" s="2421"/>
      <c r="AB69" s="2421"/>
      <c r="AC69" s="2421"/>
      <c r="AD69" s="2421"/>
      <c r="AE69" s="2421"/>
      <c r="AF69" s="2421"/>
      <c r="AG69" s="2421"/>
      <c r="AH69" s="2421"/>
      <c r="AI69" s="2421"/>
      <c r="AJ69" s="2422"/>
      <c r="AK69" s="543"/>
      <c r="AL69" s="540"/>
      <c r="AM69" s="540"/>
      <c r="AN69" s="535"/>
      <c r="AO69" s="549">
        <f>IF($B78="yes",10,0)</f>
        <v>0</v>
      </c>
    </row>
    <row r="70" spans="1:42" s="536" customFormat="1" ht="12.75" customHeight="1">
      <c r="A70" s="538"/>
      <c r="B70" s="540"/>
      <c r="C70" s="540"/>
      <c r="D70" s="550"/>
      <c r="E70" s="2420"/>
      <c r="F70" s="2421"/>
      <c r="G70" s="2421"/>
      <c r="H70" s="2421"/>
      <c r="I70" s="2421"/>
      <c r="J70" s="2421"/>
      <c r="K70" s="2421"/>
      <c r="L70" s="2421"/>
      <c r="M70" s="2421"/>
      <c r="N70" s="2421"/>
      <c r="O70" s="2421"/>
      <c r="P70" s="2421"/>
      <c r="Q70" s="2421"/>
      <c r="R70" s="2421"/>
      <c r="S70" s="2421"/>
      <c r="T70" s="2421"/>
      <c r="U70" s="2421"/>
      <c r="V70" s="2421"/>
      <c r="W70" s="2421"/>
      <c r="X70" s="2421"/>
      <c r="Y70" s="2421"/>
      <c r="Z70" s="2421"/>
      <c r="AA70" s="2421"/>
      <c r="AB70" s="2421"/>
      <c r="AC70" s="2421"/>
      <c r="AD70" s="2421"/>
      <c r="AE70" s="2421"/>
      <c r="AF70" s="2421"/>
      <c r="AG70" s="2421"/>
      <c r="AH70" s="2421"/>
      <c r="AI70" s="2421"/>
      <c r="AJ70" s="2422"/>
      <c r="AK70" s="543"/>
      <c r="AL70" s="540"/>
      <c r="AM70" s="540"/>
      <c r="AN70" s="535"/>
      <c r="AO70" s="549">
        <f>IF($B81="yes",10,0)</f>
        <v>0</v>
      </c>
    </row>
    <row r="71" spans="1:42" s="536" customFormat="1" ht="12.75" customHeight="1">
      <c r="A71" s="538"/>
      <c r="B71" s="540"/>
      <c r="C71" s="540"/>
      <c r="D71" s="550"/>
      <c r="E71" s="2404"/>
      <c r="F71" s="2405"/>
      <c r="G71" s="2405"/>
      <c r="H71" s="2405"/>
      <c r="I71" s="2405"/>
      <c r="J71" s="2405"/>
      <c r="K71" s="2405"/>
      <c r="L71" s="2405"/>
      <c r="M71" s="2405"/>
      <c r="N71" s="2405"/>
      <c r="O71" s="2405"/>
      <c r="P71" s="2405"/>
      <c r="Q71" s="2405"/>
      <c r="R71" s="2405"/>
      <c r="S71" s="2405"/>
      <c r="T71" s="2405"/>
      <c r="U71" s="2405"/>
      <c r="V71" s="2405"/>
      <c r="W71" s="2405"/>
      <c r="X71" s="2405"/>
      <c r="Y71" s="2405"/>
      <c r="Z71" s="2405"/>
      <c r="AA71" s="2405"/>
      <c r="AB71" s="2405"/>
      <c r="AC71" s="2405"/>
      <c r="AD71" s="2405"/>
      <c r="AE71" s="2405"/>
      <c r="AF71" s="2405"/>
      <c r="AG71" s="2405"/>
      <c r="AH71" s="2405"/>
      <c r="AI71" s="2405"/>
      <c r="AJ71" s="2406"/>
      <c r="AK71" s="543"/>
      <c r="AL71" s="540"/>
      <c r="AM71" s="540"/>
      <c r="AN71" s="535"/>
      <c r="AO71" s="536">
        <f>IF(SUM(AO67:AO69)&gt;10,10,(SUM(AO67:AO69)))</f>
        <v>0</v>
      </c>
      <c r="AP71" s="572" t="s">
        <v>1307</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1" t="s">
        <v>589</v>
      </c>
      <c r="C73" s="2391"/>
      <c r="D73" s="546" t="s">
        <v>1308</v>
      </c>
      <c r="E73" s="967" t="s">
        <v>1710</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3" t="s">
        <v>589</v>
      </c>
      <c r="F74" s="2391"/>
      <c r="G74" s="573"/>
      <c r="H74" s="556" t="s">
        <v>1309</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7" t="s">
        <v>589</v>
      </c>
      <c r="F75" s="2418"/>
      <c r="G75" s="573"/>
      <c r="H75" s="556" t="s">
        <v>1310</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7" t="s">
        <v>589</v>
      </c>
      <c r="F76" s="2418"/>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1" t="s">
        <v>589</v>
      </c>
      <c r="C78" s="2391"/>
      <c r="D78" s="546" t="s">
        <v>1311</v>
      </c>
      <c r="E78" s="2407" t="s">
        <v>1726</v>
      </c>
      <c r="F78" s="2408"/>
      <c r="G78" s="2408"/>
      <c r="H78" s="2408"/>
      <c r="I78" s="2408"/>
      <c r="J78" s="2408"/>
      <c r="K78" s="2408"/>
      <c r="L78" s="2408"/>
      <c r="M78" s="2408"/>
      <c r="N78" s="2408"/>
      <c r="O78" s="2408"/>
      <c r="P78" s="2408"/>
      <c r="Q78" s="2408"/>
      <c r="R78" s="2408"/>
      <c r="S78" s="2408"/>
      <c r="T78" s="2408"/>
      <c r="U78" s="2408"/>
      <c r="V78" s="2408"/>
      <c r="W78" s="2408"/>
      <c r="X78" s="2408"/>
      <c r="Y78" s="2408"/>
      <c r="Z78" s="2408"/>
      <c r="AA78" s="2408"/>
      <c r="AB78" s="2408"/>
      <c r="AC78" s="2408"/>
      <c r="AD78" s="2408"/>
      <c r="AE78" s="2408"/>
      <c r="AF78" s="2408"/>
      <c r="AG78" s="2408"/>
      <c r="AH78" s="2408"/>
      <c r="AI78" s="2408"/>
      <c r="AJ78" s="2409"/>
      <c r="AK78" s="543"/>
      <c r="AL78" s="540"/>
      <c r="AM78" s="540"/>
      <c r="AN78" s="535"/>
    </row>
    <row r="79" spans="1:42" s="536" customFormat="1" ht="12.75" customHeight="1">
      <c r="A79" s="538"/>
      <c r="B79" s="540"/>
      <c r="C79" s="540"/>
      <c r="E79" s="2410"/>
      <c r="F79" s="2411"/>
      <c r="G79" s="2411"/>
      <c r="H79" s="2411"/>
      <c r="I79" s="2411"/>
      <c r="J79" s="2411"/>
      <c r="K79" s="2411"/>
      <c r="L79" s="2411"/>
      <c r="M79" s="2411"/>
      <c r="N79" s="2411"/>
      <c r="O79" s="2411"/>
      <c r="P79" s="2411"/>
      <c r="Q79" s="2411"/>
      <c r="R79" s="2411"/>
      <c r="S79" s="2411"/>
      <c r="T79" s="2411"/>
      <c r="U79" s="2411"/>
      <c r="V79" s="2411"/>
      <c r="W79" s="2411"/>
      <c r="X79" s="2411"/>
      <c r="Y79" s="2411"/>
      <c r="Z79" s="2411"/>
      <c r="AA79" s="2411"/>
      <c r="AB79" s="2411"/>
      <c r="AC79" s="2411"/>
      <c r="AD79" s="2411"/>
      <c r="AE79" s="2411"/>
      <c r="AF79" s="2411"/>
      <c r="AG79" s="2411"/>
      <c r="AH79" s="2411"/>
      <c r="AI79" s="2411"/>
      <c r="AJ79" s="24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1" t="s">
        <v>589</v>
      </c>
      <c r="C81" s="2391"/>
      <c r="D81" s="546" t="s">
        <v>1458</v>
      </c>
      <c r="E81" s="2398" t="s">
        <v>1724</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1312</v>
      </c>
      <c r="AK83" s="2430">
        <f>IF(AK61&gt;0,0,AO71)</f>
        <v>0</v>
      </c>
      <c r="AL83" s="2431"/>
      <c r="AM83" s="243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1313</v>
      </c>
      <c r="B86" s="539" t="s">
        <v>1314</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9" t="s">
        <v>1300</v>
      </c>
      <c r="AF86" s="2419"/>
      <c r="AG86" s="2419"/>
      <c r="AH86" s="2419"/>
      <c r="AI86" s="2419"/>
      <c r="AJ86" s="2419"/>
      <c r="AK86" s="2419"/>
      <c r="AL86" s="540"/>
      <c r="AM86" s="540"/>
      <c r="AN86" s="535"/>
    </row>
    <row r="87" spans="1:43" s="536" customFormat="1" ht="12.75" customHeight="1">
      <c r="A87" s="538"/>
      <c r="B87" s="539" t="s">
        <v>1315</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1" t="s">
        <v>543</v>
      </c>
      <c r="C89" s="2391"/>
      <c r="D89" s="546" t="s">
        <v>1306</v>
      </c>
      <c r="E89" s="2401" t="s">
        <v>1316</v>
      </c>
      <c r="F89" s="2402"/>
      <c r="G89" s="2402"/>
      <c r="H89" s="2402"/>
      <c r="I89" s="2402"/>
      <c r="J89" s="2402"/>
      <c r="K89" s="2402"/>
      <c r="L89" s="2402"/>
      <c r="M89" s="2402"/>
      <c r="N89" s="2402"/>
      <c r="O89" s="2402"/>
      <c r="P89" s="2402"/>
      <c r="Q89" s="2402"/>
      <c r="R89" s="2402"/>
      <c r="S89" s="2402"/>
      <c r="T89" s="2402"/>
      <c r="U89" s="2402"/>
      <c r="V89" s="2402"/>
      <c r="W89" s="2402"/>
      <c r="X89" s="2402"/>
      <c r="Y89" s="2402"/>
      <c r="Z89" s="2402"/>
      <c r="AA89" s="2402"/>
      <c r="AB89" s="2402"/>
      <c r="AC89" s="2402"/>
      <c r="AD89" s="2402"/>
      <c r="AE89" s="2402"/>
      <c r="AF89" s="2402"/>
      <c r="AG89" s="2402"/>
      <c r="AH89" s="2402"/>
      <c r="AI89" s="2402"/>
      <c r="AJ89" s="2403"/>
      <c r="AK89" s="543"/>
      <c r="AL89" s="540"/>
      <c r="AM89" s="540"/>
      <c r="AN89" s="535"/>
    </row>
    <row r="90" spans="1:43" s="536" customFormat="1" ht="12.75" customHeight="1">
      <c r="A90" s="538"/>
      <c r="B90" s="539"/>
      <c r="C90" s="539"/>
      <c r="D90" s="539"/>
      <c r="E90" s="2420"/>
      <c r="F90" s="2421"/>
      <c r="G90" s="2421"/>
      <c r="H90" s="2421"/>
      <c r="I90" s="2421"/>
      <c r="J90" s="2421"/>
      <c r="K90" s="2421"/>
      <c r="L90" s="2421"/>
      <c r="M90" s="2421"/>
      <c r="N90" s="2421"/>
      <c r="O90" s="2421"/>
      <c r="P90" s="2421"/>
      <c r="Q90" s="2421"/>
      <c r="R90" s="2421"/>
      <c r="S90" s="2421"/>
      <c r="T90" s="2421"/>
      <c r="U90" s="2421"/>
      <c r="V90" s="2421"/>
      <c r="W90" s="2421"/>
      <c r="X90" s="2421"/>
      <c r="Y90" s="2421"/>
      <c r="Z90" s="2421"/>
      <c r="AA90" s="2421"/>
      <c r="AB90" s="2421"/>
      <c r="AC90" s="2421"/>
      <c r="AD90" s="2421"/>
      <c r="AE90" s="2421"/>
      <c r="AF90" s="2421"/>
      <c r="AG90" s="2421"/>
      <c r="AH90" s="2421"/>
      <c r="AI90" s="2421"/>
      <c r="AJ90" s="242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3">
        <f>Application!AC761</f>
        <v>0.49406250000000002</v>
      </c>
      <c r="F92" s="2414"/>
      <c r="G92" s="2414"/>
      <c r="H92" s="2414"/>
      <c r="I92" s="575"/>
      <c r="J92" s="578" t="s">
        <v>1317</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5">
        <f>0.6-ROUNDUP(E92,2)</f>
        <v>9.9999999999999978E-2</v>
      </c>
      <c r="F93" s="2416"/>
      <c r="G93" s="2416"/>
      <c r="H93" s="2416"/>
      <c r="I93" s="575"/>
      <c r="J93" s="578" t="s">
        <v>1318</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2">
        <f>IF(E93*200&gt;20,20,E93*200)</f>
        <v>19.999999999999996</v>
      </c>
      <c r="F94" s="2443"/>
      <c r="G94" s="2443"/>
      <c r="H94" s="2443"/>
      <c r="I94" s="575"/>
      <c r="J94" s="578" t="s">
        <v>1319</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19.999999999999996</v>
      </c>
      <c r="AQ94" s="536" t="s">
        <v>1302</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1" t="s">
        <v>589</v>
      </c>
      <c r="C97" s="2391"/>
      <c r="D97" s="546" t="s">
        <v>1308</v>
      </c>
      <c r="E97" s="2401" t="s">
        <v>1711</v>
      </c>
      <c r="F97" s="2402"/>
      <c r="G97" s="2402"/>
      <c r="H97" s="2402"/>
      <c r="I97" s="2402"/>
      <c r="J97" s="2402"/>
      <c r="K97" s="2402"/>
      <c r="L97" s="2402"/>
      <c r="M97" s="2402"/>
      <c r="N97" s="2402"/>
      <c r="O97" s="2402"/>
      <c r="P97" s="2402"/>
      <c r="Q97" s="2402"/>
      <c r="R97" s="2402"/>
      <c r="S97" s="2402"/>
      <c r="T97" s="2402"/>
      <c r="U97" s="2402"/>
      <c r="V97" s="2402"/>
      <c r="W97" s="2402"/>
      <c r="X97" s="2402"/>
      <c r="Y97" s="2402"/>
      <c r="Z97" s="2402"/>
      <c r="AA97" s="2402"/>
      <c r="AB97" s="2402"/>
      <c r="AC97" s="2402"/>
      <c r="AD97" s="2402"/>
      <c r="AE97" s="2402"/>
      <c r="AF97" s="2402"/>
      <c r="AG97" s="2402"/>
      <c r="AH97" s="2402"/>
      <c r="AI97" s="2402"/>
      <c r="AJ97" s="2403"/>
      <c r="AK97" s="543"/>
      <c r="AL97" s="540"/>
      <c r="AM97" s="540"/>
      <c r="AN97" s="535"/>
    </row>
    <row r="98" spans="1:47" s="536" customFormat="1" ht="12.75" customHeight="1">
      <c r="A98" s="538"/>
      <c r="B98" s="539"/>
      <c r="C98" s="539"/>
      <c r="D98" s="539"/>
      <c r="E98" s="2420"/>
      <c r="F98" s="2421"/>
      <c r="G98" s="2421"/>
      <c r="H98" s="2421"/>
      <c r="I98" s="2421"/>
      <c r="J98" s="2421"/>
      <c r="K98" s="2421"/>
      <c r="L98" s="2421"/>
      <c r="M98" s="2421"/>
      <c r="N98" s="2421"/>
      <c r="O98" s="2421"/>
      <c r="P98" s="2421"/>
      <c r="Q98" s="2421"/>
      <c r="R98" s="2421"/>
      <c r="S98" s="2421"/>
      <c r="T98" s="2421"/>
      <c r="U98" s="2421"/>
      <c r="V98" s="2421"/>
      <c r="W98" s="2421"/>
      <c r="X98" s="2421"/>
      <c r="Y98" s="2421"/>
      <c r="Z98" s="2421"/>
      <c r="AA98" s="2421"/>
      <c r="AB98" s="2421"/>
      <c r="AC98" s="2421"/>
      <c r="AD98" s="2421"/>
      <c r="AE98" s="2421"/>
      <c r="AF98" s="2421"/>
      <c r="AG98" s="2421"/>
      <c r="AH98" s="2421"/>
      <c r="AI98" s="2421"/>
      <c r="AJ98" s="2422"/>
      <c r="AK98" s="543"/>
      <c r="AL98" s="540"/>
      <c r="AM98" s="540"/>
      <c r="AN98" s="535"/>
    </row>
    <row r="99" spans="1:47" s="536" customFormat="1" ht="12.75" customHeight="1">
      <c r="A99" s="538"/>
      <c r="B99" s="539"/>
      <c r="C99" s="539"/>
      <c r="D99" s="539"/>
      <c r="E99" s="2420"/>
      <c r="F99" s="2421"/>
      <c r="G99" s="2421"/>
      <c r="H99" s="2421"/>
      <c r="I99" s="2421"/>
      <c r="J99" s="2421"/>
      <c r="K99" s="2421"/>
      <c r="L99" s="2421"/>
      <c r="M99" s="2421"/>
      <c r="N99" s="2421"/>
      <c r="O99" s="2421"/>
      <c r="P99" s="2421"/>
      <c r="Q99" s="2421"/>
      <c r="R99" s="2421"/>
      <c r="S99" s="2421"/>
      <c r="T99" s="2421"/>
      <c r="U99" s="2421"/>
      <c r="V99" s="2421"/>
      <c r="W99" s="2421"/>
      <c r="X99" s="2421"/>
      <c r="Y99" s="2421"/>
      <c r="Z99" s="2421"/>
      <c r="AA99" s="2421"/>
      <c r="AB99" s="2421"/>
      <c r="AC99" s="2421"/>
      <c r="AD99" s="2421"/>
      <c r="AE99" s="2421"/>
      <c r="AF99" s="2421"/>
      <c r="AG99" s="2421"/>
      <c r="AH99" s="2421"/>
      <c r="AI99" s="2421"/>
      <c r="AJ99" s="2422"/>
      <c r="AK99" s="543"/>
      <c r="AL99" s="540"/>
      <c r="AM99" s="540"/>
      <c r="AN99" s="535"/>
    </row>
    <row r="100" spans="1:47" s="536" customFormat="1" ht="12.75" customHeight="1">
      <c r="A100" s="538"/>
      <c r="B100" s="539"/>
      <c r="C100" s="539"/>
      <c r="D100" s="539"/>
      <c r="E100" s="2420"/>
      <c r="F100" s="2421"/>
      <c r="G100" s="2421"/>
      <c r="H100" s="2421"/>
      <c r="I100" s="2421"/>
      <c r="J100" s="2421"/>
      <c r="K100" s="2421"/>
      <c r="L100" s="2421"/>
      <c r="M100" s="2421"/>
      <c r="N100" s="2421"/>
      <c r="O100" s="2421"/>
      <c r="P100" s="2421"/>
      <c r="Q100" s="2421"/>
      <c r="R100" s="2421"/>
      <c r="S100" s="2421"/>
      <c r="T100" s="2421"/>
      <c r="U100" s="2421"/>
      <c r="V100" s="2421"/>
      <c r="W100" s="2421"/>
      <c r="X100" s="2421"/>
      <c r="Y100" s="2421"/>
      <c r="Z100" s="2421"/>
      <c r="AA100" s="2421"/>
      <c r="AB100" s="2421"/>
      <c r="AC100" s="2421"/>
      <c r="AD100" s="2421"/>
      <c r="AE100" s="2421"/>
      <c r="AF100" s="2421"/>
      <c r="AG100" s="2421"/>
      <c r="AH100" s="2421"/>
      <c r="AI100" s="2421"/>
      <c r="AJ100" s="242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3">
        <f>Application!AC761</f>
        <v>0.49406250000000002</v>
      </c>
      <c r="F102" s="2414"/>
      <c r="G102" s="2414"/>
      <c r="H102" s="2414"/>
      <c r="I102" s="575"/>
      <c r="J102" s="578" t="s">
        <v>1317</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3">
        <f ca="1">SUMIF(Application!AC726:AG760,0.2,Application!G726:J760)/Application!G761+SUMIF(Application!AC726:AG760,0.25,Application!G726:J760)/Application!G761+SUMIF(Application!AC726:AG760,0.3,Application!G726:J760)/Application!G761</f>
        <v>0.10625</v>
      </c>
      <c r="F103" s="2414"/>
      <c r="G103" s="2414"/>
      <c r="H103" s="2414"/>
      <c r="I103" s="575"/>
      <c r="J103" s="578" t="s">
        <v>1320</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3">
        <f ca="1">SUMIF(Application!AC726:AG760,0.35,Application!G726:J760)/Application!G761+SUMIF(Application!AC726:AG760,0.4,Application!G726:J760)/Application!G761+SUMIF(Application!AC726:AG760,0.45,Application!G726:J760)/Application!G761+SUMIF(Application!AC726:AG760,0.5,Application!G726:J760)/Application!G761</f>
        <v>0.66249999999999998</v>
      </c>
      <c r="F104" s="2414"/>
      <c r="G104" s="2414"/>
      <c r="H104" s="2414"/>
      <c r="I104" s="575"/>
      <c r="J104" s="578" t="s">
        <v>1321</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8">
        <f ca="1">IF(AND(E102&lt;=0.6,OR(AND(E103&gt;=0.1,E104&gt;=0.1),AND(E103&gt;0.1,(E103+E104)&gt;=0.2))),20,0)</f>
        <v>20</v>
      </c>
      <c r="F105" s="2449"/>
      <c r="G105" s="2449"/>
      <c r="H105" s="2449"/>
      <c r="I105" s="551"/>
      <c r="J105" s="585" t="s">
        <v>1319</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1302</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1322</v>
      </c>
      <c r="AK108" s="2430">
        <f>MAX(AP94,AP105)</f>
        <v>19.999999999999996</v>
      </c>
      <c r="AL108" s="2431"/>
      <c r="AM108" s="243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1323</v>
      </c>
      <c r="B111" s="539" t="s">
        <v>1324</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9" t="s">
        <v>1305</v>
      </c>
      <c r="AF111" s="2419"/>
      <c r="AG111" s="2419"/>
      <c r="AH111" s="2419"/>
      <c r="AI111" s="2419"/>
      <c r="AJ111" s="2419"/>
      <c r="AK111" s="2419"/>
      <c r="AL111" s="540"/>
      <c r="AM111" s="540"/>
      <c r="AN111" s="535"/>
      <c r="AO111" s="536" t="str">
        <f>Application!B726</f>
        <v>2 Bedrooms</v>
      </c>
      <c r="AQ111" s="536">
        <f>Application!O726</f>
        <v>921</v>
      </c>
    </row>
    <row r="112" spans="1:47" s="536" customFormat="1" ht="12.75" customHeight="1">
      <c r="A112" s="540"/>
      <c r="B112" s="539" t="s">
        <v>1315</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1462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1694</v>
      </c>
    </row>
    <row r="114" spans="1:52" s="536" customFormat="1" ht="12.75" customHeight="1">
      <c r="A114" s="540"/>
      <c r="B114" s="2391" t="s">
        <v>543</v>
      </c>
      <c r="C114" s="2391"/>
      <c r="D114" s="546" t="s">
        <v>1306</v>
      </c>
      <c r="E114" s="2401" t="s">
        <v>2564</v>
      </c>
      <c r="F114" s="2402"/>
      <c r="G114" s="2402"/>
      <c r="H114" s="2402"/>
      <c r="I114" s="2402"/>
      <c r="J114" s="2402"/>
      <c r="K114" s="2402"/>
      <c r="L114" s="2402"/>
      <c r="M114" s="2402"/>
      <c r="N114" s="2402"/>
      <c r="O114" s="2402"/>
      <c r="P114" s="2402"/>
      <c r="Q114" s="2402"/>
      <c r="R114" s="2402"/>
      <c r="S114" s="2402"/>
      <c r="T114" s="2402"/>
      <c r="U114" s="2402"/>
      <c r="V114" s="2402"/>
      <c r="W114" s="2402"/>
      <c r="X114" s="2402"/>
      <c r="Y114" s="2402"/>
      <c r="Z114" s="2402"/>
      <c r="AA114" s="2402"/>
      <c r="AB114" s="2402"/>
      <c r="AC114" s="2402"/>
      <c r="AD114" s="2402"/>
      <c r="AE114" s="2402"/>
      <c r="AF114" s="2402"/>
      <c r="AG114" s="2402"/>
      <c r="AH114" s="2402"/>
      <c r="AI114" s="2402"/>
      <c r="AJ114" s="2403"/>
      <c r="AK114" s="540"/>
      <c r="AL114" s="540"/>
      <c r="AM114" s="540"/>
      <c r="AN114" s="535"/>
      <c r="AO114" s="536" t="str">
        <f>Application!B729</f>
        <v>2 Bedrooms</v>
      </c>
      <c r="AQ114" s="536">
        <f>Application!O729</f>
        <v>1716</v>
      </c>
      <c r="AU114" s="536" t="s">
        <v>1814</v>
      </c>
      <c r="AV114" s="593" t="s">
        <v>1815</v>
      </c>
      <c r="AW114" s="536" t="s">
        <v>1816</v>
      </c>
    </row>
    <row r="115" spans="1:52" s="536" customFormat="1" ht="12.75" customHeight="1">
      <c r="A115" s="540"/>
      <c r="B115" s="539"/>
      <c r="C115" s="539"/>
      <c r="D115" s="539"/>
      <c r="E115" s="2420"/>
      <c r="F115" s="2421"/>
      <c r="G115" s="2421"/>
      <c r="H115" s="2421"/>
      <c r="I115" s="2421"/>
      <c r="J115" s="2421"/>
      <c r="K115" s="2421"/>
      <c r="L115" s="2421"/>
      <c r="M115" s="2421"/>
      <c r="N115" s="2421"/>
      <c r="O115" s="2421"/>
      <c r="P115" s="2421"/>
      <c r="Q115" s="2421"/>
      <c r="R115" s="2421"/>
      <c r="S115" s="2421"/>
      <c r="T115" s="2421"/>
      <c r="U115" s="2421"/>
      <c r="V115" s="2421"/>
      <c r="W115" s="2421"/>
      <c r="X115" s="2421"/>
      <c r="Y115" s="2421"/>
      <c r="Z115" s="2421"/>
      <c r="AA115" s="2421"/>
      <c r="AB115" s="2421"/>
      <c r="AC115" s="2421"/>
      <c r="AD115" s="2421"/>
      <c r="AE115" s="2421"/>
      <c r="AF115" s="2421"/>
      <c r="AG115" s="2421"/>
      <c r="AH115" s="2421"/>
      <c r="AI115" s="2421"/>
      <c r="AJ115" s="2422"/>
      <c r="AK115" s="540"/>
      <c r="AL115" s="540"/>
      <c r="AM115" s="540"/>
      <c r="AN115" s="535"/>
      <c r="AO115" s="536" t="str">
        <f>Application!B730</f>
        <v>3 Bedrooms</v>
      </c>
      <c r="AQ115" s="536">
        <f>Application!O730</f>
        <v>1034</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0"/>
      <c r="F116" s="2421"/>
      <c r="G116" s="2421"/>
      <c r="H116" s="2421"/>
      <c r="I116" s="2421"/>
      <c r="J116" s="2421"/>
      <c r="K116" s="2421"/>
      <c r="L116" s="2421"/>
      <c r="M116" s="2421"/>
      <c r="N116" s="2421"/>
      <c r="O116" s="2421"/>
      <c r="P116" s="2421"/>
      <c r="Q116" s="2421"/>
      <c r="R116" s="2421"/>
      <c r="S116" s="2421"/>
      <c r="T116" s="2421"/>
      <c r="U116" s="2421"/>
      <c r="V116" s="2421"/>
      <c r="W116" s="2421"/>
      <c r="X116" s="2421"/>
      <c r="Y116" s="2421"/>
      <c r="Z116" s="2421"/>
      <c r="AA116" s="2421"/>
      <c r="AB116" s="2421"/>
      <c r="AC116" s="2421"/>
      <c r="AD116" s="2421"/>
      <c r="AE116" s="2421"/>
      <c r="AF116" s="2421"/>
      <c r="AG116" s="2421"/>
      <c r="AH116" s="2421"/>
      <c r="AI116" s="2421"/>
      <c r="AJ116" s="2422"/>
      <c r="AK116" s="540"/>
      <c r="AL116" s="540"/>
      <c r="AM116" s="540"/>
      <c r="AN116" s="535"/>
      <c r="AO116" s="536" t="str">
        <f>Application!B731</f>
        <v>3 Bedrooms</v>
      </c>
      <c r="AQ116" s="536">
        <f>Application!O731</f>
        <v>1698</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420"/>
      <c r="F117" s="2421"/>
      <c r="G117" s="2421"/>
      <c r="H117" s="2421"/>
      <c r="I117" s="2421"/>
      <c r="J117" s="2421"/>
      <c r="K117" s="2421"/>
      <c r="L117" s="2421"/>
      <c r="M117" s="2421"/>
      <c r="N117" s="2421"/>
      <c r="O117" s="2421"/>
      <c r="P117" s="2421"/>
      <c r="Q117" s="2421"/>
      <c r="R117" s="2421"/>
      <c r="S117" s="2421"/>
      <c r="T117" s="2421"/>
      <c r="U117" s="2421"/>
      <c r="V117" s="2421"/>
      <c r="W117" s="2421"/>
      <c r="X117" s="2421"/>
      <c r="Y117" s="2421"/>
      <c r="Z117" s="2421"/>
      <c r="AA117" s="2421"/>
      <c r="AB117" s="2421"/>
      <c r="AC117" s="2421"/>
      <c r="AD117" s="2421"/>
      <c r="AE117" s="2421"/>
      <c r="AF117" s="2421"/>
      <c r="AG117" s="2421"/>
      <c r="AH117" s="2421"/>
      <c r="AI117" s="2421"/>
      <c r="AJ117" s="2422"/>
      <c r="AK117" s="540"/>
      <c r="AL117" s="540"/>
      <c r="AM117" s="540"/>
      <c r="AN117" s="535"/>
      <c r="AO117" s="536" t="str">
        <f>Application!B732</f>
        <v>3 Bedrooms</v>
      </c>
      <c r="AQ117" s="536">
        <f>Application!O732</f>
        <v>1909</v>
      </c>
      <c r="AU117" s="852" t="str">
        <f>O123</f>
        <v>2-bedroom</v>
      </c>
      <c r="AV117" s="536">
        <f t="array" ref="AV117">SUM(IF(Application!B726:F760="2 Bedrooms",Application!G726:J760))</f>
        <v>83</v>
      </c>
      <c r="AW117" s="1006">
        <f>AV117/AV121</f>
        <v>0.51875000000000004</v>
      </c>
    </row>
    <row r="118" spans="1:52" s="536" customFormat="1" ht="12.75" customHeight="1">
      <c r="A118" s="540"/>
      <c r="B118" s="539"/>
      <c r="C118" s="539"/>
      <c r="D118" s="539"/>
      <c r="E118" s="2420"/>
      <c r="F118" s="2421"/>
      <c r="G118" s="2421"/>
      <c r="H118" s="2421"/>
      <c r="I118" s="2421"/>
      <c r="J118" s="2421"/>
      <c r="K118" s="2421"/>
      <c r="L118" s="2421"/>
      <c r="M118" s="2421"/>
      <c r="N118" s="2421"/>
      <c r="O118" s="2421"/>
      <c r="P118" s="2421"/>
      <c r="Q118" s="2421"/>
      <c r="R118" s="2421"/>
      <c r="S118" s="2421"/>
      <c r="T118" s="2421"/>
      <c r="U118" s="2421"/>
      <c r="V118" s="2421"/>
      <c r="W118" s="2421"/>
      <c r="X118" s="2421"/>
      <c r="Y118" s="2421"/>
      <c r="Z118" s="2421"/>
      <c r="AA118" s="2421"/>
      <c r="AB118" s="2421"/>
      <c r="AC118" s="2421"/>
      <c r="AD118" s="2421"/>
      <c r="AE118" s="2421"/>
      <c r="AF118" s="2421"/>
      <c r="AG118" s="2421"/>
      <c r="AH118" s="2421"/>
      <c r="AI118" s="2421"/>
      <c r="AJ118" s="2422"/>
      <c r="AK118" s="540"/>
      <c r="AL118" s="540"/>
      <c r="AM118" s="540"/>
      <c r="AN118" s="535"/>
      <c r="AO118" s="536" t="str">
        <f>Application!B733</f>
        <v>3 Bedrooms</v>
      </c>
      <c r="AQ118" s="536">
        <f>Application!O733</f>
        <v>2060</v>
      </c>
      <c r="AU118" s="852" t="str">
        <f>T123</f>
        <v>3-bedroom</v>
      </c>
      <c r="AV118" s="536">
        <f t="array" ref="AV118">SUM(IF(Application!B726:F760="3 Bedrooms",Application!G726:J760))</f>
        <v>77</v>
      </c>
      <c r="AW118" s="1006">
        <f>AV118/AV121</f>
        <v>0.48125000000000001</v>
      </c>
    </row>
    <row r="119" spans="1:52" s="536" customFormat="1" ht="12.75" customHeight="1">
      <c r="A119" s="540"/>
      <c r="B119" s="539"/>
      <c r="C119" s="539"/>
      <c r="D119" s="539"/>
      <c r="E119" s="2420"/>
      <c r="F119" s="2421"/>
      <c r="G119" s="2421"/>
      <c r="H119" s="2421"/>
      <c r="I119" s="2421"/>
      <c r="J119" s="2421"/>
      <c r="K119" s="2421"/>
      <c r="L119" s="2421"/>
      <c r="M119" s="2421"/>
      <c r="N119" s="2421"/>
      <c r="O119" s="2421"/>
      <c r="P119" s="2421"/>
      <c r="Q119" s="2421"/>
      <c r="R119" s="2421"/>
      <c r="S119" s="2421"/>
      <c r="T119" s="2421"/>
      <c r="U119" s="2421"/>
      <c r="V119" s="2421"/>
      <c r="W119" s="2421"/>
      <c r="X119" s="2421"/>
      <c r="Y119" s="2421"/>
      <c r="Z119" s="2421"/>
      <c r="AA119" s="2421"/>
      <c r="AB119" s="2421"/>
      <c r="AC119" s="2421"/>
      <c r="AD119" s="2421"/>
      <c r="AE119" s="2421"/>
      <c r="AF119" s="2421"/>
      <c r="AG119" s="2421"/>
      <c r="AH119" s="2421"/>
      <c r="AI119" s="2421"/>
      <c r="AJ119" s="2422"/>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0"/>
      <c r="F120" s="2421"/>
      <c r="G120" s="2421"/>
      <c r="H120" s="2421"/>
      <c r="I120" s="2421"/>
      <c r="J120" s="2421"/>
      <c r="K120" s="2421"/>
      <c r="L120" s="2421"/>
      <c r="M120" s="2421"/>
      <c r="N120" s="2421"/>
      <c r="O120" s="2421"/>
      <c r="P120" s="2421"/>
      <c r="Q120" s="2421"/>
      <c r="R120" s="2421"/>
      <c r="S120" s="2421"/>
      <c r="T120" s="2421"/>
      <c r="U120" s="2421"/>
      <c r="V120" s="2421"/>
      <c r="W120" s="2421"/>
      <c r="X120" s="2421"/>
      <c r="Y120" s="2421"/>
      <c r="Z120" s="2421"/>
      <c r="AA120" s="2421"/>
      <c r="AB120" s="2421"/>
      <c r="AC120" s="2421"/>
      <c r="AD120" s="2421"/>
      <c r="AE120" s="2421"/>
      <c r="AF120" s="2421"/>
      <c r="AG120" s="2421"/>
      <c r="AH120" s="2421"/>
      <c r="AI120" s="2421"/>
      <c r="AJ120" s="2422"/>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0"/>
      <c r="F121" s="2421"/>
      <c r="G121" s="2421"/>
      <c r="H121" s="2421"/>
      <c r="I121" s="2421"/>
      <c r="J121" s="2421"/>
      <c r="K121" s="2421"/>
      <c r="L121" s="2421"/>
      <c r="M121" s="2421"/>
      <c r="N121" s="2421"/>
      <c r="O121" s="2421"/>
      <c r="P121" s="2421"/>
      <c r="Q121" s="2421"/>
      <c r="R121" s="2421"/>
      <c r="S121" s="2421"/>
      <c r="T121" s="2421"/>
      <c r="U121" s="2421"/>
      <c r="V121" s="2421"/>
      <c r="W121" s="2421"/>
      <c r="X121" s="2421"/>
      <c r="Y121" s="2421"/>
      <c r="Z121" s="2421"/>
      <c r="AA121" s="2421"/>
      <c r="AB121" s="2421"/>
      <c r="AC121" s="2421"/>
      <c r="AD121" s="2421"/>
      <c r="AE121" s="2421"/>
      <c r="AF121" s="2421"/>
      <c r="AG121" s="2421"/>
      <c r="AH121" s="2421"/>
      <c r="AI121" s="2421"/>
      <c r="AJ121" s="2422"/>
      <c r="AK121" s="540"/>
      <c r="AL121" s="540"/>
      <c r="AM121" s="540"/>
      <c r="AN121" s="535"/>
      <c r="AO121" s="536">
        <f>Application!B736</f>
        <v>0</v>
      </c>
      <c r="AQ121" s="536">
        <f>Application!O736</f>
        <v>0</v>
      </c>
      <c r="AV121" s="536">
        <f>SUM(AV115:AV120)</f>
        <v>160</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3" t="s">
        <v>1574</v>
      </c>
      <c r="F123" s="2414"/>
      <c r="G123" s="2414"/>
      <c r="H123" s="2414"/>
      <c r="I123" s="575"/>
      <c r="J123" s="2414" t="s">
        <v>1617</v>
      </c>
      <c r="K123" s="2414"/>
      <c r="L123" s="2414"/>
      <c r="M123" s="2414"/>
      <c r="N123" s="575"/>
      <c r="O123" s="2414" t="s">
        <v>1618</v>
      </c>
      <c r="P123" s="2414"/>
      <c r="Q123" s="2414"/>
      <c r="R123" s="2414"/>
      <c r="S123" s="575"/>
      <c r="T123" s="2414" t="s">
        <v>1325</v>
      </c>
      <c r="U123" s="2414"/>
      <c r="V123" s="2414"/>
      <c r="W123" s="2414"/>
      <c r="X123" s="575"/>
      <c r="Y123" s="2414" t="s">
        <v>1619</v>
      </c>
      <c r="Z123" s="2414"/>
      <c r="AA123" s="2414"/>
      <c r="AB123" s="2414"/>
      <c r="AC123" s="575"/>
      <c r="AD123" s="2414" t="s">
        <v>1620</v>
      </c>
      <c r="AE123" s="2414"/>
      <c r="AF123" s="2414"/>
      <c r="AG123" s="241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1621</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0"/>
      <c r="F126" s="2451"/>
      <c r="G126" s="2451"/>
      <c r="H126" s="2451"/>
      <c r="I126" s="860"/>
      <c r="J126" s="2451"/>
      <c r="K126" s="2451"/>
      <c r="L126" s="2451"/>
      <c r="M126" s="2451"/>
      <c r="N126" s="860"/>
      <c r="O126" s="2451">
        <v>3350</v>
      </c>
      <c r="P126" s="2451"/>
      <c r="Q126" s="2451"/>
      <c r="R126" s="2451"/>
      <c r="S126" s="860"/>
      <c r="T126" s="2451">
        <v>4319</v>
      </c>
      <c r="U126" s="2451"/>
      <c r="V126" s="2451"/>
      <c r="W126" s="2451"/>
      <c r="X126" s="860"/>
      <c r="Y126" s="2451"/>
      <c r="Z126" s="2451"/>
      <c r="AA126" s="2451"/>
      <c r="AB126" s="2451"/>
      <c r="AC126" s="860"/>
      <c r="AD126" s="2451"/>
      <c r="AE126" s="2451"/>
      <c r="AF126" s="2451"/>
      <c r="AG126" s="2451"/>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4">
        <f>Application!DX678</f>
        <v>0</v>
      </c>
      <c r="F129" s="2425"/>
      <c r="G129" s="2425"/>
      <c r="H129" s="2425"/>
      <c r="I129" s="860"/>
      <c r="J129" s="2425">
        <f>Application!EC678</f>
        <v>0</v>
      </c>
      <c r="K129" s="2425"/>
      <c r="L129" s="2425"/>
      <c r="M129" s="2425"/>
      <c r="N129" s="860"/>
      <c r="O129" s="2425">
        <f>Application!EH678</f>
        <v>1575.5542168674699</v>
      </c>
      <c r="P129" s="2425"/>
      <c r="Q129" s="2425"/>
      <c r="R129" s="2425"/>
      <c r="S129" s="864"/>
      <c r="T129" s="2425">
        <f>Application!EM678</f>
        <v>1827.1688311688313</v>
      </c>
      <c r="U129" s="2425"/>
      <c r="V129" s="2425"/>
      <c r="W129" s="2425"/>
      <c r="X129" s="864"/>
      <c r="Y129" s="2425">
        <f>Application!ER678</f>
        <v>0</v>
      </c>
      <c r="Z129" s="2425"/>
      <c r="AA129" s="2425"/>
      <c r="AB129" s="2425"/>
      <c r="AC129" s="864"/>
      <c r="AD129" s="2425">
        <f>Application!EW678</f>
        <v>0</v>
      </c>
      <c r="AE129" s="2425"/>
      <c r="AF129" s="2425"/>
      <c r="AG129" s="2425"/>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3" t="e">
        <f>(E126-E129)/E126</f>
        <v>#DIV/0!</v>
      </c>
      <c r="F132" s="2416"/>
      <c r="G132" s="2416"/>
      <c r="H132" s="2624"/>
      <c r="I132" s="575"/>
      <c r="J132" s="2623" t="e">
        <f>(J126-J129)/J126</f>
        <v>#DIV/0!</v>
      </c>
      <c r="K132" s="2416"/>
      <c r="L132" s="2416"/>
      <c r="M132" s="2624"/>
      <c r="N132" s="575"/>
      <c r="O132" s="2623">
        <f>(O126-O129)/O126</f>
        <v>0.52968530839777017</v>
      </c>
      <c r="P132" s="2416"/>
      <c r="Q132" s="2416"/>
      <c r="R132" s="2624"/>
      <c r="S132" s="575"/>
      <c r="T132" s="2623">
        <f>(T126-T129)/T126</f>
        <v>0.57694632295234283</v>
      </c>
      <c r="U132" s="2416"/>
      <c r="V132" s="2416"/>
      <c r="W132" s="2624"/>
      <c r="X132" s="575"/>
      <c r="Y132" s="2623" t="e">
        <f>(Y126-Y129)/Y126</f>
        <v>#DIV/0!</v>
      </c>
      <c r="Z132" s="2416"/>
      <c r="AA132" s="2416"/>
      <c r="AB132" s="2624"/>
      <c r="AC132" s="575"/>
      <c r="AD132" s="2623" t="e">
        <f>(AD126-AD129)/AD126</f>
        <v>#DIV/0!</v>
      </c>
      <c r="AE132" s="2416"/>
      <c r="AF132" s="2416"/>
      <c r="AG132" s="26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9" t="e">
        <f>IF(((E132-0.1)*AW115)&gt;0,((E132-0.1)*AW115),0)</f>
        <v>#DIV/0!</v>
      </c>
      <c r="F135" s="2440"/>
      <c r="G135" s="2440"/>
      <c r="H135" s="2441"/>
      <c r="I135" s="575"/>
      <c r="J135" s="2439" t="e">
        <f>IF(((J132-0.1)*AW116)&gt;0,((J132-0.1)*AW116),0)</f>
        <v>#DIV/0!</v>
      </c>
      <c r="K135" s="2440"/>
      <c r="L135" s="2440"/>
      <c r="M135" s="2441"/>
      <c r="N135" s="575"/>
      <c r="O135" s="2439">
        <f>IF(((O132-0.1)*AW117)&gt;0,((O132-0.1)*AW117),0)</f>
        <v>0.22289925373134331</v>
      </c>
      <c r="P135" s="2440"/>
      <c r="Q135" s="2440"/>
      <c r="R135" s="2441"/>
      <c r="S135" s="575"/>
      <c r="T135" s="2439">
        <f>IF(((T132-0.1)*AW118)&gt;0,((T132-0.1)*AW118),0)</f>
        <v>0.22953041792081499</v>
      </c>
      <c r="U135" s="2440"/>
      <c r="V135" s="2440"/>
      <c r="W135" s="2441"/>
      <c r="X135" s="575"/>
      <c r="Y135" s="2439" t="e">
        <f>IF(((Y132-0.1)*AW119)&gt;0,((Y132-0.1)*AW119),0)</f>
        <v>#DIV/0!</v>
      </c>
      <c r="Z135" s="2440"/>
      <c r="AA135" s="2440"/>
      <c r="AB135" s="2441"/>
      <c r="AC135" s="575"/>
      <c r="AD135" s="2439" t="e">
        <f>IF(((AD132-0.1)*AW120)&gt;0,((AD132-0.1)*AW120),0)</f>
        <v>#DIV/0!</v>
      </c>
      <c r="AE135" s="2440"/>
      <c r="AF135" s="2440"/>
      <c r="AG135" s="244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3">
        <f>ROUNDDOWN(SUMIF(E135:AG135,"&gt;0"),2)</f>
        <v>0.45</v>
      </c>
      <c r="F137" s="2416"/>
      <c r="G137" s="2416"/>
      <c r="H137" s="2624"/>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0">
        <f>IF((E137*100)&gt;10,10,E137*100)</f>
        <v>10</v>
      </c>
      <c r="F138" s="2431"/>
      <c r="G138" s="2431"/>
      <c r="H138" s="2432"/>
      <c r="I138" s="575"/>
      <c r="J138" s="578" t="s">
        <v>1319</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1326</v>
      </c>
      <c r="AK142" s="2430">
        <f>E138</f>
        <v>10</v>
      </c>
      <c r="AL142" s="2431"/>
      <c r="AM142" s="243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1327</v>
      </c>
      <c r="AE145" s="2419" t="s">
        <v>1305</v>
      </c>
      <c r="AF145" s="2419"/>
      <c r="AG145" s="2419"/>
      <c r="AH145" s="2419"/>
      <c r="AI145" s="2419"/>
      <c r="AJ145" s="2419"/>
      <c r="AK145" s="2419"/>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1328</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2" t="s">
        <v>1329</v>
      </c>
      <c r="AG147" s="2452"/>
      <c r="AH147" s="2452"/>
      <c r="AI147" s="2452"/>
      <c r="AJ147" s="2452"/>
      <c r="AK147" s="2452"/>
      <c r="AL147" s="2452"/>
      <c r="AM147" s="539"/>
      <c r="AN147" s="535"/>
    </row>
    <row r="148" spans="1:42" s="536" customFormat="1" ht="12.75" customHeight="1">
      <c r="A148" s="538"/>
      <c r="B148" s="538" t="s">
        <v>530</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2" t="s">
        <v>2660</v>
      </c>
      <c r="C149" s="2462"/>
      <c r="D149" s="2462"/>
      <c r="E149" s="2462"/>
      <c r="F149" s="2462"/>
      <c r="G149" s="2462"/>
      <c r="H149" s="2462"/>
      <c r="I149" s="2462"/>
      <c r="J149" s="2462"/>
      <c r="K149" s="2462"/>
      <c r="L149" s="2462"/>
      <c r="M149" s="2462"/>
      <c r="N149" s="2462"/>
      <c r="O149" s="2462"/>
      <c r="P149" s="2462"/>
      <c r="Q149" s="2462"/>
      <c r="R149" s="2462"/>
      <c r="S149" s="2462"/>
      <c r="T149" s="2462"/>
      <c r="U149" s="2462"/>
      <c r="V149" s="2462"/>
      <c r="W149" s="2462"/>
      <c r="X149" s="2462"/>
      <c r="Y149" s="2462"/>
      <c r="Z149" s="2462"/>
      <c r="AA149" s="2462"/>
      <c r="AB149" s="2462"/>
      <c r="AC149" s="246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1330</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1331</v>
      </c>
      <c r="AP151" s="489">
        <v>5</v>
      </c>
    </row>
    <row r="152" spans="1:42" s="536" customFormat="1" ht="12.75" customHeight="1">
      <c r="A152" s="538"/>
      <c r="B152" s="2463" t="s">
        <v>1332</v>
      </c>
      <c r="C152" s="2463"/>
      <c r="D152" s="2463"/>
      <c r="E152" s="2463"/>
      <c r="F152" s="2463"/>
      <c r="G152" s="2463"/>
      <c r="H152" s="2463"/>
      <c r="I152" s="2463"/>
      <c r="J152" s="2463"/>
      <c r="K152" s="2463"/>
      <c r="L152" s="2463"/>
      <c r="M152" s="2463"/>
      <c r="N152" s="2463"/>
      <c r="O152" s="2463"/>
      <c r="P152" s="2463"/>
      <c r="Q152" s="2463"/>
      <c r="R152" s="2463"/>
      <c r="S152" s="2463"/>
      <c r="T152" s="2463"/>
      <c r="U152" s="2463"/>
      <c r="V152" s="2463"/>
      <c r="W152" s="2463"/>
      <c r="X152" s="2463"/>
      <c r="Y152" s="2463"/>
      <c r="Z152" s="2463"/>
      <c r="AA152" s="2463"/>
      <c r="AB152" s="2463"/>
      <c r="AC152" s="2463"/>
      <c r="AD152" s="2463"/>
      <c r="AE152" s="2463"/>
      <c r="AF152" s="2463"/>
      <c r="AG152" s="2463"/>
      <c r="AH152" s="2463"/>
      <c r="AI152" s="2463"/>
      <c r="AM152" s="539"/>
      <c r="AN152" s="535"/>
      <c r="AO152" s="476" t="s">
        <v>1332</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2623</v>
      </c>
      <c r="AP153" s="489">
        <v>7</v>
      </c>
    </row>
    <row r="154" spans="1:42" s="536" customFormat="1" ht="12.75" customHeight="1">
      <c r="A154" s="538"/>
      <c r="B154" s="539" t="s">
        <v>1333</v>
      </c>
      <c r="AB154" s="2464" t="s">
        <v>589</v>
      </c>
      <c r="AC154" s="246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1334</v>
      </c>
      <c r="AP155" s="489"/>
    </row>
    <row r="156" spans="1:42" s="536" customFormat="1" ht="12.75" customHeight="1">
      <c r="A156" s="538"/>
      <c r="B156" s="538" t="s">
        <v>1335</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1336</v>
      </c>
      <c r="AP156" s="489">
        <v>5</v>
      </c>
    </row>
    <row r="157" spans="1:42" s="536" customFormat="1" ht="12.75" customHeight="1">
      <c r="A157" s="538"/>
      <c r="B157" s="2463" t="s">
        <v>1334</v>
      </c>
      <c r="C157" s="2463"/>
      <c r="D157" s="2463"/>
      <c r="E157" s="2463"/>
      <c r="F157" s="2463"/>
      <c r="G157" s="2463"/>
      <c r="H157" s="2463"/>
      <c r="I157" s="2463"/>
      <c r="J157" s="2463"/>
      <c r="K157" s="2463"/>
      <c r="L157" s="2463"/>
      <c r="M157" s="2463"/>
      <c r="N157" s="2463"/>
      <c r="O157" s="2463"/>
      <c r="P157" s="2463"/>
      <c r="Q157" s="2463"/>
      <c r="R157" s="2463"/>
      <c r="S157" s="2463"/>
      <c r="T157" s="2463"/>
      <c r="U157" s="2463"/>
      <c r="V157" s="2463"/>
      <c r="W157" s="2463"/>
      <c r="X157" s="2463"/>
      <c r="Y157" s="2463"/>
      <c r="Z157" s="2463"/>
      <c r="AA157" s="2463"/>
      <c r="AB157" s="2463"/>
      <c r="AC157" s="2463"/>
      <c r="AD157" s="2463"/>
      <c r="AE157" s="2463"/>
      <c r="AF157" s="2463"/>
      <c r="AG157" s="2463"/>
      <c r="AH157" s="2463"/>
      <c r="AI157" s="2463"/>
      <c r="AJ157" s="2463"/>
      <c r="AN157" s="535"/>
      <c r="AO157" s="476" t="s">
        <v>1337</v>
      </c>
      <c r="AP157" s="489">
        <v>7</v>
      </c>
    </row>
    <row r="158" spans="1:42" s="536" customFormat="1" ht="12.75" customHeight="1">
      <c r="B158" s="539" t="s">
        <v>1338</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8" t="s">
        <v>2403</v>
      </c>
      <c r="C160" s="2628"/>
      <c r="D160" s="2628"/>
      <c r="E160" s="2628"/>
      <c r="F160" s="2628"/>
      <c r="G160" s="2628"/>
      <c r="H160" s="2628"/>
      <c r="I160" s="2628"/>
      <c r="J160" s="2628"/>
      <c r="K160" s="2628"/>
      <c r="L160" s="2628"/>
      <c r="M160" s="2628"/>
      <c r="N160" s="2628"/>
      <c r="O160" s="2628"/>
      <c r="P160" s="2628"/>
      <c r="Q160" s="2628"/>
      <c r="R160" s="2628"/>
      <c r="S160" s="2628"/>
      <c r="T160" s="2628"/>
      <c r="U160" s="2628"/>
      <c r="V160" s="2628"/>
      <c r="W160" s="2628"/>
      <c r="X160" s="2628"/>
      <c r="Y160" s="2628"/>
      <c r="Z160" s="2628"/>
      <c r="AA160" s="2628"/>
      <c r="AB160" s="2628"/>
      <c r="AC160" s="2628"/>
      <c r="AD160" s="2628"/>
      <c r="AE160" s="2628"/>
      <c r="AF160" s="2628"/>
      <c r="AG160" s="2628"/>
      <c r="AH160" s="2628"/>
      <c r="AI160" s="2628"/>
      <c r="AJ160" s="2628"/>
      <c r="AK160" s="1173"/>
      <c r="AM160" s="539"/>
      <c r="AN160" s="535"/>
      <c r="AO160" s="476"/>
      <c r="AP160" s="489"/>
    </row>
    <row r="161" spans="1:42" s="536" customFormat="1" ht="12.75" customHeight="1">
      <c r="B161" s="2628"/>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73"/>
      <c r="AM161" s="539"/>
      <c r="AN161" s="535"/>
      <c r="AO161" s="476"/>
      <c r="AP161" s="489"/>
    </row>
    <row r="162" spans="1:42" s="536" customFormat="1" ht="12.75" customHeight="1">
      <c r="C162" s="2539" t="s">
        <v>2404</v>
      </c>
      <c r="D162" s="2539"/>
      <c r="E162" s="2539"/>
      <c r="F162" s="2539"/>
      <c r="G162" s="2539"/>
      <c r="H162" s="2539"/>
      <c r="I162" s="2539"/>
      <c r="J162" s="2539"/>
      <c r="K162" s="2539"/>
      <c r="L162" s="2539"/>
      <c r="M162" s="2539"/>
      <c r="N162" s="2539"/>
      <c r="O162" s="2539"/>
      <c r="P162" s="2539"/>
      <c r="Q162" s="2539"/>
      <c r="R162" s="2539"/>
      <c r="S162" s="2539"/>
      <c r="T162" s="2539"/>
      <c r="U162" s="2539"/>
      <c r="V162" s="2539"/>
      <c r="W162" s="2539"/>
      <c r="X162" s="2539"/>
      <c r="Y162" s="2539"/>
      <c r="Z162" s="2539"/>
      <c r="AA162" s="2539"/>
      <c r="AB162" s="2539"/>
      <c r="AC162" s="2539"/>
      <c r="AD162" s="2539"/>
      <c r="AE162" s="2539"/>
      <c r="AF162" s="2539"/>
      <c r="AG162" s="2539"/>
      <c r="AH162" s="2539"/>
      <c r="AI162" s="2539"/>
      <c r="AJ162" s="2539"/>
      <c r="AK162" s="1173"/>
      <c r="AM162" s="539"/>
      <c r="AN162" s="535"/>
      <c r="AO162" s="476"/>
      <c r="AP162" s="489"/>
    </row>
    <row r="163" spans="1:42" s="536" customFormat="1" ht="12.75" customHeight="1">
      <c r="B163" s="1173"/>
      <c r="C163" s="2461" t="s">
        <v>2402</v>
      </c>
      <c r="D163" s="2461"/>
      <c r="E163" s="2461"/>
      <c r="F163" s="2461"/>
      <c r="G163" s="2461"/>
      <c r="H163" s="2461"/>
      <c r="I163" s="2461"/>
      <c r="J163" s="2461"/>
      <c r="K163" s="2461"/>
      <c r="L163" s="2461"/>
      <c r="M163" s="2461"/>
      <c r="N163" s="2461"/>
      <c r="O163" s="2461"/>
      <c r="P163" s="2461"/>
      <c r="Q163" s="2461"/>
      <c r="R163" s="2461"/>
      <c r="S163" s="2461"/>
      <c r="T163" s="2461"/>
      <c r="U163" s="2461"/>
      <c r="V163" s="2461"/>
      <c r="W163" s="2461"/>
      <c r="X163" s="2461"/>
      <c r="Y163" s="2461"/>
      <c r="Z163" s="2461"/>
      <c r="AA163" s="1163"/>
      <c r="AB163" s="1163"/>
      <c r="AC163" s="1163"/>
      <c r="AD163" s="1163"/>
      <c r="AE163" s="1163"/>
      <c r="AF163" s="1163"/>
      <c r="AG163" s="1163"/>
      <c r="AH163" s="1163"/>
      <c r="AJ163" s="2464" t="s">
        <v>589</v>
      </c>
      <c r="AK163" s="246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1340</v>
      </c>
      <c r="AJ165" s="2467">
        <f>IF($AB$154="N/A",VLOOKUP($B$152,$AO$150:$AP$153,2,FALSE),VLOOKUP($B$157,$AO$155:$AP$157,2,FALSE))</f>
        <v>7</v>
      </c>
      <c r="AK165" s="246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1342</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2" t="s">
        <v>1343</v>
      </c>
      <c r="AG167" s="2452"/>
      <c r="AH167" s="2452"/>
      <c r="AI167" s="2452"/>
      <c r="AJ167" s="2452"/>
      <c r="AK167" s="2452"/>
      <c r="AL167" s="2452"/>
      <c r="AM167" s="601"/>
      <c r="AN167" s="596"/>
    </row>
    <row r="168" spans="1:42" s="549" customFormat="1" ht="12.75" customHeight="1">
      <c r="A168" s="536"/>
      <c r="B168" s="539" t="s">
        <v>1344</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3" t="s">
        <v>1341</v>
      </c>
      <c r="D169" s="2463"/>
      <c r="E169" s="2463"/>
      <c r="F169" s="2463"/>
      <c r="G169" s="2463"/>
      <c r="H169" s="2463"/>
      <c r="I169" s="2463"/>
      <c r="J169" s="2463"/>
      <c r="K169" s="2463"/>
      <c r="L169" s="2463"/>
      <c r="M169" s="2463"/>
      <c r="N169" s="2463"/>
      <c r="O169" s="2463"/>
      <c r="P169" s="2463"/>
      <c r="Q169" s="2463"/>
      <c r="R169" s="2463"/>
      <c r="S169" s="2463"/>
      <c r="T169" s="2463"/>
      <c r="U169" s="2463"/>
      <c r="V169" s="2463"/>
      <c r="W169" s="2463"/>
      <c r="X169" s="2463"/>
      <c r="Y169" s="2463"/>
      <c r="Z169" s="2463"/>
      <c r="AA169" s="2463"/>
      <c r="AB169" s="2463"/>
      <c r="AC169" s="2463"/>
      <c r="AD169" s="2463"/>
      <c r="AE169" s="2463"/>
      <c r="AF169" s="2463"/>
      <c r="AG169" s="2463"/>
      <c r="AH169" s="2463"/>
      <c r="AI169" s="2463"/>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1339</v>
      </c>
      <c r="AP170" s="597">
        <v>2</v>
      </c>
    </row>
    <row r="171" spans="1:42" s="549" customFormat="1" ht="12.75" customHeight="1">
      <c r="A171" s="536"/>
      <c r="B171" s="536"/>
      <c r="C171" s="539" t="s">
        <v>1346</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4" t="s">
        <v>589</v>
      </c>
      <c r="AG171" s="2464"/>
      <c r="AH171" s="536"/>
      <c r="AI171" s="536"/>
      <c r="AJ171" s="536"/>
      <c r="AK171" s="536"/>
      <c r="AL171" s="536"/>
      <c r="AM171" s="601"/>
      <c r="AN171" s="595"/>
      <c r="AO171" s="476" t="s">
        <v>1341</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463" t="s">
        <v>1334</v>
      </c>
      <c r="D173" s="2463"/>
      <c r="E173" s="2463"/>
      <c r="F173" s="2463"/>
      <c r="G173" s="2463"/>
      <c r="H173" s="2463"/>
      <c r="I173" s="2463"/>
      <c r="J173" s="2463"/>
      <c r="K173" s="2463"/>
      <c r="L173" s="2463"/>
      <c r="M173" s="2463"/>
      <c r="N173" s="2463"/>
      <c r="O173" s="2463"/>
      <c r="P173" s="2463"/>
      <c r="Q173" s="2463"/>
      <c r="R173" s="2463"/>
      <c r="S173" s="2463"/>
      <c r="T173" s="2463"/>
      <c r="U173" s="2463"/>
      <c r="V173" s="2463"/>
      <c r="W173" s="2463"/>
      <c r="X173" s="2463"/>
      <c r="Y173" s="2463"/>
      <c r="Z173" s="2463"/>
      <c r="AA173" s="2463"/>
      <c r="AB173" s="2463"/>
      <c r="AC173" s="2463"/>
      <c r="AD173" s="2463"/>
      <c r="AE173" s="536"/>
      <c r="AF173" s="536"/>
      <c r="AG173" s="536"/>
      <c r="AH173" s="536"/>
      <c r="AI173" s="536"/>
      <c r="AJ173" s="536"/>
      <c r="AK173" s="536"/>
      <c r="AL173" s="536"/>
      <c r="AM173" s="601"/>
      <c r="AN173" s="595"/>
      <c r="AO173" s="600"/>
      <c r="AP173" s="597"/>
    </row>
    <row r="174" spans="1:42" s="549" customFormat="1" ht="12.75" customHeight="1">
      <c r="A174" s="536"/>
      <c r="B174" s="536"/>
      <c r="C174" s="539" t="s">
        <v>1338</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1348</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1334</v>
      </c>
      <c r="AP176" s="476"/>
    </row>
    <row r="177" spans="1:73" s="549" customFormat="1" ht="12.75" customHeight="1">
      <c r="A177" s="536"/>
      <c r="B177" s="536"/>
      <c r="C177" s="2465" t="str">
        <f>Application!AA344</f>
        <v>Quality Management Group</v>
      </c>
      <c r="D177" s="2465"/>
      <c r="E177" s="2465"/>
      <c r="F177" s="2465"/>
      <c r="G177" s="2465"/>
      <c r="H177" s="2465"/>
      <c r="I177" s="2465"/>
      <c r="J177" s="2465"/>
      <c r="K177" s="2465"/>
      <c r="L177" s="2465"/>
      <c r="M177" s="2465"/>
      <c r="N177" s="2465"/>
      <c r="O177" s="2465"/>
      <c r="P177" s="2465"/>
      <c r="Q177" s="2465"/>
      <c r="R177" s="2465"/>
      <c r="S177" s="2465"/>
      <c r="T177" s="2465"/>
      <c r="U177" s="2465"/>
      <c r="V177" s="2465"/>
      <c r="W177" s="2465"/>
      <c r="X177" s="2465"/>
      <c r="Y177" s="2465"/>
      <c r="Z177" s="2465"/>
      <c r="AA177" s="2465"/>
      <c r="AB177" s="2465"/>
      <c r="AC177" s="2465"/>
      <c r="AD177" s="2465"/>
      <c r="AE177" s="536"/>
      <c r="AF177" s="536"/>
      <c r="AG177" s="536"/>
      <c r="AH177" s="536"/>
      <c r="AI177" s="536"/>
      <c r="AJ177" s="536"/>
      <c r="AK177" s="536"/>
      <c r="AL177" s="536"/>
      <c r="AM177" s="601"/>
      <c r="AN177" s="595"/>
      <c r="AO177" s="476" t="s">
        <v>1345</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1347</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1349</v>
      </c>
      <c r="AJ179" s="2466">
        <f>IF($AF$171="N/A",VLOOKUP($C$169,$AO$169:$AP$172,2,FALSE),VLOOKUP($C$173,$AO$176:$AP$178,2,FALSE))</f>
        <v>3</v>
      </c>
      <c r="AK179" s="246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1350</v>
      </c>
      <c r="AK182" s="2430">
        <f>$AJ$165+$AJ$179</f>
        <v>10</v>
      </c>
      <c r="AL182" s="2431"/>
      <c r="AM182" s="243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1351</v>
      </c>
      <c r="AQ184" s="610">
        <v>0</v>
      </c>
    </row>
    <row r="185" spans="1:73" s="549" customFormat="1" ht="12.75" customHeight="1">
      <c r="A185" s="538" t="s">
        <v>1352</v>
      </c>
      <c r="B185" s="538" t="s">
        <v>1713</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9" t="s">
        <v>1305</v>
      </c>
      <c r="AF185" s="2419"/>
      <c r="AG185" s="2419"/>
      <c r="AH185" s="2419"/>
      <c r="AI185" s="2419"/>
      <c r="AJ185" s="2419"/>
      <c r="AK185" s="2419"/>
      <c r="AL185" s="589"/>
      <c r="AN185" s="595"/>
      <c r="AP185" s="549" t="s">
        <v>1038</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1353</v>
      </c>
      <c r="AQ186" s="549">
        <v>10</v>
      </c>
    </row>
    <row r="187" spans="1:73" s="549" customFormat="1" ht="12.75" customHeight="1">
      <c r="A187" s="536"/>
      <c r="B187" s="2460" t="s">
        <v>1038</v>
      </c>
      <c r="C187" s="2460"/>
      <c r="D187" s="2460"/>
      <c r="E187" s="2460"/>
      <c r="F187" s="2460"/>
      <c r="G187" s="2460"/>
      <c r="H187" s="2460"/>
      <c r="I187" s="2460"/>
      <c r="J187" s="2460"/>
      <c r="K187" s="2460"/>
      <c r="L187" s="2460"/>
      <c r="M187" s="2460"/>
      <c r="N187" s="2460"/>
      <c r="O187" s="2460"/>
      <c r="P187" s="2460"/>
      <c r="Q187" s="2460"/>
      <c r="R187" s="2460"/>
      <c r="S187" s="2460"/>
      <c r="T187" s="2460"/>
      <c r="U187" s="2460"/>
      <c r="V187" s="2460"/>
      <c r="W187" s="2460"/>
      <c r="X187" s="2460"/>
      <c r="Y187" s="2460"/>
      <c r="Z187" s="2460"/>
      <c r="AA187" s="2460"/>
      <c r="AB187" s="2460"/>
      <c r="AC187" s="2460"/>
      <c r="AD187" s="536"/>
      <c r="AE187" s="536"/>
      <c r="AF187" s="2452" t="s">
        <v>1354</v>
      </c>
      <c r="AG187" s="2452"/>
      <c r="AH187" s="2452"/>
      <c r="AI187" s="2452"/>
      <c r="AJ187" s="2452"/>
      <c r="AK187" s="2452"/>
      <c r="AL187" s="2452"/>
      <c r="AN187" s="595"/>
      <c r="AP187" s="549" t="s">
        <v>1040</v>
      </c>
      <c r="AQ187" s="549">
        <v>10</v>
      </c>
    </row>
    <row r="188" spans="1:73" s="549" customFormat="1" ht="12.75" customHeight="1">
      <c r="A188" s="536"/>
      <c r="B188" s="2461" t="s">
        <v>1712</v>
      </c>
      <c r="C188" s="2461"/>
      <c r="D188" s="2461"/>
      <c r="E188" s="2461"/>
      <c r="F188" s="2461"/>
      <c r="G188" s="2461"/>
      <c r="H188" s="2461"/>
      <c r="I188" s="2461"/>
      <c r="J188" s="2461"/>
      <c r="K188" s="2461"/>
      <c r="L188" s="2461"/>
      <c r="M188" s="2461"/>
      <c r="N188" s="2461"/>
      <c r="O188" s="2461"/>
      <c r="P188" s="2461"/>
      <c r="Q188" s="2461"/>
      <c r="R188" s="2461"/>
      <c r="S188" s="2461"/>
      <c r="T188" s="2462" t="s">
        <v>589</v>
      </c>
      <c r="U188" s="2462"/>
      <c r="V188" s="2462"/>
      <c r="W188" s="2462"/>
      <c r="X188" s="2462"/>
      <c r="Y188" s="2462"/>
      <c r="Z188" s="2462"/>
      <c r="AA188" s="2462"/>
      <c r="AB188" s="2462"/>
      <c r="AC188" s="2462"/>
      <c r="AD188" s="536"/>
      <c r="AE188" s="536"/>
      <c r="AF188" s="536"/>
      <c r="AG188" s="536"/>
      <c r="AH188" s="536"/>
      <c r="AI188" s="536"/>
      <c r="AJ188" s="543"/>
      <c r="AK188" s="593"/>
      <c r="AL188" s="593"/>
      <c r="AM188" s="593"/>
      <c r="AN188" s="595"/>
      <c r="AP188" s="549" t="s">
        <v>1355</v>
      </c>
      <c r="AQ188" s="549">
        <v>10</v>
      </c>
      <c r="AS188" s="549" t="s">
        <v>589</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2624</v>
      </c>
      <c r="AQ189" s="549">
        <v>10</v>
      </c>
      <c r="AS189" s="549" t="s">
        <v>1356</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1357</v>
      </c>
      <c r="AK190" s="2477">
        <f>IF(AK83&gt;0,VLOOKUP($B$187,AP184:AQ190,2,FALSE),0)</f>
        <v>0</v>
      </c>
      <c r="AL190" s="2478"/>
      <c r="AM190" s="2479"/>
      <c r="AN190" s="535"/>
      <c r="AP190" s="549" t="s">
        <v>1359</v>
      </c>
      <c r="AQ190" s="549">
        <v>10</v>
      </c>
      <c r="AS190" s="549" t="s">
        <v>1358</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1360</v>
      </c>
      <c r="B193" s="538" t="s">
        <v>1361</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9" t="s">
        <v>1362</v>
      </c>
      <c r="AF193" s="2419"/>
      <c r="AG193" s="2419"/>
      <c r="AH193" s="2419"/>
      <c r="AI193" s="2419"/>
      <c r="AJ193" s="2419"/>
      <c r="AK193" s="2419"/>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1575</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1611</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4"/>
      <c r="C198" s="2454"/>
      <c r="D198" s="2454"/>
      <c r="E198" s="2454"/>
      <c r="F198" s="2454"/>
      <c r="G198" s="2454"/>
      <c r="H198" s="2454"/>
      <c r="I198" s="2454"/>
      <c r="J198" s="2454"/>
      <c r="K198" s="2454"/>
      <c r="L198" s="2454"/>
      <c r="M198" s="2454"/>
      <c r="N198" s="2454"/>
      <c r="O198" s="2454"/>
      <c r="P198" s="2454"/>
      <c r="Q198" s="2454"/>
      <c r="R198" s="2454"/>
      <c r="S198" s="2454"/>
      <c r="T198" s="2454"/>
      <c r="U198" s="2454"/>
      <c r="V198" s="2454"/>
      <c r="W198" s="2454"/>
      <c r="X198" s="2454"/>
      <c r="Y198" s="2454"/>
      <c r="Z198" s="2454"/>
      <c r="AA198" s="2454"/>
      <c r="AB198" s="2454"/>
      <c r="AC198" s="842"/>
      <c r="AD198" s="2455"/>
      <c r="AE198" s="2455"/>
      <c r="AF198" s="2455"/>
      <c r="AG198" s="2455"/>
      <c r="AH198" s="2455"/>
      <c r="AI198" s="2455"/>
      <c r="AJ198" s="2455"/>
      <c r="AK198" s="608"/>
    </row>
    <row r="199" spans="1:37" hidden="1">
      <c r="A199" s="603"/>
      <c r="B199" s="2454"/>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2"/>
      <c r="AD199" s="2455"/>
      <c r="AE199" s="2455"/>
      <c r="AF199" s="2455"/>
      <c r="AG199" s="2455"/>
      <c r="AH199" s="2455"/>
      <c r="AI199" s="2455"/>
      <c r="AJ199" s="2455"/>
      <c r="AK199" s="608"/>
    </row>
    <row r="200" spans="1:37" hidden="1">
      <c r="A200" s="603"/>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2"/>
      <c r="AD200" s="2455"/>
      <c r="AE200" s="2455"/>
      <c r="AF200" s="2455"/>
      <c r="AG200" s="2455"/>
      <c r="AH200" s="2455"/>
      <c r="AI200" s="2455"/>
      <c r="AJ200" s="2455"/>
      <c r="AK200" s="608"/>
    </row>
    <row r="201" spans="1:37" hidden="1">
      <c r="A201" s="603"/>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2"/>
      <c r="AD201" s="2455"/>
      <c r="AE201" s="2455"/>
      <c r="AF201" s="2455"/>
      <c r="AG201" s="2455"/>
      <c r="AH201" s="2455"/>
      <c r="AI201" s="2455"/>
      <c r="AJ201" s="2455"/>
      <c r="AK201" s="608"/>
    </row>
    <row r="202" spans="1:37" hidden="1">
      <c r="A202" s="603"/>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2"/>
      <c r="AD202" s="2455"/>
      <c r="AE202" s="2455"/>
      <c r="AF202" s="2455"/>
      <c r="AG202" s="2455"/>
      <c r="AH202" s="2455"/>
      <c r="AI202" s="2455"/>
      <c r="AJ202" s="2455"/>
      <c r="AK202" s="608"/>
    </row>
    <row r="203" spans="1:37" hidden="1">
      <c r="A203" s="603"/>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2"/>
      <c r="AD203" s="2455"/>
      <c r="AE203" s="2455"/>
      <c r="AF203" s="2455"/>
      <c r="AG203" s="2455"/>
      <c r="AH203" s="2455"/>
      <c r="AI203" s="2455"/>
      <c r="AJ203" s="2455"/>
      <c r="AK203" s="608"/>
    </row>
    <row r="204" spans="1:37" hidden="1">
      <c r="A204" s="603"/>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2"/>
      <c r="AD204" s="2455"/>
      <c r="AE204" s="2455"/>
      <c r="AF204" s="2455"/>
      <c r="AG204" s="2455"/>
      <c r="AH204" s="2455"/>
      <c r="AI204" s="2455"/>
      <c r="AJ204" s="2455"/>
      <c r="AK204" s="608"/>
    </row>
    <row r="205" spans="1:37" hidden="1">
      <c r="A205" s="603"/>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2"/>
      <c r="AD205" s="2455"/>
      <c r="AE205" s="2455"/>
      <c r="AF205" s="2455"/>
      <c r="AG205" s="2455"/>
      <c r="AH205" s="2455"/>
      <c r="AI205" s="2455"/>
      <c r="AJ205" s="2455"/>
      <c r="AK205" s="608"/>
    </row>
    <row r="206" spans="1:37" hidden="1">
      <c r="A206" s="603"/>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2"/>
      <c r="AD206" s="2455"/>
      <c r="AE206" s="2455"/>
      <c r="AF206" s="2455"/>
      <c r="AG206" s="2455"/>
      <c r="AH206" s="2455"/>
      <c r="AI206" s="2455"/>
      <c r="AJ206" s="2455"/>
      <c r="AK206" s="608"/>
    </row>
    <row r="207" spans="1:37" hidden="1">
      <c r="A207" s="603"/>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2"/>
      <c r="AD207" s="2455"/>
      <c r="AE207" s="2455"/>
      <c r="AF207" s="2455"/>
      <c r="AG207" s="2455"/>
      <c r="AH207" s="2455"/>
      <c r="AI207" s="2455"/>
      <c r="AJ207" s="2455"/>
      <c r="AK207" s="608"/>
    </row>
    <row r="208" spans="1:37" hidden="1">
      <c r="A208" s="603"/>
      <c r="B208" s="2501" t="s">
        <v>1613</v>
      </c>
      <c r="C208" s="2501"/>
      <c r="D208" s="2501"/>
      <c r="E208" s="2501"/>
      <c r="F208" s="2501"/>
      <c r="G208" s="2501"/>
      <c r="H208" s="2501"/>
      <c r="I208" s="2501"/>
      <c r="J208" s="2501"/>
      <c r="K208" s="2501"/>
      <c r="L208" s="2501"/>
      <c r="M208" s="2501"/>
      <c r="N208" s="2501"/>
      <c r="O208" s="2501"/>
      <c r="P208" s="2501"/>
      <c r="Q208" s="2501"/>
      <c r="R208" s="2501"/>
      <c r="S208" s="2501"/>
      <c r="T208" s="2501"/>
      <c r="U208" s="2501"/>
      <c r="V208" s="2501"/>
      <c r="W208" s="2501"/>
      <c r="X208" s="2501"/>
      <c r="Y208" s="2501"/>
      <c r="Z208" s="2501"/>
      <c r="AA208" s="2501"/>
      <c r="AB208" s="2501"/>
      <c r="AC208" s="536"/>
      <c r="AD208" s="2484">
        <f>AB259</f>
        <v>0</v>
      </c>
      <c r="AE208" s="2484"/>
      <c r="AF208" s="2484"/>
      <c r="AG208" s="2484"/>
      <c r="AH208" s="2484"/>
      <c r="AI208" s="2484"/>
      <c r="AJ208" s="2484"/>
      <c r="AK208" s="608"/>
    </row>
    <row r="209" spans="1:37" hidden="1">
      <c r="A209" s="603"/>
      <c r="B209" s="2639" t="s">
        <v>1576</v>
      </c>
      <c r="C209" s="2639"/>
      <c r="D209" s="2639"/>
      <c r="E209" s="2639"/>
      <c r="F209" s="2639"/>
      <c r="G209" s="2639"/>
      <c r="H209" s="2639"/>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842"/>
      <c r="AD209" s="2485">
        <f>'Sources and Uses Budget'!B15</f>
        <v>0</v>
      </c>
      <c r="AE209" s="2485"/>
      <c r="AF209" s="2485"/>
      <c r="AG209" s="2485"/>
      <c r="AH209" s="2485"/>
      <c r="AI209" s="2485"/>
      <c r="AJ209" s="2485"/>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489">
        <f>SUM(AD198:AJ208)-AD209</f>
        <v>0</v>
      </c>
      <c r="AE210" s="2489"/>
      <c r="AF210" s="2489"/>
      <c r="AG210" s="2489"/>
      <c r="AH210" s="2489"/>
      <c r="AI210" s="2489"/>
      <c r="AJ210" s="248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1581</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1612</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1583</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1584</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1585</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1586</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1622</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8" t="s">
        <v>1593</v>
      </c>
      <c r="J221" s="2458"/>
      <c r="K221" s="2458"/>
      <c r="L221" s="536"/>
      <c r="M221" s="536"/>
      <c r="N221" s="536"/>
      <c r="O221" s="536"/>
      <c r="P221" s="536"/>
      <c r="Q221" s="536"/>
      <c r="R221" s="536"/>
      <c r="S221" s="536"/>
      <c r="T221" s="2626" t="s">
        <v>1587</v>
      </c>
      <c r="U221" s="2626"/>
      <c r="V221" s="2626"/>
      <c r="W221" s="2626"/>
      <c r="X221" s="2626"/>
      <c r="Y221" s="2626"/>
      <c r="Z221" s="845"/>
      <c r="AA221" s="489"/>
      <c r="AB221" s="2453" t="s">
        <v>1588</v>
      </c>
      <c r="AC221" s="2453"/>
      <c r="AD221" s="2453"/>
      <c r="AE221" s="2453"/>
      <c r="AF221" s="2453"/>
      <c r="AG221" s="2453"/>
      <c r="AH221" s="823"/>
      <c r="AI221" s="823"/>
      <c r="AJ221" s="823"/>
      <c r="AK221" s="608"/>
    </row>
    <row r="222" spans="1:37" hidden="1">
      <c r="A222" s="603"/>
      <c r="B222" s="2456" t="s">
        <v>1573</v>
      </c>
      <c r="C222" s="2456"/>
      <c r="D222" s="2456"/>
      <c r="E222" s="2456"/>
      <c r="F222" s="2456"/>
      <c r="G222" s="2456"/>
      <c r="I222" s="2457" t="s">
        <v>1594</v>
      </c>
      <c r="J222" s="2457"/>
      <c r="K222" s="2457"/>
      <c r="L222" s="1003"/>
      <c r="N222" s="2447" t="s">
        <v>1589</v>
      </c>
      <c r="O222" s="2447"/>
      <c r="P222" s="2447"/>
      <c r="Q222" s="2447"/>
      <c r="R222" s="2447"/>
      <c r="T222" s="2447" t="s">
        <v>1590</v>
      </c>
      <c r="U222" s="2447"/>
      <c r="V222" s="2447"/>
      <c r="W222" s="2447"/>
      <c r="X222" s="2447"/>
      <c r="Y222" s="2447"/>
      <c r="Z222" s="846"/>
      <c r="AA222" s="489"/>
      <c r="AB222" s="2605" t="s">
        <v>1591</v>
      </c>
      <c r="AC222" s="2605"/>
      <c r="AD222" s="2605"/>
      <c r="AE222" s="2605"/>
      <c r="AF222" s="2605"/>
      <c r="AG222" s="2605"/>
      <c r="AH222" s="823"/>
      <c r="AI222" s="823"/>
      <c r="AJ222" s="823"/>
      <c r="AK222" s="608"/>
    </row>
    <row r="223" spans="1:37" hidden="1">
      <c r="A223" s="603"/>
      <c r="B223" s="2459" t="s">
        <v>1181</v>
      </c>
      <c r="C223" s="2459"/>
      <c r="D223" s="2459"/>
      <c r="E223" s="2459"/>
      <c r="F223" s="2459"/>
      <c r="G223" s="2459"/>
      <c r="H223" s="848"/>
      <c r="I223" s="2445"/>
      <c r="J223" s="2445"/>
      <c r="K223" s="2445"/>
      <c r="L223" s="1003"/>
      <c r="N223" s="2500"/>
      <c r="O223" s="2500"/>
      <c r="P223" s="2500"/>
      <c r="Q223" s="2500"/>
      <c r="R223" s="2500"/>
      <c r="T223" s="2604"/>
      <c r="U223" s="2604"/>
      <c r="V223" s="2604"/>
      <c r="W223" s="2604"/>
      <c r="X223" s="2604"/>
      <c r="Y223" s="2604"/>
      <c r="Z223" s="847"/>
      <c r="AA223" s="847"/>
      <c r="AB223" s="2444">
        <f t="shared" ref="AB223:AB232" si="0">MAX(($T223-$N223)*$I223*12,0)</f>
        <v>0</v>
      </c>
      <c r="AC223" s="2444"/>
      <c r="AD223" s="2444"/>
      <c r="AE223" s="2444"/>
      <c r="AF223" s="2444"/>
      <c r="AG223" s="2444"/>
      <c r="AH223" s="823"/>
      <c r="AI223" s="823"/>
      <c r="AJ223" s="823"/>
      <c r="AK223" s="608"/>
    </row>
    <row r="224" spans="1:37" hidden="1">
      <c r="A224" s="603"/>
      <c r="B224" s="2459" t="s">
        <v>1181</v>
      </c>
      <c r="C224" s="2459"/>
      <c r="D224" s="2459"/>
      <c r="E224" s="2459"/>
      <c r="F224" s="2459"/>
      <c r="G224" s="2459"/>
      <c r="I224" s="2445"/>
      <c r="J224" s="2445"/>
      <c r="K224" s="2445"/>
      <c r="L224" s="1003"/>
      <c r="N224" s="2500"/>
      <c r="O224" s="2500"/>
      <c r="P224" s="2500"/>
      <c r="Q224" s="2500"/>
      <c r="R224" s="2500"/>
      <c r="T224" s="2604"/>
      <c r="U224" s="2604"/>
      <c r="V224" s="2604"/>
      <c r="W224" s="2604"/>
      <c r="X224" s="2604"/>
      <c r="Y224" s="2604"/>
      <c r="Z224" s="847"/>
      <c r="AA224" s="847"/>
      <c r="AB224" s="2444">
        <f t="shared" si="0"/>
        <v>0</v>
      </c>
      <c r="AC224" s="2444"/>
      <c r="AD224" s="2444"/>
      <c r="AE224" s="2444"/>
      <c r="AF224" s="2444"/>
      <c r="AG224" s="2444"/>
      <c r="AH224" s="823"/>
      <c r="AI224" s="823"/>
      <c r="AJ224" s="823"/>
      <c r="AK224" s="608"/>
    </row>
    <row r="225" spans="1:37" hidden="1">
      <c r="A225" s="603"/>
      <c r="B225" s="2459" t="s">
        <v>1181</v>
      </c>
      <c r="C225" s="2459"/>
      <c r="D225" s="2459"/>
      <c r="E225" s="2459"/>
      <c r="F225" s="2459"/>
      <c r="G225" s="2459"/>
      <c r="I225" s="2445"/>
      <c r="J225" s="2445"/>
      <c r="K225" s="2445"/>
      <c r="L225" s="1003"/>
      <c r="N225" s="2500"/>
      <c r="O225" s="2500"/>
      <c r="P225" s="2500"/>
      <c r="Q225" s="2500"/>
      <c r="R225" s="2500"/>
      <c r="T225" s="2604"/>
      <c r="U225" s="2604"/>
      <c r="V225" s="2604"/>
      <c r="W225" s="2604"/>
      <c r="X225" s="2604"/>
      <c r="Y225" s="2604"/>
      <c r="Z225" s="847"/>
      <c r="AA225" s="847"/>
      <c r="AB225" s="2444">
        <f t="shared" si="0"/>
        <v>0</v>
      </c>
      <c r="AC225" s="2444"/>
      <c r="AD225" s="2444"/>
      <c r="AE225" s="2444"/>
      <c r="AF225" s="2444"/>
      <c r="AG225" s="2444"/>
      <c r="AH225" s="823"/>
      <c r="AI225" s="823"/>
      <c r="AJ225" s="823"/>
      <c r="AK225" s="608"/>
    </row>
    <row r="226" spans="1:37" hidden="1">
      <c r="A226" s="603"/>
      <c r="B226" s="2459" t="s">
        <v>1181</v>
      </c>
      <c r="C226" s="2459"/>
      <c r="D226" s="2459"/>
      <c r="E226" s="2459"/>
      <c r="F226" s="2459"/>
      <c r="G226" s="2459"/>
      <c r="I226" s="2445"/>
      <c r="J226" s="2445"/>
      <c r="K226" s="2445"/>
      <c r="L226" s="1003"/>
      <c r="N226" s="2500"/>
      <c r="O226" s="2500"/>
      <c r="P226" s="2500"/>
      <c r="Q226" s="2500"/>
      <c r="R226" s="2500"/>
      <c r="T226" s="2604"/>
      <c r="U226" s="2604"/>
      <c r="V226" s="2604"/>
      <c r="W226" s="2604"/>
      <c r="X226" s="2604"/>
      <c r="Y226" s="2604"/>
      <c r="Z226" s="847"/>
      <c r="AA226" s="847"/>
      <c r="AB226" s="2444">
        <f t="shared" si="0"/>
        <v>0</v>
      </c>
      <c r="AC226" s="2444"/>
      <c r="AD226" s="2444"/>
      <c r="AE226" s="2444"/>
      <c r="AF226" s="2444"/>
      <c r="AG226" s="2444"/>
      <c r="AH226" s="823"/>
      <c r="AI226" s="823"/>
      <c r="AJ226" s="823"/>
      <c r="AK226" s="608"/>
    </row>
    <row r="227" spans="1:37" hidden="1">
      <c r="A227" s="603"/>
      <c r="B227" s="2459" t="s">
        <v>1181</v>
      </c>
      <c r="C227" s="2459"/>
      <c r="D227" s="2459"/>
      <c r="E227" s="2459"/>
      <c r="F227" s="2459"/>
      <c r="G227" s="2459"/>
      <c r="I227" s="2445"/>
      <c r="J227" s="2445"/>
      <c r="K227" s="2445"/>
      <c r="L227" s="1010"/>
      <c r="N227" s="2500"/>
      <c r="O227" s="2500"/>
      <c r="P227" s="2500"/>
      <c r="Q227" s="2500"/>
      <c r="R227" s="2500"/>
      <c r="T227" s="2604"/>
      <c r="U227" s="2604"/>
      <c r="V227" s="2604"/>
      <c r="W227" s="2604"/>
      <c r="X227" s="2604"/>
      <c r="Y227" s="2604"/>
      <c r="Z227" s="847"/>
      <c r="AA227" s="847"/>
      <c r="AB227" s="2444">
        <f t="shared" si="0"/>
        <v>0</v>
      </c>
      <c r="AC227" s="2444"/>
      <c r="AD227" s="2444"/>
      <c r="AE227" s="2444"/>
      <c r="AF227" s="2444"/>
      <c r="AG227" s="2444"/>
      <c r="AH227" s="823"/>
      <c r="AI227" s="823"/>
      <c r="AJ227" s="823"/>
      <c r="AK227" s="608"/>
    </row>
    <row r="228" spans="1:37" hidden="1">
      <c r="A228" s="603"/>
      <c r="B228" s="2459" t="s">
        <v>1181</v>
      </c>
      <c r="C228" s="2459"/>
      <c r="D228" s="2459"/>
      <c r="E228" s="2459"/>
      <c r="F228" s="2459"/>
      <c r="G228" s="2459"/>
      <c r="I228" s="2445"/>
      <c r="J228" s="2445"/>
      <c r="K228" s="2445"/>
      <c r="L228" s="1010"/>
      <c r="N228" s="2500"/>
      <c r="O228" s="2500"/>
      <c r="P228" s="2500"/>
      <c r="Q228" s="2500"/>
      <c r="R228" s="2500"/>
      <c r="T228" s="2604"/>
      <c r="U228" s="2604"/>
      <c r="V228" s="2604"/>
      <c r="W228" s="2604"/>
      <c r="X228" s="2604"/>
      <c r="Y228" s="2604"/>
      <c r="Z228" s="847"/>
      <c r="AA228" s="847"/>
      <c r="AB228" s="2444">
        <f t="shared" si="0"/>
        <v>0</v>
      </c>
      <c r="AC228" s="2444"/>
      <c r="AD228" s="2444"/>
      <c r="AE228" s="2444"/>
      <c r="AF228" s="2444"/>
      <c r="AG228" s="2444"/>
      <c r="AH228" s="823"/>
      <c r="AI228" s="823"/>
      <c r="AJ228" s="823"/>
      <c r="AK228" s="608"/>
    </row>
    <row r="229" spans="1:37" hidden="1">
      <c r="A229" s="603"/>
      <c r="B229" s="2459" t="s">
        <v>1181</v>
      </c>
      <c r="C229" s="2459"/>
      <c r="D229" s="2459"/>
      <c r="E229" s="2459"/>
      <c r="F229" s="2459"/>
      <c r="G229" s="2459"/>
      <c r="I229" s="2445"/>
      <c r="J229" s="2445"/>
      <c r="K229" s="2445"/>
      <c r="L229" s="1010"/>
      <c r="N229" s="2500"/>
      <c r="O229" s="2500"/>
      <c r="P229" s="2500"/>
      <c r="Q229" s="2500"/>
      <c r="R229" s="2500"/>
      <c r="T229" s="2604"/>
      <c r="U229" s="2604"/>
      <c r="V229" s="2604"/>
      <c r="W229" s="2604"/>
      <c r="X229" s="2604"/>
      <c r="Y229" s="2604"/>
      <c r="Z229" s="847"/>
      <c r="AA229" s="847"/>
      <c r="AB229" s="2444">
        <f t="shared" si="0"/>
        <v>0</v>
      </c>
      <c r="AC229" s="2444"/>
      <c r="AD229" s="2444"/>
      <c r="AE229" s="2444"/>
      <c r="AF229" s="2444"/>
      <c r="AG229" s="2444"/>
      <c r="AH229" s="823"/>
      <c r="AI229" s="823"/>
      <c r="AJ229" s="823"/>
      <c r="AK229" s="608"/>
    </row>
    <row r="230" spans="1:37" hidden="1">
      <c r="A230" s="603"/>
      <c r="B230" s="2459" t="s">
        <v>1181</v>
      </c>
      <c r="C230" s="2459"/>
      <c r="D230" s="2459"/>
      <c r="E230" s="2459"/>
      <c r="F230" s="2459"/>
      <c r="G230" s="2459"/>
      <c r="I230" s="2445"/>
      <c r="J230" s="2445"/>
      <c r="K230" s="2445"/>
      <c r="L230" s="1010"/>
      <c r="N230" s="2500"/>
      <c r="O230" s="2500"/>
      <c r="P230" s="2500"/>
      <c r="Q230" s="2500"/>
      <c r="R230" s="2500"/>
      <c r="T230" s="2604"/>
      <c r="U230" s="2604"/>
      <c r="V230" s="2604"/>
      <c r="W230" s="2604"/>
      <c r="X230" s="2604"/>
      <c r="Y230" s="2604"/>
      <c r="Z230" s="847"/>
      <c r="AA230" s="847"/>
      <c r="AB230" s="2444">
        <f t="shared" si="0"/>
        <v>0</v>
      </c>
      <c r="AC230" s="2444"/>
      <c r="AD230" s="2444"/>
      <c r="AE230" s="2444"/>
      <c r="AF230" s="2444"/>
      <c r="AG230" s="2444"/>
      <c r="AH230" s="823"/>
      <c r="AI230" s="823"/>
      <c r="AJ230" s="823"/>
      <c r="AK230" s="608"/>
    </row>
    <row r="231" spans="1:37" hidden="1">
      <c r="A231" s="603"/>
      <c r="B231" s="2459" t="s">
        <v>1181</v>
      </c>
      <c r="C231" s="2459"/>
      <c r="D231" s="2459"/>
      <c r="E231" s="2459"/>
      <c r="F231" s="2459"/>
      <c r="G231" s="2459"/>
      <c r="I231" s="2445"/>
      <c r="J231" s="2445"/>
      <c r="K231" s="2445"/>
      <c r="L231" s="1010"/>
      <c r="N231" s="2500"/>
      <c r="O231" s="2500"/>
      <c r="P231" s="2500"/>
      <c r="Q231" s="2500"/>
      <c r="R231" s="2500"/>
      <c r="T231" s="2604"/>
      <c r="U231" s="2604"/>
      <c r="V231" s="2604"/>
      <c r="W231" s="2604"/>
      <c r="X231" s="2604"/>
      <c r="Y231" s="2604"/>
      <c r="Z231" s="847"/>
      <c r="AA231" s="847"/>
      <c r="AB231" s="2444">
        <f t="shared" si="0"/>
        <v>0</v>
      </c>
      <c r="AC231" s="2444"/>
      <c r="AD231" s="2444"/>
      <c r="AE231" s="2444"/>
      <c r="AF231" s="2444"/>
      <c r="AG231" s="2444"/>
      <c r="AH231" s="823"/>
      <c r="AI231" s="823"/>
      <c r="AJ231" s="823"/>
      <c r="AK231" s="608"/>
    </row>
    <row r="232" spans="1:37" hidden="1">
      <c r="A232" s="603"/>
      <c r="B232" s="2459" t="s">
        <v>1181</v>
      </c>
      <c r="C232" s="2459"/>
      <c r="D232" s="2459"/>
      <c r="E232" s="2459"/>
      <c r="F232" s="2459"/>
      <c r="G232" s="2459"/>
      <c r="I232" s="2446"/>
      <c r="J232" s="2446"/>
      <c r="K232" s="2446"/>
      <c r="L232" s="1010"/>
      <c r="N232" s="2500"/>
      <c r="O232" s="2500"/>
      <c r="P232" s="2500"/>
      <c r="Q232" s="2500"/>
      <c r="R232" s="2500"/>
      <c r="T232" s="2604"/>
      <c r="U232" s="2604"/>
      <c r="V232" s="2604"/>
      <c r="W232" s="2604"/>
      <c r="X232" s="2604"/>
      <c r="Y232" s="2604"/>
      <c r="Z232" s="847"/>
      <c r="AA232" s="847"/>
      <c r="AB232" s="2613">
        <f t="shared" si="0"/>
        <v>0</v>
      </c>
      <c r="AC232" s="2613"/>
      <c r="AD232" s="2613"/>
      <c r="AE232" s="2613"/>
      <c r="AF232" s="2613"/>
      <c r="AG232" s="261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1592</v>
      </c>
      <c r="AA233" s="849"/>
      <c r="AB233" s="2444">
        <f>SUM(AB223:AB232)</f>
        <v>0</v>
      </c>
      <c r="AC233" s="2444"/>
      <c r="AD233" s="2444"/>
      <c r="AE233" s="2444"/>
      <c r="AF233" s="2444"/>
      <c r="AG233" s="244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1582</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1610</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1608</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1602</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4"/>
      <c r="AC239" s="2614"/>
      <c r="AD239" s="2614"/>
      <c r="AE239" s="2614"/>
      <c r="AF239" s="2614"/>
      <c r="AG239" s="2614"/>
      <c r="AH239" s="608"/>
      <c r="AI239" s="608"/>
      <c r="AJ239" s="608"/>
      <c r="AK239" s="608"/>
    </row>
    <row r="240" spans="1:37" ht="13" hidden="1">
      <c r="A240" s="603"/>
      <c r="B240" s="833" t="s">
        <v>1607</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1609</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1603</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4"/>
      <c r="AC242" s="2614"/>
      <c r="AD242" s="2614"/>
      <c r="AE242" s="2614"/>
      <c r="AF242" s="2614"/>
      <c r="AG242" s="2614"/>
      <c r="AH242" s="608"/>
      <c r="AI242" s="608"/>
      <c r="AJ242" s="608"/>
      <c r="AK242" s="608"/>
    </row>
    <row r="243" spans="1:37" hidden="1">
      <c r="A243" s="603"/>
      <c r="B243" s="834" t="s">
        <v>1604</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5"/>
      <c r="AC243" s="2625"/>
      <c r="AD243" s="2625"/>
      <c r="AE243" s="2625"/>
      <c r="AF243" s="2625"/>
      <c r="AG243" s="2625"/>
      <c r="AH243" s="608"/>
      <c r="AI243" s="608"/>
      <c r="AJ243" s="608"/>
      <c r="AK243" s="608"/>
    </row>
    <row r="244" spans="1:37" hidden="1">
      <c r="A244" s="603"/>
      <c r="B244" s="834" t="s">
        <v>1605</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8">
        <f>IFERROR(AB242/AB243,0)</f>
        <v>0</v>
      </c>
      <c r="AC244" s="2638"/>
      <c r="AD244" s="2638"/>
      <c r="AE244" s="2638"/>
      <c r="AF244" s="2638"/>
      <c r="AG244" s="263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1606</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3">
        <f>MAX(AB239,AB244)</f>
        <v>0</v>
      </c>
      <c r="AC246" s="2613"/>
      <c r="AD246" s="2613"/>
      <c r="AE246" s="2613"/>
      <c r="AF246" s="2613"/>
      <c r="AG246" s="261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1595</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4">
        <f>AB233+AB246</f>
        <v>0</v>
      </c>
      <c r="AC249" s="2444"/>
      <c r="AD249" s="2444"/>
      <c r="AE249" s="2444"/>
      <c r="AF249" s="2444"/>
      <c r="AG249" s="2444"/>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3">
        <v>0.05</v>
      </c>
      <c r="AC250" s="2493"/>
      <c r="AD250" s="2493"/>
      <c r="AE250" s="2493"/>
      <c r="AF250" s="2493"/>
      <c r="AG250" s="2493"/>
      <c r="AH250" s="608"/>
      <c r="AI250" s="608"/>
      <c r="AJ250" s="608"/>
      <c r="AK250" s="608"/>
    </row>
    <row r="251" spans="1:37" hidden="1">
      <c r="A251" s="603"/>
      <c r="B251" s="476" t="s">
        <v>1596</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4">
        <f>AB249-(AB249*AB250)</f>
        <v>0</v>
      </c>
      <c r="AC251" s="2494"/>
      <c r="AD251" s="2494"/>
      <c r="AE251" s="2494"/>
      <c r="AF251" s="2494"/>
      <c r="AG251" s="2494"/>
      <c r="AH251" s="608"/>
      <c r="AI251" s="608"/>
      <c r="AJ251" s="608"/>
      <c r="AK251" s="608"/>
    </row>
    <row r="252" spans="1:37" hidden="1">
      <c r="A252" s="603"/>
      <c r="B252" s="476" t="s">
        <v>1597</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1598</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4">
        <f>AB251/AB257</f>
        <v>0</v>
      </c>
      <c r="AC253" s="2444"/>
      <c r="AD253" s="2444"/>
      <c r="AE253" s="2444"/>
      <c r="AF253" s="2444"/>
      <c r="AG253" s="244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1599</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3">
        <v>15</v>
      </c>
      <c r="AC255" s="2453"/>
      <c r="AD255" s="2453"/>
      <c r="AE255" s="2453"/>
      <c r="AF255" s="2453"/>
      <c r="AG255" s="2453"/>
      <c r="AH255" s="608"/>
      <c r="AI255" s="608"/>
      <c r="AJ255" s="608"/>
      <c r="AK255" s="608"/>
    </row>
    <row r="256" spans="1:37" hidden="1">
      <c r="A256" s="603"/>
      <c r="B256" s="476" t="s">
        <v>1600</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5">
        <v>0.04</v>
      </c>
      <c r="AC256" s="2495"/>
      <c r="AD256" s="2495"/>
      <c r="AE256" s="2495"/>
      <c r="AF256" s="2495"/>
      <c r="AG256" s="2495"/>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2">
        <v>1.1499999999999999</v>
      </c>
      <c r="AC257" s="2502"/>
      <c r="AD257" s="2502"/>
      <c r="AE257" s="2502"/>
      <c r="AF257" s="2502"/>
      <c r="AG257" s="250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1601</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6">
        <f>PV(AB256/12,AB255*12,-AB253/12, ,0)</f>
        <v>0</v>
      </c>
      <c r="AC259" s="2487"/>
      <c r="AD259" s="2487"/>
      <c r="AE259" s="2487"/>
      <c r="AF259" s="2487"/>
      <c r="AG259" s="2488"/>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1577</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1580</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1579</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1578</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0">
        <f>IFERROR(('Sources and Uses Budget'!D105/'Sources and Uses Budget'!B105),0)</f>
        <v>0</v>
      </c>
      <c r="AC265" s="2491"/>
      <c r="AD265" s="2491"/>
      <c r="AE265" s="2491"/>
      <c r="AF265" s="2491"/>
      <c r="AG265" s="249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1363</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0">
        <f>AD210*(1-AB265)</f>
        <v>0</v>
      </c>
      <c r="AH267" s="2480"/>
      <c r="AI267" s="2480"/>
      <c r="AJ267" s="2480"/>
      <c r="AK267" s="2480"/>
    </row>
    <row r="268" spans="1:39" hidden="1">
      <c r="A268" s="620"/>
      <c r="B268" s="623" t="s">
        <v>1364</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0">
        <f>'Sources and Uses Budget'!C105</f>
        <v>83852713</v>
      </c>
      <c r="AH268" s="2480"/>
      <c r="AI268" s="2480"/>
      <c r="AJ268" s="2480"/>
      <c r="AK268" s="248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1">
        <f>ROUNDDOWN(IF(AND(C305="Yes",AK83=10),((AG267*2)/AG268),AG267/AG268),2)</f>
        <v>0</v>
      </c>
      <c r="AH269" s="2481"/>
      <c r="AI269" s="2481"/>
      <c r="AJ269" s="2481"/>
      <c r="AK269" s="2481"/>
    </row>
    <row r="270" spans="1:39" ht="13"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1365</v>
      </c>
      <c r="AK272" s="2482">
        <f>IFERROR(IF(AG269=0,0,IF((AG269*100)&gt;8,8,(AG269*100))),0)</f>
        <v>0</v>
      </c>
      <c r="AL272" s="2482"/>
      <c r="AM272" s="2483"/>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1360</v>
      </c>
      <c r="B275" s="538" t="s">
        <v>1367</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1305</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2573</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74" t="s">
        <v>543</v>
      </c>
      <c r="D279" s="2474"/>
      <c r="E279" s="546"/>
      <c r="F279" s="2629" t="s">
        <v>2565</v>
      </c>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49"/>
      <c r="AF279" s="633"/>
      <c r="AG279" s="2475" t="s">
        <v>1354</v>
      </c>
      <c r="AH279" s="2475"/>
      <c r="AI279" s="2475"/>
      <c r="AJ279" s="2475"/>
      <c r="AK279" s="549"/>
      <c r="AL279" s="549"/>
      <c r="AM279" s="549"/>
      <c r="AO279" s="549"/>
    </row>
    <row r="280" spans="1:52" ht="13.75" customHeight="1">
      <c r="A280" s="549"/>
      <c r="B280" s="594"/>
      <c r="C280" s="634"/>
      <c r="D280" s="549"/>
      <c r="E280" s="546"/>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49"/>
      <c r="AF280" s="633"/>
      <c r="AG280" s="633"/>
      <c r="AH280" s="633"/>
      <c r="AI280" s="633"/>
      <c r="AJ280" s="549"/>
      <c r="AK280" s="549"/>
      <c r="AL280" s="549"/>
      <c r="AM280" s="549"/>
      <c r="AO280" s="549"/>
    </row>
    <row r="281" spans="1:52" ht="13.75" customHeight="1">
      <c r="A281" s="549"/>
      <c r="B281" s="594"/>
      <c r="C281" s="634"/>
      <c r="D281" s="549"/>
      <c r="E281" s="546"/>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49"/>
      <c r="AF281" s="633"/>
      <c r="AG281" s="633"/>
      <c r="AH281" s="633"/>
      <c r="AI281" s="633"/>
      <c r="AJ281" s="549"/>
      <c r="AK281" s="549"/>
      <c r="AL281" s="549"/>
      <c r="AM281" s="549"/>
      <c r="AO281" s="549"/>
    </row>
    <row r="282" spans="1:52" ht="13.75" customHeight="1">
      <c r="A282" s="549"/>
      <c r="B282" s="594"/>
      <c r="C282" s="634"/>
      <c r="D282" s="549"/>
      <c r="E282" s="546"/>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49"/>
      <c r="AF282" s="633"/>
      <c r="AG282" s="633"/>
      <c r="AH282" s="633"/>
      <c r="AI282" s="633"/>
      <c r="AJ282" s="549"/>
      <c r="AK282" s="549"/>
      <c r="AL282" s="549"/>
      <c r="AM282" s="549"/>
      <c r="AO282" s="549"/>
    </row>
    <row r="283" spans="1:52" ht="13.75" customHeight="1">
      <c r="A283" s="549"/>
      <c r="B283" s="594"/>
      <c r="C283" s="634"/>
      <c r="D283" s="549"/>
      <c r="E283" s="546"/>
      <c r="F283" s="2632"/>
      <c r="G283" s="2633"/>
      <c r="H283" s="2633"/>
      <c r="I283" s="2633"/>
      <c r="J283" s="2633"/>
      <c r="K283" s="2633"/>
      <c r="L283" s="2633"/>
      <c r="M283" s="2633"/>
      <c r="N283" s="2633"/>
      <c r="O283" s="2633"/>
      <c r="P283" s="2633"/>
      <c r="Q283" s="2633"/>
      <c r="R283" s="2633"/>
      <c r="S283" s="2633"/>
      <c r="T283" s="2633"/>
      <c r="U283" s="2633"/>
      <c r="V283" s="2633"/>
      <c r="W283" s="2633"/>
      <c r="X283" s="2633"/>
      <c r="Y283" s="2633"/>
      <c r="Z283" s="2633"/>
      <c r="AA283" s="2633"/>
      <c r="AB283" s="2633"/>
      <c r="AC283" s="2633"/>
      <c r="AD283" s="2634"/>
      <c r="AE283" s="549"/>
      <c r="AF283" s="633"/>
      <c r="AG283" s="633"/>
      <c r="AH283" s="633"/>
      <c r="AI283" s="633"/>
      <c r="AJ283" s="549"/>
      <c r="AK283" s="549"/>
      <c r="AL283" s="549"/>
      <c r="AM283" s="549"/>
      <c r="AO283" s="549"/>
    </row>
    <row r="284" spans="1:52">
      <c r="A284" s="549"/>
      <c r="B284" s="594"/>
      <c r="C284" s="634"/>
      <c r="D284" s="549"/>
      <c r="E284" s="546"/>
      <c r="F284" s="2632"/>
      <c r="G284" s="2633"/>
      <c r="H284" s="2633"/>
      <c r="I284" s="2633"/>
      <c r="J284" s="2633"/>
      <c r="K284" s="2633"/>
      <c r="L284" s="2633"/>
      <c r="M284" s="2633"/>
      <c r="N284" s="2633"/>
      <c r="O284" s="2633"/>
      <c r="P284" s="2633"/>
      <c r="Q284" s="2633"/>
      <c r="R284" s="2633"/>
      <c r="S284" s="2633"/>
      <c r="T284" s="2633"/>
      <c r="U284" s="2633"/>
      <c r="V284" s="2633"/>
      <c r="W284" s="2633"/>
      <c r="X284" s="2633"/>
      <c r="Y284" s="2633"/>
      <c r="Z284" s="2633"/>
      <c r="AA284" s="2633"/>
      <c r="AB284" s="2633"/>
      <c r="AC284" s="2633"/>
      <c r="AD284" s="2634"/>
      <c r="AE284" s="549"/>
      <c r="AF284" s="633"/>
      <c r="AG284" s="633"/>
      <c r="AH284" s="633"/>
      <c r="AI284" s="633"/>
      <c r="AJ284" s="549"/>
      <c r="AK284" s="549"/>
      <c r="AL284" s="549"/>
      <c r="AM284" s="549"/>
      <c r="AO284" s="549"/>
      <c r="AP284" s="635"/>
    </row>
    <row r="285" spans="1:52">
      <c r="A285" s="549"/>
      <c r="B285" s="594"/>
      <c r="C285" s="634"/>
      <c r="D285" s="549"/>
      <c r="E285" s="546"/>
      <c r="F285" s="2632"/>
      <c r="G285" s="2633"/>
      <c r="H285" s="2633"/>
      <c r="I285" s="2633"/>
      <c r="J285" s="2633"/>
      <c r="K285" s="2633"/>
      <c r="L285" s="2633"/>
      <c r="M285" s="2633"/>
      <c r="N285" s="2633"/>
      <c r="O285" s="2633"/>
      <c r="P285" s="2633"/>
      <c r="Q285" s="2633"/>
      <c r="R285" s="2633"/>
      <c r="S285" s="2633"/>
      <c r="T285" s="2633"/>
      <c r="U285" s="2633"/>
      <c r="V285" s="2633"/>
      <c r="W285" s="2633"/>
      <c r="X285" s="2633"/>
      <c r="Y285" s="2633"/>
      <c r="Z285" s="2633"/>
      <c r="AA285" s="2633"/>
      <c r="AB285" s="2633"/>
      <c r="AC285" s="2633"/>
      <c r="AD285" s="2634"/>
      <c r="AE285" s="549"/>
      <c r="AF285" s="633"/>
      <c r="AG285" s="633"/>
      <c r="AH285" s="633"/>
      <c r="AI285" s="633"/>
      <c r="AJ285" s="549"/>
      <c r="AK285" s="549"/>
      <c r="AL285" s="549"/>
      <c r="AM285" s="549"/>
      <c r="AO285" s="549"/>
      <c r="AP285" s="635"/>
    </row>
    <row r="286" spans="1:52" ht="13.75" customHeight="1">
      <c r="A286" s="549"/>
      <c r="B286" s="594"/>
      <c r="C286" s="2476"/>
      <c r="D286" s="2476"/>
      <c r="E286" s="546"/>
      <c r="F286" s="2635"/>
      <c r="G286" s="2636"/>
      <c r="H286" s="2636"/>
      <c r="I286" s="2636"/>
      <c r="J286" s="2636"/>
      <c r="K286" s="2636"/>
      <c r="L286" s="2636"/>
      <c r="M286" s="2636"/>
      <c r="N286" s="2636"/>
      <c r="O286" s="2636"/>
      <c r="P286" s="2636"/>
      <c r="Q286" s="2636"/>
      <c r="R286" s="2636"/>
      <c r="S286" s="2636"/>
      <c r="T286" s="2636"/>
      <c r="U286" s="2636"/>
      <c r="V286" s="2636"/>
      <c r="W286" s="2636"/>
      <c r="X286" s="2636"/>
      <c r="Y286" s="2636"/>
      <c r="Z286" s="2636"/>
      <c r="AA286" s="2636"/>
      <c r="AB286" s="2636"/>
      <c r="AC286" s="2636"/>
      <c r="AD286" s="2637"/>
      <c r="AE286" s="549"/>
      <c r="AF286" s="633"/>
      <c r="AG286" s="2475"/>
      <c r="AH286" s="2475"/>
      <c r="AI286" s="2475"/>
      <c r="AJ286" s="2475"/>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0" t="s">
        <v>2572</v>
      </c>
      <c r="C289" s="2390"/>
      <c r="D289" s="2390"/>
      <c r="E289" s="2390"/>
      <c r="F289" s="2390"/>
      <c r="G289" s="2390"/>
      <c r="H289" s="2390"/>
      <c r="I289" s="2390"/>
      <c r="J289" s="2390"/>
      <c r="K289" s="2390"/>
      <c r="L289" s="2390"/>
      <c r="M289" s="2390"/>
      <c r="N289" s="2390"/>
      <c r="O289" s="2390"/>
      <c r="P289" s="2390"/>
      <c r="Q289" s="2390"/>
      <c r="R289" s="2390"/>
      <c r="S289" s="2390"/>
      <c r="T289" s="2390"/>
      <c r="U289" s="2390"/>
      <c r="V289" s="2390"/>
      <c r="W289" s="2390"/>
      <c r="X289" s="2390"/>
      <c r="Y289" s="2390"/>
      <c r="Z289" s="2390"/>
      <c r="AA289" s="2390"/>
      <c r="AB289" s="2390"/>
      <c r="AC289" s="2390"/>
      <c r="AD289" s="2390"/>
      <c r="AE289" s="2390"/>
      <c r="AF289" s="2390"/>
      <c r="AG289" s="2390"/>
      <c r="AH289" s="2390"/>
      <c r="AI289" s="2390"/>
      <c r="AJ289" s="2390"/>
      <c r="AK289" s="2390"/>
      <c r="AL289" s="2390"/>
      <c r="AM289" s="549"/>
      <c r="AN289" s="73"/>
    </row>
    <row r="290" spans="1:49">
      <c r="A290" s="549"/>
      <c r="B290" s="2390"/>
      <c r="C290" s="2390"/>
      <c r="D290" s="2390"/>
      <c r="E290" s="2390"/>
      <c r="F290" s="2390"/>
      <c r="G290" s="2390"/>
      <c r="H290" s="2390"/>
      <c r="I290" s="2390"/>
      <c r="J290" s="2390"/>
      <c r="K290" s="2390"/>
      <c r="L290" s="2390"/>
      <c r="M290" s="2390"/>
      <c r="N290" s="2390"/>
      <c r="O290" s="2390"/>
      <c r="P290" s="2390"/>
      <c r="Q290" s="2390"/>
      <c r="R290" s="2390"/>
      <c r="S290" s="2390"/>
      <c r="T290" s="2390"/>
      <c r="U290" s="2390"/>
      <c r="V290" s="2390"/>
      <c r="W290" s="2390"/>
      <c r="X290" s="2390"/>
      <c r="Y290" s="2390"/>
      <c r="Z290" s="2390"/>
      <c r="AA290" s="2390"/>
      <c r="AB290" s="2390"/>
      <c r="AC290" s="2390"/>
      <c r="AD290" s="2390"/>
      <c r="AE290" s="2390"/>
      <c r="AF290" s="2390"/>
      <c r="AG290" s="2390"/>
      <c r="AH290" s="2390"/>
      <c r="AI290" s="2390"/>
      <c r="AJ290" s="2390"/>
      <c r="AK290" s="2390"/>
      <c r="AL290" s="2390"/>
      <c r="AM290" s="549"/>
      <c r="AN290" s="73"/>
    </row>
    <row r="291" spans="1:49">
      <c r="A291" s="549"/>
      <c r="B291" s="2390"/>
      <c r="C291" s="2390"/>
      <c r="D291" s="2390"/>
      <c r="E291" s="2390"/>
      <c r="F291" s="2390"/>
      <c r="G291" s="2390"/>
      <c r="H291" s="2390"/>
      <c r="I291" s="2390"/>
      <c r="J291" s="2390"/>
      <c r="K291" s="2390"/>
      <c r="L291" s="2390"/>
      <c r="M291" s="2390"/>
      <c r="N291" s="2390"/>
      <c r="O291" s="2390"/>
      <c r="P291" s="2390"/>
      <c r="Q291" s="2390"/>
      <c r="R291" s="2390"/>
      <c r="S291" s="2390"/>
      <c r="T291" s="2390"/>
      <c r="U291" s="2390"/>
      <c r="V291" s="2390"/>
      <c r="W291" s="2390"/>
      <c r="X291" s="2390"/>
      <c r="Y291" s="2390"/>
      <c r="Z291" s="2390"/>
      <c r="AA291" s="2390"/>
      <c r="AB291" s="2390"/>
      <c r="AC291" s="2390"/>
      <c r="AD291" s="2390"/>
      <c r="AE291" s="2390"/>
      <c r="AF291" s="2390"/>
      <c r="AG291" s="2390"/>
      <c r="AH291" s="2390"/>
      <c r="AI291" s="2390"/>
      <c r="AJ291" s="2390"/>
      <c r="AK291" s="2390"/>
      <c r="AL291" s="2390"/>
      <c r="AM291" s="549"/>
      <c r="AN291" s="73"/>
    </row>
    <row r="292" spans="1:49">
      <c r="A292" s="549"/>
      <c r="B292" s="2390"/>
      <c r="C292" s="2390"/>
      <c r="D292" s="2390"/>
      <c r="E292" s="2390"/>
      <c r="F292" s="2390"/>
      <c r="G292" s="2390"/>
      <c r="H292" s="2390"/>
      <c r="I292" s="2390"/>
      <c r="J292" s="2390"/>
      <c r="K292" s="2390"/>
      <c r="L292" s="2390"/>
      <c r="M292" s="2390"/>
      <c r="N292" s="2390"/>
      <c r="O292" s="2390"/>
      <c r="P292" s="2390"/>
      <c r="Q292" s="2390"/>
      <c r="R292" s="2390"/>
      <c r="S292" s="2390"/>
      <c r="T292" s="2390"/>
      <c r="U292" s="2390"/>
      <c r="V292" s="2390"/>
      <c r="W292" s="2390"/>
      <c r="X292" s="2390"/>
      <c r="Y292" s="2390"/>
      <c r="Z292" s="2390"/>
      <c r="AA292" s="2390"/>
      <c r="AB292" s="2390"/>
      <c r="AC292" s="2390"/>
      <c r="AD292" s="2390"/>
      <c r="AE292" s="2390"/>
      <c r="AF292" s="2390"/>
      <c r="AG292" s="2390"/>
      <c r="AH292" s="2390"/>
      <c r="AI292" s="2390"/>
      <c r="AJ292" s="2390"/>
      <c r="AK292" s="2390"/>
      <c r="AL292" s="2390"/>
      <c r="AM292" s="549"/>
      <c r="AN292" s="73"/>
    </row>
    <row r="293" spans="1:49">
      <c r="A293" s="549"/>
      <c r="B293" s="2390"/>
      <c r="C293" s="2390"/>
      <c r="D293" s="2390"/>
      <c r="E293" s="2390"/>
      <c r="F293" s="2390"/>
      <c r="G293" s="2390"/>
      <c r="H293" s="2390"/>
      <c r="I293" s="2390"/>
      <c r="J293" s="2390"/>
      <c r="K293" s="2390"/>
      <c r="L293" s="2390"/>
      <c r="M293" s="2390"/>
      <c r="N293" s="2390"/>
      <c r="O293" s="2390"/>
      <c r="P293" s="2390"/>
      <c r="Q293" s="2390"/>
      <c r="R293" s="2390"/>
      <c r="S293" s="2390"/>
      <c r="T293" s="2390"/>
      <c r="U293" s="2390"/>
      <c r="V293" s="2390"/>
      <c r="W293" s="2390"/>
      <c r="X293" s="2390"/>
      <c r="Y293" s="2390"/>
      <c r="Z293" s="2390"/>
      <c r="AA293" s="2390"/>
      <c r="AB293" s="2390"/>
      <c r="AC293" s="2390"/>
      <c r="AD293" s="2390"/>
      <c r="AE293" s="2390"/>
      <c r="AF293" s="2390"/>
      <c r="AG293" s="2390"/>
      <c r="AH293" s="2390"/>
      <c r="AI293" s="2390"/>
      <c r="AJ293" s="2390"/>
      <c r="AK293" s="2390"/>
      <c r="AL293" s="2390"/>
      <c r="AM293" s="549"/>
      <c r="AN293" s="73"/>
    </row>
    <row r="294" spans="1:49">
      <c r="A294" s="549"/>
      <c r="B294" s="2390"/>
      <c r="C294" s="2390"/>
      <c r="D294" s="2390"/>
      <c r="E294" s="2390"/>
      <c r="F294" s="2390"/>
      <c r="G294" s="2390"/>
      <c r="H294" s="2390"/>
      <c r="I294" s="2390"/>
      <c r="J294" s="2390"/>
      <c r="K294" s="2390"/>
      <c r="L294" s="2390"/>
      <c r="M294" s="2390"/>
      <c r="N294" s="2390"/>
      <c r="O294" s="2390"/>
      <c r="P294" s="2390"/>
      <c r="Q294" s="2390"/>
      <c r="R294" s="2390"/>
      <c r="S294" s="2390"/>
      <c r="T294" s="2390"/>
      <c r="U294" s="2390"/>
      <c r="V294" s="2390"/>
      <c r="W294" s="2390"/>
      <c r="X294" s="2390"/>
      <c r="Y294" s="2390"/>
      <c r="Z294" s="2390"/>
      <c r="AA294" s="2390"/>
      <c r="AB294" s="2390"/>
      <c r="AC294" s="2390"/>
      <c r="AD294" s="2390"/>
      <c r="AE294" s="2390"/>
      <c r="AF294" s="2390"/>
      <c r="AG294" s="2390"/>
      <c r="AH294" s="2390"/>
      <c r="AI294" s="2390"/>
      <c r="AJ294" s="2390"/>
      <c r="AK294" s="2390"/>
      <c r="AL294" s="2390"/>
      <c r="AM294" s="549"/>
      <c r="AN294" s="73"/>
    </row>
    <row r="295" spans="1:49">
      <c r="A295" s="549"/>
      <c r="B295" s="2390"/>
      <c r="C295" s="2390"/>
      <c r="D295" s="2390"/>
      <c r="E295" s="2390"/>
      <c r="F295" s="2390"/>
      <c r="G295" s="2390"/>
      <c r="H295" s="2390"/>
      <c r="I295" s="2390"/>
      <c r="J295" s="2390"/>
      <c r="K295" s="2390"/>
      <c r="L295" s="2390"/>
      <c r="M295" s="2390"/>
      <c r="N295" s="2390"/>
      <c r="O295" s="2390"/>
      <c r="P295" s="2390"/>
      <c r="Q295" s="2390"/>
      <c r="R295" s="2390"/>
      <c r="S295" s="2390"/>
      <c r="T295" s="2390"/>
      <c r="U295" s="2390"/>
      <c r="V295" s="2390"/>
      <c r="W295" s="2390"/>
      <c r="X295" s="2390"/>
      <c r="Y295" s="2390"/>
      <c r="Z295" s="2390"/>
      <c r="AA295" s="2390"/>
      <c r="AB295" s="2390"/>
      <c r="AC295" s="2390"/>
      <c r="AD295" s="2390"/>
      <c r="AE295" s="2390"/>
      <c r="AF295" s="2390"/>
      <c r="AG295" s="2390"/>
      <c r="AH295" s="2390"/>
      <c r="AI295" s="2390"/>
      <c r="AJ295" s="2390"/>
      <c r="AK295" s="2390"/>
      <c r="AL295" s="2390"/>
      <c r="AM295" s="549"/>
      <c r="AN295" s="73"/>
    </row>
    <row r="296" spans="1:49">
      <c r="A296" s="549"/>
      <c r="B296" s="2390"/>
      <c r="C296" s="2390"/>
      <c r="D296" s="2390"/>
      <c r="E296" s="2390"/>
      <c r="F296" s="2390"/>
      <c r="G296" s="2390"/>
      <c r="H296" s="2390"/>
      <c r="I296" s="2390"/>
      <c r="J296" s="2390"/>
      <c r="K296" s="2390"/>
      <c r="L296" s="2390"/>
      <c r="M296" s="2390"/>
      <c r="N296" s="2390"/>
      <c r="O296" s="2390"/>
      <c r="P296" s="2390"/>
      <c r="Q296" s="2390"/>
      <c r="R296" s="2390"/>
      <c r="S296" s="2390"/>
      <c r="T296" s="2390"/>
      <c r="U296" s="2390"/>
      <c r="V296" s="2390"/>
      <c r="W296" s="2390"/>
      <c r="X296" s="2390"/>
      <c r="Y296" s="2390"/>
      <c r="Z296" s="2390"/>
      <c r="AA296" s="2390"/>
      <c r="AB296" s="2390"/>
      <c r="AC296" s="2390"/>
      <c r="AD296" s="2390"/>
      <c r="AE296" s="2390"/>
      <c r="AF296" s="2390"/>
      <c r="AG296" s="2390"/>
      <c r="AH296" s="2390"/>
      <c r="AI296" s="2390"/>
      <c r="AJ296" s="2390"/>
      <c r="AK296" s="2390"/>
      <c r="AL296" s="239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1369</v>
      </c>
      <c r="AK298" s="2482">
        <f>IF($C$279="yes",10,0)</f>
        <v>10</v>
      </c>
      <c r="AL298" s="2482"/>
      <c r="AM298" s="2483"/>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1366</v>
      </c>
      <c r="B301" s="538" t="s">
        <v>2566</v>
      </c>
      <c r="AH301" s="589" t="s">
        <v>1305</v>
      </c>
    </row>
    <row r="302" spans="1:49" ht="15" customHeight="1">
      <c r="B302" s="539"/>
    </row>
    <row r="303" spans="1:49" ht="15" customHeight="1">
      <c r="B303" s="539" t="s">
        <v>1714</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81" t="s">
        <v>1371</v>
      </c>
      <c r="B305" s="1681"/>
      <c r="C305" s="2464" t="s">
        <v>589</v>
      </c>
      <c r="D305" s="2474"/>
      <c r="E305" s="546"/>
      <c r="F305" s="2496" t="s">
        <v>1372</v>
      </c>
      <c r="G305" s="2497"/>
      <c r="H305" s="2497"/>
      <c r="I305" s="2497"/>
      <c r="J305" s="2497"/>
      <c r="K305" s="2497"/>
      <c r="L305" s="2497"/>
      <c r="M305" s="2497"/>
      <c r="N305" s="2497"/>
      <c r="O305" s="2497"/>
      <c r="P305" s="2497"/>
      <c r="Q305" s="2497"/>
      <c r="R305" s="2497"/>
      <c r="S305" s="2497"/>
      <c r="T305" s="2497"/>
      <c r="U305" s="2497"/>
      <c r="V305" s="2497"/>
      <c r="W305" s="2497"/>
      <c r="X305" s="2497"/>
      <c r="Y305" s="2497"/>
      <c r="Z305" s="2497"/>
      <c r="AA305" s="2497"/>
      <c r="AB305" s="2497"/>
      <c r="AC305" s="2497"/>
      <c r="AD305" s="2498"/>
      <c r="AE305" s="640"/>
      <c r="AF305" s="549"/>
      <c r="AG305" s="2499" t="s">
        <v>1979</v>
      </c>
      <c r="AH305" s="2499"/>
      <c r="AI305" s="2499"/>
      <c r="AJ305" s="2499"/>
      <c r="AK305" s="2499"/>
      <c r="AL305" s="549"/>
      <c r="AM305" s="549"/>
      <c r="AN305" s="73"/>
      <c r="AO305" s="14"/>
      <c r="AP305" s="30"/>
      <c r="AS305" s="568"/>
      <c r="AT305" s="568"/>
      <c r="AU305" s="568"/>
      <c r="AV305" s="32"/>
      <c r="AW305" s="32"/>
    </row>
    <row r="306" spans="1:49" ht="13">
      <c r="A306" s="638"/>
      <c r="B306" s="594"/>
      <c r="F306" s="2468"/>
      <c r="G306" s="2469"/>
      <c r="H306" s="2469"/>
      <c r="I306" s="2469"/>
      <c r="J306" s="2469"/>
      <c r="K306" s="2469"/>
      <c r="L306" s="2469"/>
      <c r="M306" s="2469"/>
      <c r="N306" s="2469"/>
      <c r="O306" s="2469"/>
      <c r="P306" s="2469"/>
      <c r="Q306" s="2469"/>
      <c r="R306" s="2469"/>
      <c r="S306" s="2469"/>
      <c r="T306" s="2469"/>
      <c r="U306" s="2469"/>
      <c r="V306" s="2469"/>
      <c r="W306" s="2469"/>
      <c r="X306" s="2469"/>
      <c r="Y306" s="2469"/>
      <c r="Z306" s="2469"/>
      <c r="AA306" s="2469"/>
      <c r="AB306" s="2469"/>
      <c r="AC306" s="2469"/>
      <c r="AD306" s="2470"/>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8"/>
      <c r="G307" s="2469"/>
      <c r="H307" s="2469"/>
      <c r="I307" s="2469"/>
      <c r="J307" s="2469"/>
      <c r="K307" s="2469"/>
      <c r="L307" s="2469"/>
      <c r="M307" s="2469"/>
      <c r="N307" s="2469"/>
      <c r="O307" s="2469"/>
      <c r="P307" s="2469"/>
      <c r="Q307" s="2469"/>
      <c r="R307" s="2469"/>
      <c r="S307" s="2469"/>
      <c r="T307" s="2469"/>
      <c r="U307" s="2469"/>
      <c r="V307" s="2469"/>
      <c r="W307" s="2469"/>
      <c r="X307" s="2469"/>
      <c r="Y307" s="2469"/>
      <c r="Z307" s="2469"/>
      <c r="AA307" s="2469"/>
      <c r="AB307" s="2469"/>
      <c r="AC307" s="2469"/>
      <c r="AD307" s="2470"/>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8" t="s">
        <v>1984</v>
      </c>
      <c r="G308" s="2469"/>
      <c r="H308" s="2469"/>
      <c r="I308" s="2469"/>
      <c r="J308" s="2469"/>
      <c r="K308" s="2469"/>
      <c r="L308" s="2469"/>
      <c r="M308" s="2469"/>
      <c r="N308" s="2469"/>
      <c r="O308" s="2469"/>
      <c r="P308" s="2469"/>
      <c r="Q308" s="2469"/>
      <c r="R308" s="2469"/>
      <c r="S308" s="2469"/>
      <c r="T308" s="2469"/>
      <c r="U308" s="2469"/>
      <c r="V308" s="2469"/>
      <c r="W308" s="2469"/>
      <c r="X308" s="2469"/>
      <c r="Y308" s="2469"/>
      <c r="Z308" s="2469"/>
      <c r="AA308" s="2469"/>
      <c r="AB308" s="2469"/>
      <c r="AC308" s="2469"/>
      <c r="AD308" s="2470"/>
      <c r="AE308" s="640"/>
      <c r="AF308" s="550"/>
      <c r="AH308" s="550"/>
      <c r="AI308" s="550"/>
      <c r="AJ308" s="549"/>
      <c r="AK308" s="549"/>
      <c r="AL308" s="549"/>
      <c r="AM308" s="549"/>
      <c r="AN308" s="73"/>
      <c r="AO308" s="14"/>
      <c r="AP308" s="609">
        <f>MAX(AP306,AP307)</f>
        <v>0</v>
      </c>
      <c r="AQ308" s="572" t="s">
        <v>1307</v>
      </c>
      <c r="AS308" s="568"/>
      <c r="AT308" s="568"/>
      <c r="AU308" s="568"/>
      <c r="AV308" s="32"/>
      <c r="AW308" s="32"/>
    </row>
    <row r="309" spans="1:49" ht="13">
      <c r="A309" s="638"/>
      <c r="B309" s="594"/>
      <c r="F309" s="2468"/>
      <c r="G309" s="2469"/>
      <c r="H309" s="2469"/>
      <c r="I309" s="2469"/>
      <c r="J309" s="2469"/>
      <c r="K309" s="2469"/>
      <c r="L309" s="2469"/>
      <c r="M309" s="2469"/>
      <c r="N309" s="2469"/>
      <c r="O309" s="2469"/>
      <c r="P309" s="2469"/>
      <c r="Q309" s="2469"/>
      <c r="R309" s="2469"/>
      <c r="S309" s="2469"/>
      <c r="T309" s="2469"/>
      <c r="U309" s="2469"/>
      <c r="V309" s="2469"/>
      <c r="W309" s="2469"/>
      <c r="X309" s="2469"/>
      <c r="Y309" s="2469"/>
      <c r="Z309" s="2469"/>
      <c r="AA309" s="2469"/>
      <c r="AB309" s="2469"/>
      <c r="AC309" s="2469"/>
      <c r="AD309" s="247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8" t="s">
        <v>1373</v>
      </c>
      <c r="G310" s="2469"/>
      <c r="H310" s="2469"/>
      <c r="I310" s="2469"/>
      <c r="J310" s="2469"/>
      <c r="K310" s="2469"/>
      <c r="L310" s="2469"/>
      <c r="M310" s="2469"/>
      <c r="N310" s="2469"/>
      <c r="O310" s="2469"/>
      <c r="P310" s="2469"/>
      <c r="Q310" s="2469"/>
      <c r="R310" s="2469"/>
      <c r="S310" s="2469"/>
      <c r="T310" s="2469"/>
      <c r="U310" s="2469"/>
      <c r="V310" s="2469"/>
      <c r="W310" s="2469"/>
      <c r="X310" s="2469"/>
      <c r="Y310" s="2469"/>
      <c r="Z310" s="2469"/>
      <c r="AA310" s="2469"/>
      <c r="AB310" s="2469"/>
      <c r="AC310" s="2469"/>
      <c r="AD310" s="247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8"/>
      <c r="G311" s="2469"/>
      <c r="H311" s="2469"/>
      <c r="I311" s="2469"/>
      <c r="J311" s="2469"/>
      <c r="K311" s="2469"/>
      <c r="L311" s="2469"/>
      <c r="M311" s="2469"/>
      <c r="N311" s="2469"/>
      <c r="O311" s="2469"/>
      <c r="P311" s="2469"/>
      <c r="Q311" s="2469"/>
      <c r="R311" s="2469"/>
      <c r="S311" s="2469"/>
      <c r="T311" s="2469"/>
      <c r="U311" s="2469"/>
      <c r="V311" s="2469"/>
      <c r="W311" s="2469"/>
      <c r="X311" s="2469"/>
      <c r="Y311" s="2469"/>
      <c r="Z311" s="2469"/>
      <c r="AA311" s="2469"/>
      <c r="AB311" s="2469"/>
      <c r="AC311" s="2469"/>
      <c r="AD311" s="247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8" t="s">
        <v>1374</v>
      </c>
      <c r="G312" s="2469"/>
      <c r="H312" s="2469"/>
      <c r="I312" s="2469"/>
      <c r="J312" s="2469"/>
      <c r="K312" s="2469"/>
      <c r="L312" s="2469"/>
      <c r="M312" s="2469"/>
      <c r="N312" s="2469"/>
      <c r="O312" s="2469"/>
      <c r="P312" s="2469"/>
      <c r="Q312" s="2469"/>
      <c r="R312" s="2469"/>
      <c r="S312" s="2469"/>
      <c r="T312" s="2469"/>
      <c r="U312" s="2469"/>
      <c r="V312" s="2469"/>
      <c r="W312" s="2469"/>
      <c r="X312" s="2469"/>
      <c r="Y312" s="2469"/>
      <c r="Z312" s="2469"/>
      <c r="AA312" s="2469"/>
      <c r="AB312" s="2469"/>
      <c r="AC312" s="2469"/>
      <c r="AD312" s="247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1"/>
      <c r="G313" s="2472"/>
      <c r="H313" s="2472"/>
      <c r="I313" s="2472"/>
      <c r="J313" s="2472"/>
      <c r="K313" s="2472"/>
      <c r="L313" s="2472"/>
      <c r="M313" s="2472"/>
      <c r="N313" s="2472"/>
      <c r="O313" s="2472"/>
      <c r="P313" s="2472"/>
      <c r="Q313" s="2472"/>
      <c r="R313" s="2472"/>
      <c r="S313" s="2472"/>
      <c r="T313" s="2472"/>
      <c r="U313" s="2472"/>
      <c r="V313" s="2472"/>
      <c r="W313" s="2472"/>
      <c r="X313" s="2472"/>
      <c r="Y313" s="2472"/>
      <c r="Z313" s="2472"/>
      <c r="AA313" s="2472"/>
      <c r="AB313" s="2472"/>
      <c r="AC313" s="2472"/>
      <c r="AD313" s="2473"/>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81" t="s">
        <v>1375</v>
      </c>
      <c r="B315" s="1681"/>
      <c r="C315" s="2474" t="s">
        <v>589</v>
      </c>
      <c r="D315" s="2474"/>
      <c r="E315" s="546"/>
      <c r="F315" s="967" t="s">
        <v>2567</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1377</v>
      </c>
      <c r="AH315" s="550"/>
      <c r="AI315" s="550"/>
      <c r="AJ315" s="549"/>
      <c r="AK315" s="549"/>
      <c r="AL315" s="549"/>
      <c r="AM315" s="549"/>
      <c r="AN315" s="643"/>
      <c r="AO315" s="14"/>
    </row>
    <row r="316" spans="1:49">
      <c r="A316" s="549"/>
      <c r="B316" s="550"/>
      <c r="C316" s="549"/>
      <c r="D316" s="550"/>
      <c r="E316" s="549"/>
      <c r="F316" s="2468" t="s">
        <v>1980</v>
      </c>
      <c r="G316" s="2469"/>
      <c r="H316" s="2469"/>
      <c r="I316" s="2469"/>
      <c r="J316" s="2469"/>
      <c r="K316" s="2469"/>
      <c r="L316" s="2469"/>
      <c r="M316" s="2469"/>
      <c r="N316" s="2469"/>
      <c r="O316" s="2469"/>
      <c r="P316" s="2469"/>
      <c r="Q316" s="2469"/>
      <c r="R316" s="2469"/>
      <c r="S316" s="2469"/>
      <c r="T316" s="2469"/>
      <c r="U316" s="2469"/>
      <c r="V316" s="2469"/>
      <c r="W316" s="2469"/>
      <c r="X316" s="2469"/>
      <c r="Y316" s="2469"/>
      <c r="Z316" s="2469"/>
      <c r="AA316" s="2469"/>
      <c r="AB316" s="2469"/>
      <c r="AC316" s="2469"/>
      <c r="AD316" s="2470"/>
      <c r="AE316" s="550"/>
      <c r="AF316" s="550"/>
      <c r="AG316" s="550"/>
      <c r="AH316" s="550"/>
      <c r="AI316" s="550"/>
      <c r="AJ316" s="549"/>
      <c r="AK316" s="549"/>
      <c r="AL316" s="549"/>
      <c r="AM316" s="549"/>
      <c r="AR316" s="644"/>
    </row>
    <row r="317" spans="1:49" ht="15" customHeight="1">
      <c r="A317" s="549"/>
      <c r="B317" s="550"/>
      <c r="C317" s="549"/>
      <c r="D317" s="550"/>
      <c r="E317" s="549"/>
      <c r="F317" s="2468"/>
      <c r="G317" s="2469"/>
      <c r="H317" s="2469"/>
      <c r="I317" s="2469"/>
      <c r="J317" s="2469"/>
      <c r="K317" s="2469"/>
      <c r="L317" s="2469"/>
      <c r="M317" s="2469"/>
      <c r="N317" s="2469"/>
      <c r="O317" s="2469"/>
      <c r="P317" s="2469"/>
      <c r="Q317" s="2469"/>
      <c r="R317" s="2469"/>
      <c r="S317" s="2469"/>
      <c r="T317" s="2469"/>
      <c r="U317" s="2469"/>
      <c r="V317" s="2469"/>
      <c r="W317" s="2469"/>
      <c r="X317" s="2469"/>
      <c r="Y317" s="2469"/>
      <c r="Z317" s="2469"/>
      <c r="AA317" s="2469"/>
      <c r="AB317" s="2469"/>
      <c r="AC317" s="2469"/>
      <c r="AD317" s="2470"/>
      <c r="AE317" s="550"/>
      <c r="AF317" s="550"/>
      <c r="AG317" s="550"/>
      <c r="AH317" s="550"/>
      <c r="AI317" s="550"/>
      <c r="AJ317" s="549"/>
      <c r="AK317" s="549"/>
      <c r="AL317" s="549"/>
      <c r="AM317" s="549"/>
      <c r="AR317" s="644"/>
    </row>
    <row r="318" spans="1:49">
      <c r="A318" s="549"/>
      <c r="B318" s="550"/>
      <c r="C318" s="549"/>
      <c r="D318" s="550"/>
      <c r="E318" s="549"/>
      <c r="F318" s="2468"/>
      <c r="G318" s="2469"/>
      <c r="H318" s="2469"/>
      <c r="I318" s="2469"/>
      <c r="J318" s="2469"/>
      <c r="K318" s="2469"/>
      <c r="L318" s="2469"/>
      <c r="M318" s="2469"/>
      <c r="N318" s="2469"/>
      <c r="O318" s="2469"/>
      <c r="P318" s="2469"/>
      <c r="Q318" s="2469"/>
      <c r="R318" s="2469"/>
      <c r="S318" s="2469"/>
      <c r="T318" s="2469"/>
      <c r="U318" s="2469"/>
      <c r="V318" s="2469"/>
      <c r="W318" s="2469"/>
      <c r="X318" s="2469"/>
      <c r="Y318" s="2469"/>
      <c r="Z318" s="2469"/>
      <c r="AA318" s="2469"/>
      <c r="AB318" s="2469"/>
      <c r="AC318" s="2469"/>
      <c r="AD318" s="247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1"/>
      <c r="G319" s="2472"/>
      <c r="H319" s="2472"/>
      <c r="I319" s="2472"/>
      <c r="J319" s="2472"/>
      <c r="K319" s="2472"/>
      <c r="L319" s="2472"/>
      <c r="M319" s="2472"/>
      <c r="N319" s="2472"/>
      <c r="O319" s="2472"/>
      <c r="P319" s="2472"/>
      <c r="Q319" s="2472"/>
      <c r="R319" s="2472"/>
      <c r="S319" s="2472"/>
      <c r="T319" s="2472"/>
      <c r="U319" s="2472"/>
      <c r="V319" s="2472"/>
      <c r="W319" s="2472"/>
      <c r="X319" s="2472"/>
      <c r="Y319" s="2472"/>
      <c r="Z319" s="2472"/>
      <c r="AA319" s="2472"/>
      <c r="AB319" s="2472"/>
      <c r="AC319" s="2472"/>
      <c r="AD319" s="2473"/>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81" t="s">
        <v>1378</v>
      </c>
      <c r="B323" s="1681"/>
      <c r="C323" s="2474" t="s">
        <v>589</v>
      </c>
      <c r="D323" s="2474"/>
      <c r="E323" s="546"/>
      <c r="F323" s="642" t="s">
        <v>1376</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1377</v>
      </c>
      <c r="AH323" s="550"/>
      <c r="AI323" s="550"/>
      <c r="AJ323" s="549"/>
      <c r="AK323" s="549"/>
      <c r="AL323" s="549"/>
      <c r="AM323" s="549"/>
      <c r="AN323" s="73"/>
      <c r="AO323" s="14"/>
    </row>
    <row r="324" spans="1:44" ht="13" hidden="1">
      <c r="A324" s="89"/>
      <c r="B324" s="89"/>
      <c r="C324" s="726"/>
      <c r="D324" s="726"/>
      <c r="E324" s="546"/>
      <c r="F324" s="2468" t="s">
        <v>1985</v>
      </c>
      <c r="G324" s="2469"/>
      <c r="H324" s="2469"/>
      <c r="I324" s="2469"/>
      <c r="J324" s="2469"/>
      <c r="K324" s="2469"/>
      <c r="L324" s="2469"/>
      <c r="M324" s="2469"/>
      <c r="N324" s="2469"/>
      <c r="O324" s="2469"/>
      <c r="P324" s="2469"/>
      <c r="Q324" s="2469"/>
      <c r="R324" s="2469"/>
      <c r="S324" s="2469"/>
      <c r="T324" s="2469"/>
      <c r="U324" s="2469"/>
      <c r="V324" s="2469"/>
      <c r="W324" s="2469"/>
      <c r="X324" s="2469"/>
      <c r="Y324" s="2469"/>
      <c r="Z324" s="2469"/>
      <c r="AA324" s="2469"/>
      <c r="AB324" s="2469"/>
      <c r="AC324" s="2469"/>
      <c r="AD324" s="2470"/>
      <c r="AE324" s="550"/>
      <c r="AF324" s="550"/>
      <c r="AG324" s="539"/>
      <c r="AH324" s="550"/>
      <c r="AI324" s="550"/>
      <c r="AJ324" s="549"/>
      <c r="AK324" s="549"/>
      <c r="AL324" s="549"/>
      <c r="AM324" s="549"/>
      <c r="AN324" s="73"/>
      <c r="AO324" s="14"/>
      <c r="AP324" s="555" t="s">
        <v>1181</v>
      </c>
    </row>
    <row r="325" spans="1:44" hidden="1">
      <c r="F325" s="2468"/>
      <c r="G325" s="2469"/>
      <c r="H325" s="2469"/>
      <c r="I325" s="2469"/>
      <c r="J325" s="2469"/>
      <c r="K325" s="2469"/>
      <c r="L325" s="2469"/>
      <c r="M325" s="2469"/>
      <c r="N325" s="2469"/>
      <c r="O325" s="2469"/>
      <c r="P325" s="2469"/>
      <c r="Q325" s="2469"/>
      <c r="R325" s="2469"/>
      <c r="S325" s="2469"/>
      <c r="T325" s="2469"/>
      <c r="U325" s="2469"/>
      <c r="V325" s="2469"/>
      <c r="W325" s="2469"/>
      <c r="X325" s="2469"/>
      <c r="Y325" s="2469"/>
      <c r="Z325" s="2469"/>
      <c r="AA325" s="2469"/>
      <c r="AB325" s="2469"/>
      <c r="AC325" s="2469"/>
      <c r="AD325" s="2470"/>
      <c r="AE325" s="550"/>
      <c r="AF325" s="550"/>
      <c r="AH325" s="550"/>
      <c r="AI325" s="550"/>
      <c r="AJ325" s="549"/>
      <c r="AK325" s="549"/>
      <c r="AL325" s="549"/>
      <c r="AM325" s="549"/>
      <c r="AN325" s="73"/>
      <c r="AO325" s="14"/>
      <c r="AP325" s="555" t="s">
        <v>1716</v>
      </c>
    </row>
    <row r="326" spans="1:44" ht="13" hidden="1">
      <c r="A326" s="549"/>
      <c r="B326" s="550"/>
      <c r="C326" s="726"/>
      <c r="D326" s="726"/>
      <c r="E326" s="546"/>
      <c r="F326" s="648" t="s">
        <v>1379</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3" t="s">
        <v>1181</v>
      </c>
      <c r="G329" s="2504"/>
      <c r="H329" s="2504"/>
      <c r="I329" s="2504"/>
      <c r="J329" s="2504"/>
      <c r="K329" s="2504"/>
      <c r="L329" s="2504"/>
      <c r="M329" s="2504"/>
      <c r="N329" s="2504"/>
      <c r="O329" s="2504"/>
      <c r="P329" s="2504"/>
      <c r="Q329" s="2504"/>
      <c r="R329" s="2504"/>
      <c r="S329" s="2504"/>
      <c r="T329" s="2504"/>
      <c r="U329" s="2504"/>
      <c r="V329" s="2504"/>
      <c r="W329" s="2504"/>
      <c r="X329" s="2504"/>
      <c r="Y329" s="2504"/>
      <c r="Z329" s="2504"/>
      <c r="AA329" s="2504"/>
      <c r="AB329" s="2504"/>
      <c r="AC329" s="2504"/>
      <c r="AD329" s="2505"/>
      <c r="AE329" s="640"/>
      <c r="AF329" s="640"/>
      <c r="AG329" s="640"/>
      <c r="AH329" s="640"/>
      <c r="AI329" s="640"/>
      <c r="AJ329" s="640"/>
      <c r="AK329" s="640"/>
      <c r="AL329" s="549"/>
      <c r="AM329" s="549"/>
      <c r="AN329" s="73"/>
      <c r="AO329" s="14"/>
      <c r="AP329" s="30"/>
    </row>
    <row r="330" spans="1:44" ht="13" hidden="1">
      <c r="A330" s="549"/>
      <c r="B330" s="550"/>
      <c r="C330" s="726"/>
      <c r="D330" s="726"/>
      <c r="E330" s="546"/>
      <c r="F330" s="2503"/>
      <c r="G330" s="2504"/>
      <c r="H330" s="2504"/>
      <c r="I330" s="2504"/>
      <c r="J330" s="2504"/>
      <c r="K330" s="2504"/>
      <c r="L330" s="2504"/>
      <c r="M330" s="2504"/>
      <c r="N330" s="2504"/>
      <c r="O330" s="2504"/>
      <c r="P330" s="2504"/>
      <c r="Q330" s="2504"/>
      <c r="R330" s="2504"/>
      <c r="S330" s="2504"/>
      <c r="T330" s="2504"/>
      <c r="U330" s="2504"/>
      <c r="V330" s="2504"/>
      <c r="W330" s="2504"/>
      <c r="X330" s="2504"/>
      <c r="Y330" s="2504"/>
      <c r="Z330" s="2504"/>
      <c r="AA330" s="2504"/>
      <c r="AB330" s="2504"/>
      <c r="AC330" s="2504"/>
      <c r="AD330" s="2505"/>
      <c r="AE330" s="550"/>
      <c r="AF330" s="550"/>
      <c r="AG330" s="539"/>
      <c r="AH330" s="550"/>
      <c r="AI330" s="550"/>
      <c r="AJ330" s="549"/>
      <c r="AK330" s="549"/>
      <c r="AL330" s="549"/>
      <c r="AM330" s="549"/>
      <c r="AN330" s="73"/>
      <c r="AO330" s="14"/>
      <c r="AP330" s="30"/>
    </row>
    <row r="331" spans="1:44" ht="13" hidden="1">
      <c r="A331" s="549"/>
      <c r="B331" s="550"/>
      <c r="C331" s="726"/>
      <c r="D331" s="726"/>
      <c r="E331" s="546"/>
      <c r="F331" s="2503"/>
      <c r="G331" s="2504"/>
      <c r="H331" s="2504"/>
      <c r="I331" s="2504"/>
      <c r="J331" s="2504"/>
      <c r="K331" s="2504"/>
      <c r="L331" s="2504"/>
      <c r="M331" s="2504"/>
      <c r="N331" s="2504"/>
      <c r="O331" s="2504"/>
      <c r="P331" s="2504"/>
      <c r="Q331" s="2504"/>
      <c r="R331" s="2504"/>
      <c r="S331" s="2504"/>
      <c r="T331" s="2504"/>
      <c r="U331" s="2504"/>
      <c r="V331" s="2504"/>
      <c r="W331" s="2504"/>
      <c r="X331" s="2504"/>
      <c r="Y331" s="2504"/>
      <c r="Z331" s="2504"/>
      <c r="AA331" s="2504"/>
      <c r="AB331" s="2504"/>
      <c r="AC331" s="2504"/>
      <c r="AD331" s="2505"/>
      <c r="AE331" s="550"/>
      <c r="AF331" s="550"/>
      <c r="AG331" s="539"/>
      <c r="AH331" s="550"/>
      <c r="AI331" s="550"/>
      <c r="AJ331" s="549"/>
      <c r="AK331" s="549"/>
      <c r="AL331" s="549"/>
      <c r="AM331" s="549"/>
      <c r="AN331" s="73"/>
      <c r="AO331" s="14"/>
      <c r="AP331" s="30"/>
    </row>
    <row r="332" spans="1:44" ht="13" hidden="1">
      <c r="A332" s="549"/>
      <c r="B332" s="550"/>
      <c r="C332" s="726"/>
      <c r="D332" s="726"/>
      <c r="E332" s="546"/>
      <c r="F332" s="2503"/>
      <c r="G332" s="2504"/>
      <c r="H332" s="2504"/>
      <c r="I332" s="2504"/>
      <c r="J332" s="2504"/>
      <c r="K332" s="2504"/>
      <c r="L332" s="2504"/>
      <c r="M332" s="2504"/>
      <c r="N332" s="2504"/>
      <c r="O332" s="2504"/>
      <c r="P332" s="2504"/>
      <c r="Q332" s="2504"/>
      <c r="R332" s="2504"/>
      <c r="S332" s="2504"/>
      <c r="T332" s="2504"/>
      <c r="U332" s="2504"/>
      <c r="V332" s="2504"/>
      <c r="W332" s="2504"/>
      <c r="X332" s="2504"/>
      <c r="Y332" s="2504"/>
      <c r="Z332" s="2504"/>
      <c r="AA332" s="2504"/>
      <c r="AB332" s="2504"/>
      <c r="AC332" s="2504"/>
      <c r="AD332" s="2505"/>
      <c r="AE332" s="550"/>
      <c r="AF332" s="550"/>
      <c r="AG332" s="539"/>
      <c r="AH332" s="550"/>
      <c r="AI332" s="550"/>
      <c r="AJ332" s="549"/>
      <c r="AK332" s="549"/>
      <c r="AL332" s="549"/>
      <c r="AM332" s="549"/>
      <c r="AN332" s="73"/>
      <c r="AO332" s="14"/>
      <c r="AP332" s="30"/>
    </row>
    <row r="333" spans="1:44" ht="13" hidden="1">
      <c r="A333" s="549"/>
      <c r="B333" s="550"/>
      <c r="C333" s="726"/>
      <c r="D333" s="726"/>
      <c r="E333" s="546"/>
      <c r="F333" s="2506"/>
      <c r="G333" s="2507"/>
      <c r="H333" s="2507"/>
      <c r="I333" s="2507"/>
      <c r="J333" s="2507"/>
      <c r="K333" s="2507"/>
      <c r="L333" s="2507"/>
      <c r="M333" s="2507"/>
      <c r="N333" s="2507"/>
      <c r="O333" s="2507"/>
      <c r="P333" s="2507"/>
      <c r="Q333" s="2507"/>
      <c r="R333" s="2507"/>
      <c r="S333" s="2507"/>
      <c r="T333" s="2507"/>
      <c r="U333" s="2507"/>
      <c r="V333" s="2507"/>
      <c r="W333" s="2507"/>
      <c r="X333" s="2507"/>
      <c r="Y333" s="2507"/>
      <c r="Z333" s="2507"/>
      <c r="AA333" s="2507"/>
      <c r="AB333" s="2507"/>
      <c r="AC333" s="2507"/>
      <c r="AD333" s="2508"/>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1181</v>
      </c>
    </row>
    <row r="337" spans="1:42" ht="12.75" hidden="1" customHeight="1">
      <c r="A337" s="549"/>
      <c r="B337" s="550"/>
      <c r="C337" s="726"/>
      <c r="D337" s="726"/>
      <c r="E337" s="546"/>
      <c r="F337" s="652"/>
      <c r="G337" s="573" t="s">
        <v>685</v>
      </c>
      <c r="H337" s="573"/>
      <c r="I337" s="2509" t="s">
        <v>1181</v>
      </c>
      <c r="J337" s="2509"/>
      <c r="K337" s="2509"/>
      <c r="L337" s="2509"/>
      <c r="M337" s="2509"/>
      <c r="N337" s="2509"/>
      <c r="O337" s="2509"/>
      <c r="P337" s="2509"/>
      <c r="Q337" s="2509"/>
      <c r="R337" s="2509"/>
      <c r="S337" s="2509"/>
      <c r="T337" s="2509"/>
      <c r="U337" s="2509"/>
      <c r="V337" s="2509"/>
      <c r="W337" s="2509"/>
      <c r="X337" s="2509"/>
      <c r="Y337" s="2509"/>
      <c r="Z337" s="2509"/>
      <c r="AA337" s="2509"/>
      <c r="AB337" s="2509"/>
      <c r="AC337" s="2509"/>
      <c r="AD337" s="2510"/>
      <c r="AE337" s="550"/>
      <c r="AF337" s="550"/>
      <c r="AG337" s="539"/>
      <c r="AH337" s="550"/>
      <c r="AI337" s="550"/>
      <c r="AJ337" s="549"/>
      <c r="AK337" s="549"/>
      <c r="AL337" s="549"/>
      <c r="AM337" s="549"/>
      <c r="AN337" s="73"/>
      <c r="AO337" s="14"/>
      <c r="AP337" s="555" t="s">
        <v>1623</v>
      </c>
    </row>
    <row r="338" spans="1:42" ht="13" hidden="1">
      <c r="A338" s="549"/>
      <c r="B338" s="550"/>
      <c r="C338" s="726"/>
      <c r="D338" s="726"/>
      <c r="E338" s="546"/>
      <c r="F338" s="652"/>
      <c r="G338" s="573"/>
      <c r="H338" s="573"/>
      <c r="I338" s="2509"/>
      <c r="J338" s="2509"/>
      <c r="K338" s="2509"/>
      <c r="L338" s="2509"/>
      <c r="M338" s="2509"/>
      <c r="N338" s="2509"/>
      <c r="O338" s="2509"/>
      <c r="P338" s="2509"/>
      <c r="Q338" s="2509"/>
      <c r="R338" s="2509"/>
      <c r="S338" s="2509"/>
      <c r="T338" s="2509"/>
      <c r="U338" s="2509"/>
      <c r="V338" s="2509"/>
      <c r="W338" s="2509"/>
      <c r="X338" s="2509"/>
      <c r="Y338" s="2509"/>
      <c r="Z338" s="2509"/>
      <c r="AA338" s="2509"/>
      <c r="AB338" s="2509"/>
      <c r="AC338" s="2509"/>
      <c r="AD338" s="2510"/>
      <c r="AE338" s="550"/>
      <c r="AF338" s="550"/>
      <c r="AG338" s="539"/>
      <c r="AH338" s="550"/>
      <c r="AI338" s="550"/>
      <c r="AJ338" s="549"/>
      <c r="AK338" s="549"/>
      <c r="AL338" s="549"/>
      <c r="AM338" s="549"/>
      <c r="AN338" s="73"/>
      <c r="AO338" s="14"/>
      <c r="AP338" s="555" t="s">
        <v>1719</v>
      </c>
    </row>
    <row r="339" spans="1:42" ht="13" hidden="1">
      <c r="A339" s="549"/>
      <c r="B339" s="550"/>
      <c r="C339" s="647"/>
      <c r="D339" s="647"/>
      <c r="E339" s="546"/>
      <c r="F339" s="652"/>
      <c r="G339" s="573"/>
      <c r="H339" s="573"/>
      <c r="I339" s="2509"/>
      <c r="J339" s="2509"/>
      <c r="K339" s="2509"/>
      <c r="L339" s="2509"/>
      <c r="M339" s="2509"/>
      <c r="N339" s="2509"/>
      <c r="O339" s="2509"/>
      <c r="P339" s="2509"/>
      <c r="Q339" s="2509"/>
      <c r="R339" s="2509"/>
      <c r="S339" s="2509"/>
      <c r="T339" s="2509"/>
      <c r="U339" s="2509"/>
      <c r="V339" s="2509"/>
      <c r="W339" s="2509"/>
      <c r="X339" s="2509"/>
      <c r="Y339" s="2509"/>
      <c r="Z339" s="2509"/>
      <c r="AA339" s="2509"/>
      <c r="AB339" s="2509"/>
      <c r="AC339" s="2509"/>
      <c r="AD339" s="2510"/>
      <c r="AE339" s="550"/>
      <c r="AF339" s="550"/>
      <c r="AG339" s="539"/>
      <c r="AH339" s="550"/>
      <c r="AI339" s="550"/>
      <c r="AJ339" s="549"/>
      <c r="AK339" s="549"/>
      <c r="AL339" s="549"/>
      <c r="AM339" s="549"/>
      <c r="AN339" s="73"/>
      <c r="AO339" s="14"/>
      <c r="AP339" s="555" t="s">
        <v>1721</v>
      </c>
    </row>
    <row r="340" spans="1:42" ht="13" hidden="1">
      <c r="A340" s="549"/>
      <c r="B340" s="550"/>
      <c r="C340" s="647"/>
      <c r="D340" s="647"/>
      <c r="E340" s="546"/>
      <c r="F340" s="650"/>
      <c r="G340" s="550"/>
      <c r="H340" s="550"/>
      <c r="I340" s="2511"/>
      <c r="J340" s="2511"/>
      <c r="K340" s="2511"/>
      <c r="L340" s="2511"/>
      <c r="M340" s="2511"/>
      <c r="N340" s="2511"/>
      <c r="O340" s="2511"/>
      <c r="P340" s="2511"/>
      <c r="Q340" s="2511"/>
      <c r="R340" s="2511"/>
      <c r="S340" s="2511"/>
      <c r="T340" s="2511"/>
      <c r="U340" s="2511"/>
      <c r="V340" s="2511"/>
      <c r="W340" s="2511"/>
      <c r="X340" s="2511"/>
      <c r="Y340" s="2511"/>
      <c r="Z340" s="2511"/>
      <c r="AA340" s="2511"/>
      <c r="AB340" s="2511"/>
      <c r="AC340" s="2511"/>
      <c r="AD340" s="2512"/>
      <c r="AE340" s="550"/>
      <c r="AF340" s="550"/>
      <c r="AG340" s="539"/>
      <c r="AH340" s="550"/>
      <c r="AI340" s="550"/>
      <c r="AJ340" s="549"/>
      <c r="AK340" s="549"/>
      <c r="AL340" s="549"/>
      <c r="AM340" s="549"/>
      <c r="AN340" s="73"/>
      <c r="AO340" s="14"/>
      <c r="AP340" s="555" t="s">
        <v>1720</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507</v>
      </c>
      <c r="H342" s="550"/>
      <c r="I342" s="2509" t="s">
        <v>1181</v>
      </c>
      <c r="J342" s="2509"/>
      <c r="K342" s="2509"/>
      <c r="L342" s="2509"/>
      <c r="M342" s="2509"/>
      <c r="N342" s="2509"/>
      <c r="O342" s="2509"/>
      <c r="P342" s="2509"/>
      <c r="Q342" s="2509"/>
      <c r="R342" s="2509"/>
      <c r="S342" s="2509"/>
      <c r="T342" s="2509"/>
      <c r="U342" s="2509"/>
      <c r="V342" s="2509"/>
      <c r="W342" s="2509"/>
      <c r="X342" s="2509"/>
      <c r="Y342" s="2509"/>
      <c r="Z342" s="2509"/>
      <c r="AA342" s="2509"/>
      <c r="AB342" s="2509"/>
      <c r="AC342" s="2509"/>
      <c r="AD342" s="2510"/>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09"/>
      <c r="J343" s="2509"/>
      <c r="K343" s="2509"/>
      <c r="L343" s="2509"/>
      <c r="M343" s="2509"/>
      <c r="N343" s="2509"/>
      <c r="O343" s="2509"/>
      <c r="P343" s="2509"/>
      <c r="Q343" s="2509"/>
      <c r="R343" s="2509"/>
      <c r="S343" s="2509"/>
      <c r="T343" s="2509"/>
      <c r="U343" s="2509"/>
      <c r="V343" s="2509"/>
      <c r="W343" s="2509"/>
      <c r="X343" s="2509"/>
      <c r="Y343" s="2509"/>
      <c r="Z343" s="2509"/>
      <c r="AA343" s="2509"/>
      <c r="AB343" s="2509"/>
      <c r="AC343" s="2509"/>
      <c r="AD343" s="2510"/>
      <c r="AE343" s="550"/>
      <c r="AF343" s="550"/>
      <c r="AG343" s="539"/>
      <c r="AH343" s="550"/>
      <c r="AI343" s="550"/>
      <c r="AJ343" s="549"/>
      <c r="AK343" s="549"/>
      <c r="AL343" s="549"/>
      <c r="AM343" s="549"/>
      <c r="AN343" s="73"/>
      <c r="AO343" s="14"/>
      <c r="AP343" s="555" t="s">
        <v>1181</v>
      </c>
    </row>
    <row r="344" spans="1:42" ht="13" hidden="1">
      <c r="A344" s="549"/>
      <c r="B344" s="550"/>
      <c r="C344" s="647"/>
      <c r="D344" s="647"/>
      <c r="E344" s="546"/>
      <c r="F344" s="653"/>
      <c r="G344" s="654"/>
      <c r="H344" s="654"/>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2"/>
      <c r="AE344" s="550"/>
      <c r="AF344" s="550"/>
      <c r="AG344" s="539"/>
      <c r="AH344" s="550"/>
      <c r="AI344" s="550"/>
      <c r="AJ344" s="549"/>
      <c r="AK344" s="549"/>
      <c r="AL344" s="549"/>
      <c r="AM344" s="549"/>
      <c r="AN344" s="73"/>
      <c r="AO344" s="14"/>
      <c r="AP344" s="555" t="s">
        <v>1380</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1624</v>
      </c>
    </row>
    <row r="346" spans="1:42" ht="12.75" hidden="1" customHeight="1">
      <c r="A346" s="1681" t="s">
        <v>1381</v>
      </c>
      <c r="B346" s="1681"/>
      <c r="C346" s="2474" t="s">
        <v>589</v>
      </c>
      <c r="D346" s="2474"/>
      <c r="E346" s="546"/>
      <c r="F346" s="2407" t="s">
        <v>1986</v>
      </c>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9"/>
      <c r="AE346" s="550"/>
      <c r="AF346" s="550"/>
      <c r="AG346" s="539" t="s">
        <v>1377</v>
      </c>
      <c r="AH346" s="550"/>
      <c r="AI346" s="550"/>
      <c r="AJ346" s="549"/>
      <c r="AK346" s="549"/>
      <c r="AL346" s="549"/>
      <c r="AM346" s="549"/>
      <c r="AN346" s="73"/>
      <c r="AO346" s="14"/>
    </row>
    <row r="347" spans="1:42" ht="15" hidden="1" customHeight="1">
      <c r="A347" s="549"/>
      <c r="B347" s="550"/>
      <c r="C347" s="550"/>
      <c r="D347" s="550"/>
      <c r="E347" s="550"/>
      <c r="F347" s="2436"/>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8"/>
      <c r="AE347" s="550"/>
      <c r="AF347" s="550"/>
      <c r="AG347" s="550"/>
      <c r="AH347" s="550"/>
      <c r="AI347" s="550"/>
      <c r="AJ347" s="549"/>
      <c r="AK347" s="549"/>
      <c r="AL347" s="549"/>
      <c r="AM347" s="549"/>
      <c r="AN347" s="73"/>
      <c r="AO347" s="14"/>
    </row>
    <row r="348" spans="1:42" ht="15" hidden="1" customHeight="1">
      <c r="A348" s="549"/>
      <c r="B348" s="550"/>
      <c r="C348" s="550"/>
      <c r="D348" s="550"/>
      <c r="E348" s="550"/>
      <c r="F348" s="2436"/>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8"/>
      <c r="AE348" s="550"/>
      <c r="AF348" s="550"/>
      <c r="AG348" s="550"/>
      <c r="AH348" s="550"/>
      <c r="AI348" s="550"/>
      <c r="AJ348" s="549"/>
      <c r="AK348" s="549"/>
      <c r="AL348" s="549"/>
      <c r="AM348" s="655"/>
      <c r="AN348" s="14"/>
      <c r="AO348" s="14"/>
    </row>
    <row r="349" spans="1:42" hidden="1">
      <c r="A349" s="549"/>
      <c r="B349" s="550"/>
      <c r="C349" s="549"/>
      <c r="D349" s="550"/>
      <c r="E349" s="549"/>
      <c r="F349" s="656" t="s">
        <v>1382</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2599</v>
      </c>
      <c r="AK351" s="2477">
        <f>IF(NOT(OR(Application!M364="Yes",Application!M365="Yes")),0,AP308)</f>
        <v>0</v>
      </c>
      <c r="AL351" s="2478"/>
      <c r="AM351" s="247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1370</v>
      </c>
      <c r="B354" s="539" t="s">
        <v>843</v>
      </c>
      <c r="C354" s="536"/>
      <c r="AC354" s="539"/>
      <c r="AE354" s="2419" t="s">
        <v>1305</v>
      </c>
      <c r="AF354" s="2419"/>
      <c r="AG354" s="2419"/>
      <c r="AH354" s="2419"/>
      <c r="AI354" s="2419"/>
      <c r="AJ354" s="2419"/>
      <c r="AK354" s="241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3" t="s">
        <v>1442</v>
      </c>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1"/>
      <c r="AL356" s="601"/>
      <c r="AM356" s="601"/>
      <c r="AN356" s="595"/>
    </row>
    <row r="357" spans="1:44" s="549" customFormat="1" ht="12.75" customHeight="1">
      <c r="A357" s="601"/>
      <c r="B357" s="609"/>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1"/>
      <c r="AL357" s="601"/>
      <c r="AM357" s="601"/>
      <c r="AN357" s="595"/>
    </row>
    <row r="358" spans="1:44" s="549" customFormat="1" ht="12.75" customHeight="1">
      <c r="A358" s="601"/>
      <c r="B358" s="609"/>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1"/>
      <c r="AL358" s="601"/>
      <c r="AM358" s="601"/>
      <c r="AN358" s="595"/>
      <c r="AQ358" s="568"/>
    </row>
    <row r="359" spans="1:44" s="549" customFormat="1" ht="12.75" customHeight="1">
      <c r="A359" s="601"/>
      <c r="B359" s="609"/>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1"/>
      <c r="AL359" s="601"/>
      <c r="AM359" s="601"/>
      <c r="AN359" s="595"/>
      <c r="AQ359" s="568"/>
    </row>
    <row r="360" spans="1:44" s="549" customFormat="1" ht="12.4" customHeight="1">
      <c r="A360" s="601"/>
      <c r="B360" s="609"/>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1"/>
      <c r="AL360" s="601"/>
      <c r="AM360" s="601"/>
      <c r="AN360" s="595"/>
      <c r="AQ360" s="568"/>
      <c r="AR360" s="568"/>
    </row>
    <row r="361" spans="1:44" s="549" customFormat="1" ht="45.75" customHeight="1">
      <c r="A361" s="601"/>
      <c r="B361" s="609"/>
      <c r="C361" s="2513" t="s">
        <v>2045</v>
      </c>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3" t="s">
        <v>2159</v>
      </c>
      <c r="D363" s="2513"/>
      <c r="E363" s="2513"/>
      <c r="F363" s="2513"/>
      <c r="G363" s="2513"/>
      <c r="H363" s="2513"/>
      <c r="I363" s="2513"/>
      <c r="J363" s="2513"/>
      <c r="K363" s="2513"/>
      <c r="L363" s="2513"/>
      <c r="M363" s="2513"/>
      <c r="N363" s="2513"/>
      <c r="O363" s="2513"/>
      <c r="P363" s="2513"/>
      <c r="Q363" s="2513"/>
      <c r="R363" s="2513"/>
      <c r="S363" s="2513"/>
      <c r="T363" s="2513"/>
      <c r="U363" s="2513"/>
      <c r="V363" s="2513"/>
      <c r="W363" s="2513"/>
      <c r="X363" s="2513"/>
      <c r="Y363" s="2513"/>
      <c r="Z363" s="2513"/>
      <c r="AA363" s="2513"/>
      <c r="AB363" s="2513"/>
      <c r="AC363" s="2513"/>
      <c r="AD363" s="2513"/>
      <c r="AE363" s="2513"/>
      <c r="AF363" s="2513"/>
      <c r="AG363" s="2513"/>
      <c r="AH363" s="2513"/>
      <c r="AI363" s="2513"/>
      <c r="AJ363" s="2513"/>
      <c r="AK363" s="601"/>
      <c r="AL363" s="601"/>
      <c r="AM363" s="601"/>
      <c r="AN363" s="595"/>
      <c r="AQ363" s="568"/>
      <c r="AR363" s="568"/>
    </row>
    <row r="364" spans="1:44" s="549" customFormat="1" ht="30" customHeight="1">
      <c r="A364" s="601"/>
      <c r="B364" s="609"/>
      <c r="C364" s="2513"/>
      <c r="D364" s="2513"/>
      <c r="E364" s="2513"/>
      <c r="F364" s="2513"/>
      <c r="G364" s="2513"/>
      <c r="H364" s="2513"/>
      <c r="I364" s="2513"/>
      <c r="J364" s="2513"/>
      <c r="K364" s="2513"/>
      <c r="L364" s="2513"/>
      <c r="M364" s="2513"/>
      <c r="N364" s="2513"/>
      <c r="O364" s="2513"/>
      <c r="P364" s="2513"/>
      <c r="Q364" s="2513"/>
      <c r="R364" s="2513"/>
      <c r="S364" s="2513"/>
      <c r="T364" s="2513"/>
      <c r="U364" s="2513"/>
      <c r="V364" s="2513"/>
      <c r="W364" s="2513"/>
      <c r="X364" s="2513"/>
      <c r="Y364" s="2513"/>
      <c r="Z364" s="2513"/>
      <c r="AA364" s="2513"/>
      <c r="AB364" s="2513"/>
      <c r="AC364" s="2513"/>
      <c r="AD364" s="2513"/>
      <c r="AE364" s="2513"/>
      <c r="AF364" s="2513"/>
      <c r="AG364" s="2513"/>
      <c r="AH364" s="2513"/>
      <c r="AI364" s="2513"/>
      <c r="AJ364" s="2513"/>
      <c r="AK364" s="601"/>
      <c r="AL364" s="601"/>
      <c r="AM364" s="601"/>
      <c r="AN364" s="595"/>
      <c r="AR364" s="568"/>
    </row>
    <row r="365" spans="1:44" s="549" customFormat="1" ht="12.75" customHeight="1">
      <c r="A365" s="601"/>
      <c r="B365" s="609"/>
      <c r="C365" s="2513"/>
      <c r="D365" s="2513"/>
      <c r="E365" s="2513"/>
      <c r="F365" s="2513"/>
      <c r="G365" s="2513"/>
      <c r="H365" s="2513"/>
      <c r="I365" s="2513"/>
      <c r="J365" s="2513"/>
      <c r="K365" s="2513"/>
      <c r="L365" s="2513"/>
      <c r="M365" s="2513"/>
      <c r="N365" s="2513"/>
      <c r="O365" s="2513"/>
      <c r="P365" s="2513"/>
      <c r="Q365" s="2513"/>
      <c r="R365" s="2513"/>
      <c r="S365" s="2513"/>
      <c r="T365" s="2513"/>
      <c r="U365" s="2513"/>
      <c r="V365" s="2513"/>
      <c r="W365" s="2513"/>
      <c r="X365" s="2513"/>
      <c r="Y365" s="2513"/>
      <c r="Z365" s="2513"/>
      <c r="AA365" s="2513"/>
      <c r="AB365" s="2513"/>
      <c r="AC365" s="2513"/>
      <c r="AD365" s="2513"/>
      <c r="AE365" s="2513"/>
      <c r="AF365" s="2513"/>
      <c r="AG365" s="2513"/>
      <c r="AH365" s="2513"/>
      <c r="AI365" s="2513"/>
      <c r="AJ365" s="2513"/>
      <c r="AK365" s="601"/>
      <c r="AL365" s="601"/>
      <c r="AM365" s="601"/>
      <c r="AN365" s="595"/>
      <c r="AR365" s="568"/>
    </row>
    <row r="366" spans="1:44" s="549" customFormat="1" ht="12.75" customHeight="1">
      <c r="A366" s="601"/>
      <c r="B366" s="609"/>
      <c r="C366" s="2513" t="s">
        <v>1443</v>
      </c>
      <c r="D366" s="2513"/>
      <c r="E366" s="2513"/>
      <c r="F366" s="2513"/>
      <c r="G366" s="2513"/>
      <c r="H366" s="2513"/>
      <c r="I366" s="2513"/>
      <c r="J366" s="2513"/>
      <c r="K366" s="2513"/>
      <c r="L366" s="2513"/>
      <c r="M366" s="2513"/>
      <c r="N366" s="2513"/>
      <c r="O366" s="2513"/>
      <c r="P366" s="2513"/>
      <c r="Q366" s="2513"/>
      <c r="R366" s="2513"/>
      <c r="S366" s="2513"/>
      <c r="T366" s="2513"/>
      <c r="U366" s="2513"/>
      <c r="V366" s="2513"/>
      <c r="W366" s="2513"/>
      <c r="X366" s="2513"/>
      <c r="Y366" s="2513"/>
      <c r="Z366" s="2513"/>
      <c r="AA366" s="2513"/>
      <c r="AB366" s="2513"/>
      <c r="AC366" s="2513"/>
      <c r="AD366" s="2513"/>
      <c r="AE366" s="2513"/>
      <c r="AF366" s="2513"/>
      <c r="AG366" s="2513"/>
      <c r="AH366" s="2513"/>
      <c r="AI366" s="2513"/>
      <c r="AJ366" s="2513"/>
      <c r="AK366" s="601"/>
      <c r="AL366" s="601"/>
      <c r="AM366" s="601"/>
      <c r="AN366" s="595"/>
      <c r="AQ366" s="568"/>
      <c r="AR366" s="568"/>
    </row>
    <row r="367" spans="1:44" s="549" customFormat="1" ht="12.75" customHeight="1">
      <c r="A367" s="601"/>
      <c r="B367" s="609"/>
      <c r="C367" s="2513"/>
      <c r="D367" s="2513"/>
      <c r="E367" s="2513"/>
      <c r="F367" s="2513"/>
      <c r="G367" s="2513"/>
      <c r="H367" s="2513"/>
      <c r="I367" s="2513"/>
      <c r="J367" s="2513"/>
      <c r="K367" s="2513"/>
      <c r="L367" s="2513"/>
      <c r="M367" s="2513"/>
      <c r="N367" s="2513"/>
      <c r="O367" s="2513"/>
      <c r="P367" s="2513"/>
      <c r="Q367" s="2513"/>
      <c r="R367" s="2513"/>
      <c r="S367" s="2513"/>
      <c r="T367" s="2513"/>
      <c r="U367" s="2513"/>
      <c r="V367" s="2513"/>
      <c r="W367" s="2513"/>
      <c r="X367" s="2513"/>
      <c r="Y367" s="2513"/>
      <c r="Z367" s="2513"/>
      <c r="AA367" s="2513"/>
      <c r="AB367" s="2513"/>
      <c r="AC367" s="2513"/>
      <c r="AD367" s="2513"/>
      <c r="AE367" s="2513"/>
      <c r="AF367" s="2513"/>
      <c r="AG367" s="2513"/>
      <c r="AH367" s="2513"/>
      <c r="AI367" s="2513"/>
      <c r="AJ367" s="2513"/>
      <c r="AK367" s="601"/>
      <c r="AL367" s="601"/>
      <c r="AM367" s="601"/>
      <c r="AN367" s="595"/>
      <c r="AQ367" s="568"/>
      <c r="AR367" s="568"/>
    </row>
    <row r="368" spans="1:44" s="549" customFormat="1" ht="13.15" customHeight="1">
      <c r="A368" s="601"/>
      <c r="B368" s="609"/>
      <c r="C368" s="2513"/>
      <c r="D368" s="2513"/>
      <c r="E368" s="2513"/>
      <c r="F368" s="2513"/>
      <c r="G368" s="2513"/>
      <c r="H368" s="2513"/>
      <c r="I368" s="2513"/>
      <c r="J368" s="2513"/>
      <c r="K368" s="2513"/>
      <c r="L368" s="2513"/>
      <c r="M368" s="2513"/>
      <c r="N368" s="2513"/>
      <c r="O368" s="2513"/>
      <c r="P368" s="2513"/>
      <c r="Q368" s="2513"/>
      <c r="R368" s="2513"/>
      <c r="S368" s="2513"/>
      <c r="T368" s="2513"/>
      <c r="U368" s="2513"/>
      <c r="V368" s="2513"/>
      <c r="W368" s="2513"/>
      <c r="X368" s="2513"/>
      <c r="Y368" s="2513"/>
      <c r="Z368" s="2513"/>
      <c r="AA368" s="2513"/>
      <c r="AB368" s="2513"/>
      <c r="AC368" s="2513"/>
      <c r="AD368" s="2513"/>
      <c r="AE368" s="2513"/>
      <c r="AF368" s="2513"/>
      <c r="AG368" s="2513"/>
      <c r="AH368" s="2513"/>
      <c r="AI368" s="2513"/>
      <c r="AJ368" s="2513"/>
      <c r="AK368" s="601"/>
      <c r="AL368" s="601"/>
      <c r="AM368" s="601"/>
      <c r="AN368" s="595"/>
      <c r="AQ368" s="568"/>
      <c r="AR368" s="568"/>
    </row>
    <row r="369" spans="1:46" s="549" customFormat="1" ht="12.75" customHeight="1">
      <c r="A369" s="601"/>
      <c r="B369" s="609"/>
      <c r="C369" s="2513"/>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1"/>
      <c r="AL369" s="601"/>
      <c r="AM369" s="601"/>
      <c r="AN369" s="595"/>
      <c r="AO369" s="690"/>
      <c r="AP369" s="690"/>
      <c r="AQ369" s="568"/>
    </row>
    <row r="370" spans="1:46" s="549" customFormat="1" ht="11.9" customHeight="1">
      <c r="A370" s="601"/>
      <c r="B370" s="609"/>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1"/>
      <c r="AL370" s="601"/>
      <c r="AM370" s="601"/>
      <c r="AN370" s="595"/>
      <c r="AO370" s="691" t="s">
        <v>112</v>
      </c>
      <c r="AP370" s="692">
        <f>IF(C394="Yes",5,0)</f>
        <v>0</v>
      </c>
      <c r="AS370" s="539" t="s">
        <v>1444</v>
      </c>
    </row>
    <row r="371" spans="1:46" s="549" customFormat="1" ht="12.75" customHeight="1">
      <c r="A371" s="601"/>
      <c r="B371" s="609"/>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1"/>
      <c r="AL371" s="601"/>
      <c r="AM371" s="601"/>
      <c r="AN371" s="595"/>
      <c r="AO371" s="691" t="s">
        <v>113</v>
      </c>
      <c r="AP371" s="692">
        <f>IF(C402="Yes",5,0)</f>
        <v>0</v>
      </c>
      <c r="AS371" s="2543">
        <f>IF(Application!D211="Non-Targeted",(SUM(AQ379+AQ388)),AS375)</f>
        <v>10</v>
      </c>
      <c r="AT371" s="2543"/>
    </row>
    <row r="372" spans="1:46" s="549" customFormat="1" ht="12.75" customHeight="1">
      <c r="A372" s="601"/>
      <c r="B372" s="609"/>
      <c r="C372" s="2513"/>
      <c r="D372" s="2513"/>
      <c r="E372" s="2513"/>
      <c r="F372" s="2513"/>
      <c r="G372" s="2513"/>
      <c r="H372" s="2513"/>
      <c r="I372" s="2513"/>
      <c r="J372" s="2513"/>
      <c r="K372" s="2513"/>
      <c r="L372" s="2513"/>
      <c r="M372" s="2513"/>
      <c r="N372" s="2513"/>
      <c r="O372" s="2513"/>
      <c r="P372" s="2513"/>
      <c r="Q372" s="2513"/>
      <c r="R372" s="2513"/>
      <c r="S372" s="2513"/>
      <c r="T372" s="2513"/>
      <c r="U372" s="2513"/>
      <c r="V372" s="2513"/>
      <c r="W372" s="2513"/>
      <c r="X372" s="2513"/>
      <c r="Y372" s="2513"/>
      <c r="Z372" s="2513"/>
      <c r="AA372" s="2513"/>
      <c r="AB372" s="2513"/>
      <c r="AC372" s="2513"/>
      <c r="AD372" s="2513"/>
      <c r="AE372" s="2513"/>
      <c r="AF372" s="2513"/>
      <c r="AG372" s="2513"/>
      <c r="AH372" s="2513"/>
      <c r="AI372" s="2513"/>
      <c r="AJ372" s="2513"/>
      <c r="AK372" s="601"/>
      <c r="AL372" s="601"/>
      <c r="AM372" s="601"/>
      <c r="AN372" s="595"/>
      <c r="AO372" s="691" t="s">
        <v>119</v>
      </c>
      <c r="AP372" s="692">
        <f>IF(C410="Yes",7,0)</f>
        <v>0</v>
      </c>
      <c r="AS372" s="539" t="s">
        <v>1445</v>
      </c>
    </row>
    <row r="373" spans="1:46" s="549" customFormat="1" ht="12.75" customHeight="1">
      <c r="B373" s="609"/>
      <c r="C373" s="2513"/>
      <c r="D373" s="2513"/>
      <c r="E373" s="2513"/>
      <c r="F373" s="2513"/>
      <c r="G373" s="2513"/>
      <c r="H373" s="2513"/>
      <c r="I373" s="2513"/>
      <c r="J373" s="2513"/>
      <c r="K373" s="2513"/>
      <c r="L373" s="2513"/>
      <c r="M373" s="2513"/>
      <c r="N373" s="2513"/>
      <c r="O373" s="2513"/>
      <c r="P373" s="2513"/>
      <c r="Q373" s="2513"/>
      <c r="R373" s="2513"/>
      <c r="S373" s="2513"/>
      <c r="T373" s="2513"/>
      <c r="U373" s="2513"/>
      <c r="V373" s="2513"/>
      <c r="W373" s="2513"/>
      <c r="X373" s="2513"/>
      <c r="Y373" s="2513"/>
      <c r="Z373" s="2513"/>
      <c r="AA373" s="2513"/>
      <c r="AB373" s="2513"/>
      <c r="AC373" s="2513"/>
      <c r="AD373" s="2513"/>
      <c r="AE373" s="2513"/>
      <c r="AF373" s="2513"/>
      <c r="AG373" s="2513"/>
      <c r="AH373" s="2513"/>
      <c r="AI373" s="2513"/>
      <c r="AJ373" s="2513"/>
      <c r="AK373" s="601"/>
      <c r="AL373" s="601"/>
      <c r="AM373" s="601"/>
      <c r="AN373" s="595"/>
      <c r="AO373" s="595"/>
      <c r="AP373" s="692">
        <f>IF(C412="Yes",5,0)</f>
        <v>5</v>
      </c>
      <c r="AS373" s="2543">
        <f>IF(AND(AQ379&gt;0,AQ388&gt;0),(AQ379+AQ388)/2,0)</f>
        <v>0</v>
      </c>
      <c r="AT373" s="2543"/>
    </row>
    <row r="374" spans="1:46" s="549" customFormat="1" ht="12.75" customHeight="1">
      <c r="A374" s="601"/>
      <c r="B374" s="609"/>
      <c r="C374" s="2513"/>
      <c r="D374" s="2513"/>
      <c r="E374" s="2513"/>
      <c r="F374" s="2513"/>
      <c r="G374" s="2513"/>
      <c r="H374" s="2513"/>
      <c r="I374" s="2513"/>
      <c r="J374" s="2513"/>
      <c r="K374" s="2513"/>
      <c r="L374" s="2513"/>
      <c r="M374" s="2513"/>
      <c r="N374" s="2513"/>
      <c r="O374" s="2513"/>
      <c r="P374" s="2513"/>
      <c r="Q374" s="2513"/>
      <c r="R374" s="2513"/>
      <c r="S374" s="2513"/>
      <c r="T374" s="2513"/>
      <c r="U374" s="2513"/>
      <c r="V374" s="2513"/>
      <c r="W374" s="2513"/>
      <c r="X374" s="2513"/>
      <c r="Y374" s="2513"/>
      <c r="Z374" s="2513"/>
      <c r="AA374" s="2513"/>
      <c r="AB374" s="2513"/>
      <c r="AC374" s="2513"/>
      <c r="AD374" s="2513"/>
      <c r="AE374" s="2513"/>
      <c r="AF374" s="2513"/>
      <c r="AG374" s="2513"/>
      <c r="AH374" s="2513"/>
      <c r="AI374" s="2513"/>
      <c r="AJ374" s="2513"/>
      <c r="AK374" s="601"/>
      <c r="AL374" s="601"/>
      <c r="AM374" s="601"/>
      <c r="AN374" s="595"/>
      <c r="AO374" s="691" t="s">
        <v>579</v>
      </c>
      <c r="AP374" s="692">
        <f>IF(C420="Yes",5,0)</f>
        <v>0</v>
      </c>
      <c r="AS374" s="539" t="s">
        <v>1850</v>
      </c>
    </row>
    <row r="375" spans="1:46" s="549" customFormat="1" ht="12.75" customHeight="1">
      <c r="A375" s="601"/>
      <c r="B375" s="609"/>
      <c r="C375" s="2544" t="s">
        <v>2183</v>
      </c>
      <c r="D375" s="2544"/>
      <c r="E375" s="2544"/>
      <c r="F375" s="2544"/>
      <c r="G375" s="2544"/>
      <c r="H375" s="2544"/>
      <c r="I375" s="2544"/>
      <c r="J375" s="2544"/>
      <c r="K375" s="2544"/>
      <c r="L375" s="2544"/>
      <c r="M375" s="2544"/>
      <c r="N375" s="2544"/>
      <c r="O375" s="2544"/>
      <c r="P375" s="2544"/>
      <c r="Q375" s="2544"/>
      <c r="R375" s="2544"/>
      <c r="S375" s="2544"/>
      <c r="T375" s="2544"/>
      <c r="U375" s="2544"/>
      <c r="V375" s="2544"/>
      <c r="W375" s="2544"/>
      <c r="X375" s="2544"/>
      <c r="Y375" s="2544"/>
      <c r="Z375" s="2544"/>
      <c r="AA375" s="2544"/>
      <c r="AB375" s="2544"/>
      <c r="AC375" s="2544"/>
      <c r="AD375" s="2544"/>
      <c r="AE375" s="2544"/>
      <c r="AF375" s="2544"/>
      <c r="AG375" s="2544"/>
      <c r="AH375" s="2544"/>
      <c r="AI375" s="2544"/>
      <c r="AJ375" s="2544"/>
      <c r="AK375" s="601"/>
      <c r="AL375" s="601"/>
      <c r="AM375" s="601"/>
      <c r="AN375" s="595"/>
      <c r="AO375" s="595"/>
      <c r="AP375" s="692">
        <f>IF(C422="Yes",3,0)</f>
        <v>0</v>
      </c>
      <c r="AS375" s="2543">
        <f>IF(AQ379=0,AQ388,AQ379)</f>
        <v>10</v>
      </c>
      <c r="AT375" s="2543"/>
    </row>
    <row r="376" spans="1:46" s="549" customFormat="1" ht="12.75" customHeight="1">
      <c r="A376" s="601"/>
      <c r="B376" s="609"/>
      <c r="C376" s="2544"/>
      <c r="D376" s="2544"/>
      <c r="E376" s="2544"/>
      <c r="F376" s="2544"/>
      <c r="G376" s="2544"/>
      <c r="H376" s="2544"/>
      <c r="I376" s="2544"/>
      <c r="J376" s="2544"/>
      <c r="K376" s="2544"/>
      <c r="L376" s="2544"/>
      <c r="M376" s="2544"/>
      <c r="N376" s="2544"/>
      <c r="O376" s="2544"/>
      <c r="P376" s="2544"/>
      <c r="Q376" s="2544"/>
      <c r="R376" s="2544"/>
      <c r="S376" s="2544"/>
      <c r="T376" s="2544"/>
      <c r="U376" s="2544"/>
      <c r="V376" s="2544"/>
      <c r="W376" s="2544"/>
      <c r="X376" s="2544"/>
      <c r="Y376" s="2544"/>
      <c r="Z376" s="2544"/>
      <c r="AA376" s="2544"/>
      <c r="AB376" s="2544"/>
      <c r="AC376" s="2544"/>
      <c r="AD376" s="2544"/>
      <c r="AE376" s="2544"/>
      <c r="AF376" s="2544"/>
      <c r="AG376" s="2544"/>
      <c r="AH376" s="2544"/>
      <c r="AI376" s="2544"/>
      <c r="AJ376" s="2544"/>
      <c r="AK376" s="601"/>
      <c r="AL376" s="601"/>
      <c r="AM376" s="601"/>
      <c r="AN376" s="595"/>
      <c r="AO376" s="691" t="s">
        <v>761</v>
      </c>
      <c r="AP376" s="692">
        <f>IF(C425="Yes",5,0)</f>
        <v>0</v>
      </c>
    </row>
    <row r="377" spans="1:46" s="549" customFormat="1" ht="12.75" customHeight="1">
      <c r="A377" s="601"/>
      <c r="B377" s="609"/>
      <c r="C377" s="2544"/>
      <c r="D377" s="2544"/>
      <c r="E377" s="2544"/>
      <c r="F377" s="2544"/>
      <c r="G377" s="2544"/>
      <c r="H377" s="2544"/>
      <c r="I377" s="2544"/>
      <c r="J377" s="2544"/>
      <c r="K377" s="2544"/>
      <c r="L377" s="2544"/>
      <c r="M377" s="2544"/>
      <c r="N377" s="2544"/>
      <c r="O377" s="2544"/>
      <c r="P377" s="2544"/>
      <c r="Q377" s="2544"/>
      <c r="R377" s="2544"/>
      <c r="S377" s="2544"/>
      <c r="T377" s="2544"/>
      <c r="U377" s="2544"/>
      <c r="V377" s="2544"/>
      <c r="W377" s="2544"/>
      <c r="X377" s="2544"/>
      <c r="Y377" s="2544"/>
      <c r="Z377" s="2544"/>
      <c r="AA377" s="2544"/>
      <c r="AB377" s="2544"/>
      <c r="AC377" s="2544"/>
      <c r="AD377" s="2544"/>
      <c r="AE377" s="2544"/>
      <c r="AF377" s="2544"/>
      <c r="AG377" s="2544"/>
      <c r="AH377" s="2544"/>
      <c r="AI377" s="2544"/>
      <c r="AJ377" s="2544"/>
      <c r="AK377" s="601"/>
      <c r="AL377" s="601"/>
      <c r="AM377" s="601"/>
      <c r="AN377" s="595"/>
      <c r="AO377" s="691" t="s">
        <v>582</v>
      </c>
      <c r="AP377" s="692">
        <f>IF(C434="Yes",5,0)</f>
        <v>5</v>
      </c>
    </row>
    <row r="378" spans="1:46" s="549" customFormat="1" ht="11.9" customHeight="1">
      <c r="A378" s="601"/>
      <c r="B378" s="609"/>
      <c r="C378" s="2544"/>
      <c r="D378" s="2544"/>
      <c r="E378" s="2544"/>
      <c r="F378" s="2544"/>
      <c r="G378" s="2544"/>
      <c r="H378" s="2544"/>
      <c r="I378" s="2544"/>
      <c r="J378" s="2544"/>
      <c r="K378" s="2544"/>
      <c r="L378" s="2544"/>
      <c r="M378" s="2544"/>
      <c r="N378" s="2544"/>
      <c r="O378" s="2544"/>
      <c r="P378" s="2544"/>
      <c r="Q378" s="2544"/>
      <c r="R378" s="2544"/>
      <c r="S378" s="2544"/>
      <c r="T378" s="2544"/>
      <c r="U378" s="2544"/>
      <c r="V378" s="2544"/>
      <c r="W378" s="2544"/>
      <c r="X378" s="2544"/>
      <c r="Y378" s="2544"/>
      <c r="Z378" s="2544"/>
      <c r="AA378" s="2544"/>
      <c r="AB378" s="2544"/>
      <c r="AC378" s="2544"/>
      <c r="AD378" s="2544"/>
      <c r="AE378" s="2544"/>
      <c r="AF378" s="2544"/>
      <c r="AG378" s="2544"/>
      <c r="AH378" s="2544"/>
      <c r="AI378" s="2544"/>
      <c r="AJ378" s="2544"/>
      <c r="AK378" s="601"/>
      <c r="AL378" s="601"/>
      <c r="AM378" s="601"/>
      <c r="AN378" s="595"/>
      <c r="AO378" s="693"/>
      <c r="AP378" s="694">
        <f>IF(C436="Yes",3,0)</f>
        <v>0</v>
      </c>
    </row>
    <row r="379" spans="1:46" s="549" customFormat="1" ht="12.4" customHeight="1">
      <c r="A379" s="601"/>
      <c r="B379" s="609"/>
      <c r="C379" s="2544"/>
      <c r="D379" s="2544"/>
      <c r="E379" s="2544"/>
      <c r="F379" s="2544"/>
      <c r="G379" s="2544"/>
      <c r="H379" s="2544"/>
      <c r="I379" s="2544"/>
      <c r="J379" s="2544"/>
      <c r="K379" s="2544"/>
      <c r="L379" s="2544"/>
      <c r="M379" s="2544"/>
      <c r="N379" s="2544"/>
      <c r="O379" s="2544"/>
      <c r="P379" s="2544"/>
      <c r="Q379" s="2544"/>
      <c r="R379" s="2544"/>
      <c r="S379" s="2544"/>
      <c r="T379" s="2544"/>
      <c r="U379" s="2544"/>
      <c r="V379" s="2544"/>
      <c r="W379" s="2544"/>
      <c r="X379" s="2544"/>
      <c r="Y379" s="2544"/>
      <c r="Z379" s="2544"/>
      <c r="AA379" s="2544"/>
      <c r="AB379" s="2544"/>
      <c r="AC379" s="2544"/>
      <c r="AD379" s="2544"/>
      <c r="AE379" s="2544"/>
      <c r="AF379" s="2544"/>
      <c r="AG379" s="2544"/>
      <c r="AH379" s="2544"/>
      <c r="AI379" s="2544"/>
      <c r="AJ379" s="2544"/>
      <c r="AK379" s="601"/>
      <c r="AL379" s="601"/>
      <c r="AM379" s="601"/>
      <c r="AN379" s="595"/>
      <c r="AO379" s="695" t="s">
        <v>226</v>
      </c>
      <c r="AP379" s="696">
        <f>SUM(AP370:AP378)</f>
        <v>10</v>
      </c>
      <c r="AQ379" s="2545">
        <f>IF(AP379&gt;0,AP379,0)</f>
        <v>10</v>
      </c>
      <c r="AR379" s="2545"/>
    </row>
    <row r="380" spans="1:46" s="549" customFormat="1" ht="12.75" customHeight="1">
      <c r="A380" s="601"/>
      <c r="B380" s="609"/>
      <c r="C380" s="2544"/>
      <c r="D380" s="2544"/>
      <c r="E380" s="2544"/>
      <c r="F380" s="2544"/>
      <c r="G380" s="2544"/>
      <c r="H380" s="2544"/>
      <c r="I380" s="2544"/>
      <c r="J380" s="2544"/>
      <c r="K380" s="2544"/>
      <c r="L380" s="2544"/>
      <c r="M380" s="2544"/>
      <c r="N380" s="2544"/>
      <c r="O380" s="2544"/>
      <c r="P380" s="2544"/>
      <c r="Q380" s="2544"/>
      <c r="R380" s="2544"/>
      <c r="S380" s="2544"/>
      <c r="T380" s="2544"/>
      <c r="U380" s="2544"/>
      <c r="V380" s="2544"/>
      <c r="W380" s="2544"/>
      <c r="X380" s="2544"/>
      <c r="Y380" s="2544"/>
      <c r="Z380" s="2544"/>
      <c r="AA380" s="2544"/>
      <c r="AB380" s="2544"/>
      <c r="AC380" s="2544"/>
      <c r="AD380" s="2544"/>
      <c r="AE380" s="2544"/>
      <c r="AF380" s="2544"/>
      <c r="AG380" s="2544"/>
      <c r="AH380" s="2544"/>
      <c r="AI380" s="2544"/>
      <c r="AJ380" s="254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453</v>
      </c>
      <c r="AP381" s="692">
        <f>IF(C443="Yes",5,0)</f>
        <v>0</v>
      </c>
    </row>
    <row r="382" spans="1:46" s="549" customFormat="1" ht="12.75" customHeight="1">
      <c r="A382" s="601"/>
      <c r="B382" s="609"/>
      <c r="C382" s="2513" t="s">
        <v>1446</v>
      </c>
      <c r="D382" s="2513"/>
      <c r="E382" s="2513"/>
      <c r="F382" s="2513"/>
      <c r="G382" s="2513"/>
      <c r="H382" s="2513"/>
      <c r="I382" s="2513"/>
      <c r="J382" s="2513"/>
      <c r="K382" s="2513"/>
      <c r="L382" s="2513"/>
      <c r="M382" s="2513"/>
      <c r="N382" s="2513"/>
      <c r="O382" s="2513"/>
      <c r="P382" s="2513"/>
      <c r="Q382" s="2513"/>
      <c r="R382" s="2513"/>
      <c r="S382" s="2513"/>
      <c r="T382" s="2513"/>
      <c r="U382" s="2513"/>
      <c r="V382" s="2513"/>
      <c r="W382" s="2513"/>
      <c r="X382" s="2513"/>
      <c r="Y382" s="2513"/>
      <c r="Z382" s="2513"/>
      <c r="AA382" s="2513"/>
      <c r="AB382" s="2513"/>
      <c r="AC382" s="2513"/>
      <c r="AD382" s="2513"/>
      <c r="AE382" s="2513"/>
      <c r="AF382" s="2513"/>
      <c r="AG382" s="2513"/>
      <c r="AH382" s="2513"/>
      <c r="AI382" s="2513"/>
      <c r="AJ382" s="2513"/>
      <c r="AK382" s="601"/>
      <c r="AL382" s="601"/>
      <c r="AM382" s="601"/>
      <c r="AN382" s="595"/>
      <c r="AO382" s="691" t="s">
        <v>454</v>
      </c>
      <c r="AP382" s="692">
        <f>IF(C455="Yes",5,0)</f>
        <v>0</v>
      </c>
    </row>
    <row r="383" spans="1:46" s="549" customFormat="1" ht="12.75" customHeight="1">
      <c r="A383" s="601"/>
      <c r="B383" s="609"/>
      <c r="C383" s="2513"/>
      <c r="D383" s="2513"/>
      <c r="E383" s="2513"/>
      <c r="F383" s="2513"/>
      <c r="G383" s="2513"/>
      <c r="H383" s="2513"/>
      <c r="I383" s="2513"/>
      <c r="J383" s="2513"/>
      <c r="K383" s="2513"/>
      <c r="L383" s="2513"/>
      <c r="M383" s="2513"/>
      <c r="N383" s="2513"/>
      <c r="O383" s="2513"/>
      <c r="P383" s="2513"/>
      <c r="Q383" s="2513"/>
      <c r="R383" s="2513"/>
      <c r="S383" s="2513"/>
      <c r="T383" s="2513"/>
      <c r="U383" s="2513"/>
      <c r="V383" s="2513"/>
      <c r="W383" s="2513"/>
      <c r="X383" s="2513"/>
      <c r="Y383" s="2513"/>
      <c r="Z383" s="2513"/>
      <c r="AA383" s="2513"/>
      <c r="AB383" s="2513"/>
      <c r="AC383" s="2513"/>
      <c r="AD383" s="2513"/>
      <c r="AE383" s="2513"/>
      <c r="AF383" s="2513"/>
      <c r="AG383" s="2513"/>
      <c r="AH383" s="2513"/>
      <c r="AI383" s="2513"/>
      <c r="AJ383" s="2513"/>
      <c r="AK383" s="601"/>
      <c r="AL383" s="601"/>
      <c r="AM383" s="601"/>
      <c r="AN383" s="595"/>
      <c r="AO383" s="691" t="s">
        <v>459</v>
      </c>
      <c r="AP383" s="692">
        <f>IF(C462="Yes",5,0)</f>
        <v>0</v>
      </c>
    </row>
    <row r="384" spans="1:46" s="549" customFormat="1" ht="68.150000000000006" customHeight="1">
      <c r="A384" s="601"/>
      <c r="B384" s="609"/>
      <c r="C384" s="2513"/>
      <c r="D384" s="2513"/>
      <c r="E384" s="2513"/>
      <c r="F384" s="2513"/>
      <c r="G384" s="2513"/>
      <c r="H384" s="2513"/>
      <c r="I384" s="2513"/>
      <c r="J384" s="2513"/>
      <c r="K384" s="2513"/>
      <c r="L384" s="2513"/>
      <c r="M384" s="2513"/>
      <c r="N384" s="2513"/>
      <c r="O384" s="2513"/>
      <c r="P384" s="2513"/>
      <c r="Q384" s="2513"/>
      <c r="R384" s="2513"/>
      <c r="S384" s="2513"/>
      <c r="T384" s="2513"/>
      <c r="U384" s="2513"/>
      <c r="V384" s="2513"/>
      <c r="W384" s="2513"/>
      <c r="X384" s="2513"/>
      <c r="Y384" s="2513"/>
      <c r="Z384" s="2513"/>
      <c r="AA384" s="2513"/>
      <c r="AB384" s="2513"/>
      <c r="AC384" s="2513"/>
      <c r="AD384" s="2513"/>
      <c r="AE384" s="2513"/>
      <c r="AF384" s="2513"/>
      <c r="AG384" s="2513"/>
      <c r="AH384" s="2513"/>
      <c r="AI384" s="2513"/>
      <c r="AJ384" s="2513"/>
      <c r="AK384" s="601"/>
      <c r="AL384" s="601"/>
      <c r="AM384" s="601"/>
      <c r="AN384" s="595"/>
      <c r="AO384" s="691" t="s">
        <v>644</v>
      </c>
      <c r="AP384" s="697">
        <f>IF(C466="Yes",5,0)</f>
        <v>0</v>
      </c>
    </row>
    <row r="385" spans="1:81" s="549" customFormat="1" ht="12.4" customHeight="1">
      <c r="B385" s="609"/>
      <c r="C385" s="549" t="s">
        <v>1447</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609">
        <f>Application!DU810-U387</f>
        <v>397</v>
      </c>
      <c r="V386" s="2609"/>
      <c r="W386" s="2609"/>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610">
        <f>IF(Application!D211="SRO",Application!DU763,Application!AG764)</f>
        <v>0</v>
      </c>
      <c r="V387" s="2610"/>
      <c r="W387" s="261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5">
        <f>IF(AP388&gt;0,AP388,0)</f>
        <v>0</v>
      </c>
      <c r="AR388" s="2545"/>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1306</v>
      </c>
      <c r="F390" s="2517" t="s">
        <v>1448</v>
      </c>
      <c r="G390" s="2517"/>
      <c r="H390" s="2517"/>
      <c r="I390" s="2517"/>
      <c r="J390" s="2517"/>
      <c r="K390" s="2517"/>
      <c r="L390" s="2517"/>
      <c r="M390" s="2517"/>
      <c r="N390" s="2517"/>
      <c r="O390" s="2517"/>
      <c r="P390" s="2517"/>
      <c r="Q390" s="2517"/>
      <c r="R390" s="2517"/>
      <c r="S390" s="2517"/>
      <c r="T390" s="2517"/>
      <c r="U390" s="2517"/>
      <c r="V390" s="2517"/>
      <c r="W390" s="2517"/>
      <c r="X390" s="2517"/>
      <c r="Y390" s="2517"/>
      <c r="Z390" s="2517"/>
      <c r="AA390" s="2517"/>
      <c r="AB390" s="2517"/>
      <c r="AC390" s="2517"/>
      <c r="AD390" s="2517"/>
      <c r="AE390" s="2517"/>
      <c r="AF390" s="251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0"/>
      <c r="G391" s="2390"/>
      <c r="H391" s="2390"/>
      <c r="I391" s="2390"/>
      <c r="J391" s="2390"/>
      <c r="K391" s="2390"/>
      <c r="L391" s="2390"/>
      <c r="M391" s="2390"/>
      <c r="N391" s="2390"/>
      <c r="O391" s="2390"/>
      <c r="P391" s="2390"/>
      <c r="Q391" s="2390"/>
      <c r="R391" s="2390"/>
      <c r="S391" s="2390"/>
      <c r="T391" s="2390"/>
      <c r="U391" s="2390"/>
      <c r="V391" s="2390"/>
      <c r="W391" s="2390"/>
      <c r="X391" s="2390"/>
      <c r="Y391" s="2390"/>
      <c r="Z391" s="2390"/>
      <c r="AA391" s="2390"/>
      <c r="AB391" s="2390"/>
      <c r="AC391" s="2390"/>
      <c r="AD391" s="2390"/>
      <c r="AE391" s="2390"/>
      <c r="AF391" s="239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0"/>
      <c r="G392" s="2390"/>
      <c r="H392" s="2390"/>
      <c r="I392" s="2390"/>
      <c r="J392" s="2390"/>
      <c r="K392" s="2390"/>
      <c r="L392" s="2390"/>
      <c r="M392" s="2390"/>
      <c r="N392" s="2390"/>
      <c r="O392" s="2390"/>
      <c r="P392" s="2390"/>
      <c r="Q392" s="2390"/>
      <c r="R392" s="2390"/>
      <c r="S392" s="2390"/>
      <c r="T392" s="2390"/>
      <c r="U392" s="2390"/>
      <c r="V392" s="2390"/>
      <c r="W392" s="2390"/>
      <c r="X392" s="2390"/>
      <c r="Y392" s="2390"/>
      <c r="Z392" s="2390"/>
      <c r="AA392" s="2390"/>
      <c r="AB392" s="2390"/>
      <c r="AC392" s="2390"/>
      <c r="AD392" s="2390"/>
      <c r="AE392" s="2390"/>
      <c r="AF392" s="239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0"/>
      <c r="G393" s="2390"/>
      <c r="H393" s="2390"/>
      <c r="I393" s="2390"/>
      <c r="J393" s="2390"/>
      <c r="K393" s="2390"/>
      <c r="L393" s="2390"/>
      <c r="M393" s="2390"/>
      <c r="N393" s="2390"/>
      <c r="O393" s="2390"/>
      <c r="P393" s="2390"/>
      <c r="Q393" s="2390"/>
      <c r="R393" s="2390"/>
      <c r="S393" s="2390"/>
      <c r="T393" s="2390"/>
      <c r="U393" s="2390"/>
      <c r="V393" s="2390"/>
      <c r="W393" s="2390"/>
      <c r="X393" s="2390"/>
      <c r="Y393" s="2390"/>
      <c r="Z393" s="2390"/>
      <c r="AA393" s="2390"/>
      <c r="AB393" s="2390"/>
      <c r="AC393" s="2390"/>
      <c r="AD393" s="2390"/>
      <c r="AE393" s="2390"/>
      <c r="AF393" s="239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4" t="s">
        <v>589</v>
      </c>
      <c r="D394" s="2474"/>
      <c r="E394" s="715"/>
      <c r="F394" s="717" t="s">
        <v>1449</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5" t="s">
        <v>1450</v>
      </c>
      <c r="AG394" s="2515"/>
      <c r="AH394" s="2515"/>
      <c r="AI394" s="2515"/>
      <c r="AJ394" s="2515"/>
      <c r="AK394" s="2515"/>
      <c r="AL394" s="251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1308</v>
      </c>
      <c r="F397" s="2517" t="s">
        <v>1451</v>
      </c>
      <c r="G397" s="2517"/>
      <c r="H397" s="2517"/>
      <c r="I397" s="2517"/>
      <c r="J397" s="2517"/>
      <c r="K397" s="2517"/>
      <c r="L397" s="2517"/>
      <c r="M397" s="2517"/>
      <c r="N397" s="2517"/>
      <c r="O397" s="2517"/>
      <c r="P397" s="2517"/>
      <c r="Q397" s="2517"/>
      <c r="R397" s="2517"/>
      <c r="S397" s="2517"/>
      <c r="T397" s="2517"/>
      <c r="U397" s="2517"/>
      <c r="V397" s="2517"/>
      <c r="W397" s="2517"/>
      <c r="X397" s="2517"/>
      <c r="Y397" s="2517"/>
      <c r="Z397" s="2517"/>
      <c r="AA397" s="2517"/>
      <c r="AB397" s="2517"/>
      <c r="AC397" s="2517"/>
      <c r="AD397" s="2517"/>
      <c r="AE397" s="2517"/>
      <c r="AF397" s="251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0"/>
      <c r="G398" s="2390"/>
      <c r="H398" s="2390"/>
      <c r="I398" s="2390"/>
      <c r="J398" s="2390"/>
      <c r="K398" s="2390"/>
      <c r="L398" s="2390"/>
      <c r="M398" s="2390"/>
      <c r="N398" s="2390"/>
      <c r="O398" s="2390"/>
      <c r="P398" s="2390"/>
      <c r="Q398" s="2390"/>
      <c r="R398" s="2390"/>
      <c r="S398" s="2390"/>
      <c r="T398" s="2390"/>
      <c r="U398" s="2390"/>
      <c r="V398" s="2390"/>
      <c r="W398" s="2390"/>
      <c r="X398" s="2390"/>
      <c r="Y398" s="2390"/>
      <c r="Z398" s="2390"/>
      <c r="AA398" s="2390"/>
      <c r="AB398" s="2390"/>
      <c r="AC398" s="2390"/>
      <c r="AD398" s="2390"/>
      <c r="AE398" s="2390"/>
      <c r="AF398" s="239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0"/>
      <c r="G399" s="2390"/>
      <c r="H399" s="2390"/>
      <c r="I399" s="2390"/>
      <c r="J399" s="2390"/>
      <c r="K399" s="2390"/>
      <c r="L399" s="2390"/>
      <c r="M399" s="2390"/>
      <c r="N399" s="2390"/>
      <c r="O399" s="2390"/>
      <c r="P399" s="2390"/>
      <c r="Q399" s="2390"/>
      <c r="R399" s="2390"/>
      <c r="S399" s="2390"/>
      <c r="T399" s="2390"/>
      <c r="U399" s="2390"/>
      <c r="V399" s="2390"/>
      <c r="W399" s="2390"/>
      <c r="X399" s="2390"/>
      <c r="Y399" s="2390"/>
      <c r="Z399" s="2390"/>
      <c r="AA399" s="2390"/>
      <c r="AB399" s="2390"/>
      <c r="AC399" s="2390"/>
      <c r="AD399" s="2390"/>
      <c r="AE399" s="2390"/>
      <c r="AF399" s="239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0"/>
      <c r="G400" s="2390"/>
      <c r="H400" s="2390"/>
      <c r="I400" s="2390"/>
      <c r="J400" s="2390"/>
      <c r="K400" s="2390"/>
      <c r="L400" s="2390"/>
      <c r="M400" s="2390"/>
      <c r="N400" s="2390"/>
      <c r="O400" s="2390"/>
      <c r="P400" s="2390"/>
      <c r="Q400" s="2390"/>
      <c r="R400" s="2390"/>
      <c r="S400" s="2390"/>
      <c r="T400" s="2390"/>
      <c r="U400" s="2390"/>
      <c r="V400" s="2390"/>
      <c r="W400" s="2390"/>
      <c r="X400" s="2390"/>
      <c r="Y400" s="2390"/>
      <c r="Z400" s="2390"/>
      <c r="AA400" s="2390"/>
      <c r="AB400" s="2390"/>
      <c r="AC400" s="2390"/>
      <c r="AD400" s="2390"/>
      <c r="AE400" s="2390"/>
      <c r="AF400" s="239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0"/>
      <c r="G401" s="2390"/>
      <c r="H401" s="2390"/>
      <c r="I401" s="2390"/>
      <c r="J401" s="2390"/>
      <c r="K401" s="2390"/>
      <c r="L401" s="2390"/>
      <c r="M401" s="2390"/>
      <c r="N401" s="2390"/>
      <c r="O401" s="2390"/>
      <c r="P401" s="2390"/>
      <c r="Q401" s="2390"/>
      <c r="R401" s="2390"/>
      <c r="S401" s="2390"/>
      <c r="T401" s="2390"/>
      <c r="U401" s="2390"/>
      <c r="V401" s="2390"/>
      <c r="W401" s="2390"/>
      <c r="X401" s="2390"/>
      <c r="Y401" s="2390"/>
      <c r="Z401" s="2390"/>
      <c r="AA401" s="2390"/>
      <c r="AB401" s="2390"/>
      <c r="AC401" s="2390"/>
      <c r="AD401" s="2390"/>
      <c r="AE401" s="2390"/>
      <c r="AF401" s="2390"/>
      <c r="AL401" s="728"/>
      <c r="AN401" s="595"/>
      <c r="BS401" s="30"/>
      <c r="BT401" s="30"/>
      <c r="BU401" s="14"/>
      <c r="BV401" s="14"/>
      <c r="BW401" s="14"/>
      <c r="BX401" s="14"/>
      <c r="BY401" s="14"/>
      <c r="BZ401" s="14"/>
      <c r="CA401" s="14"/>
      <c r="CB401" s="14"/>
      <c r="CC401" s="14"/>
    </row>
    <row r="402" spans="1:81" s="549" customFormat="1" ht="12.75" customHeight="1">
      <c r="A402" s="536"/>
      <c r="B402" s="14"/>
      <c r="C402" s="2514" t="s">
        <v>589</v>
      </c>
      <c r="D402" s="2474"/>
      <c r="E402" s="687"/>
      <c r="F402" s="717" t="s">
        <v>1452</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5" t="s">
        <v>1450</v>
      </c>
      <c r="AG402" s="2515"/>
      <c r="AH402" s="2515"/>
      <c r="AI402" s="2515"/>
      <c r="AJ402" s="2515"/>
      <c r="AK402" s="2515"/>
      <c r="AL402" s="251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1311</v>
      </c>
      <c r="F405" s="2517" t="s">
        <v>1453</v>
      </c>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0"/>
      <c r="G406" s="2390"/>
      <c r="H406" s="2390"/>
      <c r="I406" s="2390"/>
      <c r="J406" s="2390"/>
      <c r="K406" s="2390"/>
      <c r="L406" s="2390"/>
      <c r="M406" s="2390"/>
      <c r="N406" s="2390"/>
      <c r="O406" s="2390"/>
      <c r="P406" s="2390"/>
      <c r="Q406" s="2390"/>
      <c r="R406" s="2390"/>
      <c r="S406" s="2390"/>
      <c r="T406" s="2390"/>
      <c r="U406" s="2390"/>
      <c r="V406" s="2390"/>
      <c r="W406" s="2390"/>
      <c r="X406" s="2390"/>
      <c r="Y406" s="2390"/>
      <c r="Z406" s="2390"/>
      <c r="AA406" s="2390"/>
      <c r="AB406" s="2390"/>
      <c r="AC406" s="2390"/>
      <c r="AD406" s="2390"/>
      <c r="AE406" s="2390"/>
      <c r="AF406" s="239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0"/>
      <c r="G407" s="2390"/>
      <c r="H407" s="2390"/>
      <c r="I407" s="2390"/>
      <c r="J407" s="2390"/>
      <c r="K407" s="2390"/>
      <c r="L407" s="2390"/>
      <c r="M407" s="2390"/>
      <c r="N407" s="2390"/>
      <c r="O407" s="2390"/>
      <c r="P407" s="2390"/>
      <c r="Q407" s="2390"/>
      <c r="R407" s="2390"/>
      <c r="S407" s="2390"/>
      <c r="T407" s="2390"/>
      <c r="U407" s="2390"/>
      <c r="V407" s="2390"/>
      <c r="W407" s="2390"/>
      <c r="X407" s="2390"/>
      <c r="Y407" s="2390"/>
      <c r="Z407" s="2390"/>
      <c r="AA407" s="2390"/>
      <c r="AB407" s="2390"/>
      <c r="AC407" s="2390"/>
      <c r="AD407" s="2390"/>
      <c r="AE407" s="2390"/>
      <c r="AF407" s="239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0"/>
      <c r="G408" s="2390"/>
      <c r="H408" s="2390"/>
      <c r="I408" s="2390"/>
      <c r="J408" s="2390"/>
      <c r="K408" s="2390"/>
      <c r="L408" s="2390"/>
      <c r="M408" s="2390"/>
      <c r="N408" s="2390"/>
      <c r="O408" s="2390"/>
      <c r="P408" s="2390"/>
      <c r="Q408" s="2390"/>
      <c r="R408" s="2390"/>
      <c r="S408" s="2390"/>
      <c r="T408" s="2390"/>
      <c r="U408" s="2390"/>
      <c r="V408" s="2390"/>
      <c r="W408" s="2390"/>
      <c r="X408" s="2390"/>
      <c r="Y408" s="2390"/>
      <c r="Z408" s="2390"/>
      <c r="AA408" s="2390"/>
      <c r="AB408" s="2390"/>
      <c r="AC408" s="2390"/>
      <c r="AD408" s="2390"/>
      <c r="AE408" s="2390"/>
      <c r="AF408" s="239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0"/>
      <c r="G409" s="2390"/>
      <c r="H409" s="2390"/>
      <c r="I409" s="2390"/>
      <c r="J409" s="2390"/>
      <c r="K409" s="2390"/>
      <c r="L409" s="2390"/>
      <c r="M409" s="2390"/>
      <c r="N409" s="2390"/>
      <c r="O409" s="2390"/>
      <c r="P409" s="2390"/>
      <c r="Q409" s="2390"/>
      <c r="R409" s="2390"/>
      <c r="S409" s="2390"/>
      <c r="T409" s="2390"/>
      <c r="U409" s="2390"/>
      <c r="V409" s="2390"/>
      <c r="W409" s="2390"/>
      <c r="X409" s="2390"/>
      <c r="Y409" s="2390"/>
      <c r="Z409" s="2390"/>
      <c r="AA409" s="2390"/>
      <c r="AB409" s="2390"/>
      <c r="AC409" s="2390"/>
      <c r="AD409" s="2390"/>
      <c r="AE409" s="2390"/>
      <c r="AF409" s="239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4" t="s">
        <v>589</v>
      </c>
      <c r="D410" s="2474"/>
      <c r="E410" s="687"/>
      <c r="F410" s="717" t="s">
        <v>1454</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5" t="s">
        <v>1455</v>
      </c>
      <c r="AG410" s="2515"/>
      <c r="AH410" s="2515"/>
      <c r="AI410" s="2515"/>
      <c r="AJ410" s="2515"/>
      <c r="AK410" s="2515"/>
      <c r="AL410" s="251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4" t="s">
        <v>543</v>
      </c>
      <c r="D412" s="2474"/>
      <c r="E412" s="687"/>
      <c r="F412" s="734" t="s">
        <v>1456</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5" t="s">
        <v>1450</v>
      </c>
      <c r="AG412" s="2515"/>
      <c r="AH412" s="2515"/>
      <c r="AI412" s="2515"/>
      <c r="AJ412" s="2515"/>
      <c r="AK412" s="2515"/>
      <c r="AL412" s="251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1457</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1458</v>
      </c>
      <c r="F416" s="2517" t="s">
        <v>1459</v>
      </c>
      <c r="G416" s="2517"/>
      <c r="H416" s="2517"/>
      <c r="I416" s="2517"/>
      <c r="J416" s="2517"/>
      <c r="K416" s="2517"/>
      <c r="L416" s="2517"/>
      <c r="M416" s="2517"/>
      <c r="N416" s="2517"/>
      <c r="O416" s="2517"/>
      <c r="P416" s="2517"/>
      <c r="Q416" s="2517"/>
      <c r="R416" s="2517"/>
      <c r="S416" s="2517"/>
      <c r="T416" s="2517"/>
      <c r="U416" s="2517"/>
      <c r="V416" s="2517"/>
      <c r="W416" s="2517"/>
      <c r="X416" s="2517"/>
      <c r="Y416" s="2517"/>
      <c r="Z416" s="2517"/>
      <c r="AA416" s="2517"/>
      <c r="AB416" s="2517"/>
      <c r="AC416" s="2517"/>
      <c r="AD416" s="2517"/>
      <c r="AE416" s="2517"/>
      <c r="AF416" s="251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0"/>
      <c r="G417" s="2390"/>
      <c r="H417" s="2390"/>
      <c r="I417" s="2390"/>
      <c r="J417" s="2390"/>
      <c r="K417" s="2390"/>
      <c r="L417" s="2390"/>
      <c r="M417" s="2390"/>
      <c r="N417" s="2390"/>
      <c r="O417" s="2390"/>
      <c r="P417" s="2390"/>
      <c r="Q417" s="2390"/>
      <c r="R417" s="2390"/>
      <c r="S417" s="2390"/>
      <c r="T417" s="2390"/>
      <c r="U417" s="2390"/>
      <c r="V417" s="2390"/>
      <c r="W417" s="2390"/>
      <c r="X417" s="2390"/>
      <c r="Y417" s="2390"/>
      <c r="Z417" s="2390"/>
      <c r="AA417" s="2390"/>
      <c r="AB417" s="2390"/>
      <c r="AC417" s="2390"/>
      <c r="AD417" s="2390"/>
      <c r="AE417" s="2390"/>
      <c r="AF417" s="239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390"/>
      <c r="G418" s="2390"/>
      <c r="H418" s="2390"/>
      <c r="I418" s="2390"/>
      <c r="J418" s="2390"/>
      <c r="K418" s="2390"/>
      <c r="L418" s="2390"/>
      <c r="M418" s="2390"/>
      <c r="N418" s="2390"/>
      <c r="O418" s="2390"/>
      <c r="P418" s="2390"/>
      <c r="Q418" s="2390"/>
      <c r="R418" s="2390"/>
      <c r="S418" s="2390"/>
      <c r="T418" s="2390"/>
      <c r="U418" s="2390"/>
      <c r="V418" s="2390"/>
      <c r="W418" s="2390"/>
      <c r="X418" s="2390"/>
      <c r="Y418" s="2390"/>
      <c r="Z418" s="2390"/>
      <c r="AA418" s="2390"/>
      <c r="AB418" s="2390"/>
      <c r="AC418" s="2390"/>
      <c r="AD418" s="2390"/>
      <c r="AE418" s="2390"/>
      <c r="AF418" s="239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0"/>
      <c r="G419" s="2390"/>
      <c r="H419" s="2390"/>
      <c r="I419" s="2390"/>
      <c r="J419" s="2390"/>
      <c r="K419" s="2390"/>
      <c r="L419" s="2390"/>
      <c r="M419" s="2390"/>
      <c r="N419" s="2390"/>
      <c r="O419" s="2390"/>
      <c r="P419" s="2390"/>
      <c r="Q419" s="2390"/>
      <c r="R419" s="2390"/>
      <c r="S419" s="2390"/>
      <c r="T419" s="2390"/>
      <c r="U419" s="2390"/>
      <c r="V419" s="2390"/>
      <c r="W419" s="2390"/>
      <c r="X419" s="2390"/>
      <c r="Y419" s="2390"/>
      <c r="Z419" s="2390"/>
      <c r="AA419" s="2390"/>
      <c r="AB419" s="2390"/>
      <c r="AC419" s="2390"/>
      <c r="AD419" s="2390"/>
      <c r="AE419" s="2390"/>
      <c r="AF419" s="239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4" t="s">
        <v>589</v>
      </c>
      <c r="D420" s="2474"/>
      <c r="E420" s="687"/>
      <c r="F420" s="717" t="s">
        <v>1460</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5" t="s">
        <v>1450</v>
      </c>
      <c r="AG420" s="2515"/>
      <c r="AH420" s="2515"/>
      <c r="AI420" s="2515"/>
      <c r="AJ420" s="2515"/>
      <c r="AK420" s="2515"/>
      <c r="AL420" s="251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4" t="s">
        <v>589</v>
      </c>
      <c r="D422" s="2474"/>
      <c r="E422" s="715"/>
      <c r="F422" s="717" t="s">
        <v>1461</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5" t="s">
        <v>1462</v>
      </c>
      <c r="AG422" s="2515"/>
      <c r="AH422" s="2515"/>
      <c r="AI422" s="2515"/>
      <c r="AJ422" s="2515"/>
      <c r="AK422" s="2515"/>
      <c r="AL422" s="251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4" t="s">
        <v>589</v>
      </c>
      <c r="D425" s="2474"/>
      <c r="E425" s="711" t="s">
        <v>1463</v>
      </c>
      <c r="F425" s="2517" t="s">
        <v>1464</v>
      </c>
      <c r="G425" s="2517"/>
      <c r="H425" s="2517"/>
      <c r="I425" s="2517"/>
      <c r="J425" s="2517"/>
      <c r="K425" s="2517"/>
      <c r="L425" s="2517"/>
      <c r="M425" s="2517"/>
      <c r="N425" s="2517"/>
      <c r="O425" s="2517"/>
      <c r="P425" s="2517"/>
      <c r="Q425" s="2517"/>
      <c r="R425" s="2517"/>
      <c r="S425" s="2517"/>
      <c r="T425" s="2517"/>
      <c r="U425" s="2517"/>
      <c r="V425" s="2517"/>
      <c r="W425" s="2517"/>
      <c r="X425" s="2517"/>
      <c r="Y425" s="2517"/>
      <c r="Z425" s="2517"/>
      <c r="AA425" s="2517"/>
      <c r="AB425" s="2517"/>
      <c r="AC425" s="2517"/>
      <c r="AD425" s="2517"/>
      <c r="AE425" s="251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0"/>
      <c r="G426" s="2390"/>
      <c r="H426" s="2390"/>
      <c r="I426" s="2390"/>
      <c r="J426" s="2390"/>
      <c r="K426" s="2390"/>
      <c r="L426" s="2390"/>
      <c r="M426" s="2390"/>
      <c r="N426" s="2390"/>
      <c r="O426" s="2390"/>
      <c r="P426" s="2390"/>
      <c r="Q426" s="2390"/>
      <c r="R426" s="2390"/>
      <c r="S426" s="2390"/>
      <c r="T426" s="2390"/>
      <c r="U426" s="2390"/>
      <c r="V426" s="2390"/>
      <c r="W426" s="2390"/>
      <c r="X426" s="2390"/>
      <c r="Y426" s="2390"/>
      <c r="Z426" s="2390"/>
      <c r="AA426" s="2390"/>
      <c r="AB426" s="2390"/>
      <c r="AC426" s="2390"/>
      <c r="AD426" s="2390"/>
      <c r="AE426" s="2390"/>
      <c r="AF426" s="2452" t="s">
        <v>1450</v>
      </c>
      <c r="AG426" s="2452"/>
      <c r="AH426" s="2452"/>
      <c r="AI426" s="2452"/>
      <c r="AJ426" s="2452"/>
      <c r="AK426" s="2452"/>
      <c r="AL426" s="2518"/>
      <c r="AM426" s="568"/>
      <c r="AN426" s="595"/>
      <c r="BS426" s="568"/>
      <c r="BT426" s="568"/>
      <c r="BY426" s="568"/>
      <c r="BZ426" s="568"/>
      <c r="CA426" s="568"/>
      <c r="CB426" s="568"/>
      <c r="CC426" s="568"/>
    </row>
    <row r="427" spans="1:81" s="549" customFormat="1" ht="12.75" customHeight="1">
      <c r="A427" s="536"/>
      <c r="B427" s="14"/>
      <c r="C427" s="727"/>
      <c r="D427" s="14"/>
      <c r="E427" s="687"/>
      <c r="F427" s="2390"/>
      <c r="G427" s="2390"/>
      <c r="H427" s="2390"/>
      <c r="I427" s="2390"/>
      <c r="J427" s="2390"/>
      <c r="K427" s="2390"/>
      <c r="L427" s="2390"/>
      <c r="M427" s="2390"/>
      <c r="N427" s="2390"/>
      <c r="O427" s="2390"/>
      <c r="P427" s="2390"/>
      <c r="Q427" s="2390"/>
      <c r="R427" s="2390"/>
      <c r="S427" s="2390"/>
      <c r="T427" s="2390"/>
      <c r="U427" s="2390"/>
      <c r="V427" s="2390"/>
      <c r="W427" s="2390"/>
      <c r="X427" s="2390"/>
      <c r="Y427" s="2390"/>
      <c r="Z427" s="2390"/>
      <c r="AA427" s="2390"/>
      <c r="AB427" s="2390"/>
      <c r="AC427" s="2390"/>
      <c r="AD427" s="2390"/>
      <c r="AE427" s="239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6"/>
      <c r="G428" s="2546"/>
      <c r="H428" s="2546"/>
      <c r="I428" s="2546"/>
      <c r="J428" s="2546"/>
      <c r="K428" s="2546"/>
      <c r="L428" s="2546"/>
      <c r="M428" s="2546"/>
      <c r="N428" s="2546"/>
      <c r="O428" s="2546"/>
      <c r="P428" s="2546"/>
      <c r="Q428" s="2546"/>
      <c r="R428" s="2546"/>
      <c r="S428" s="2546"/>
      <c r="T428" s="2546"/>
      <c r="U428" s="2546"/>
      <c r="V428" s="2546"/>
      <c r="W428" s="2546"/>
      <c r="X428" s="2546"/>
      <c r="Y428" s="2546"/>
      <c r="Z428" s="2546"/>
      <c r="AA428" s="2546"/>
      <c r="AB428" s="2546"/>
      <c r="AC428" s="2546"/>
      <c r="AD428" s="2546"/>
      <c r="AE428" s="2546"/>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1465</v>
      </c>
      <c r="F430" s="2517" t="s">
        <v>1466</v>
      </c>
      <c r="G430" s="2517"/>
      <c r="H430" s="2517"/>
      <c r="I430" s="2517"/>
      <c r="J430" s="2517"/>
      <c r="K430" s="2517"/>
      <c r="L430" s="2517"/>
      <c r="M430" s="2517"/>
      <c r="N430" s="2517"/>
      <c r="O430" s="2517"/>
      <c r="P430" s="2517"/>
      <c r="Q430" s="2517"/>
      <c r="R430" s="2517"/>
      <c r="S430" s="2517"/>
      <c r="T430" s="2517"/>
      <c r="U430" s="2517"/>
      <c r="V430" s="2517"/>
      <c r="W430" s="2517"/>
      <c r="X430" s="2517"/>
      <c r="Y430" s="2517"/>
      <c r="Z430" s="2517"/>
      <c r="AA430" s="2517"/>
      <c r="AB430" s="2517"/>
      <c r="AC430" s="2517"/>
      <c r="AD430" s="2517"/>
      <c r="AE430" s="2517"/>
      <c r="AF430" s="743"/>
      <c r="AG430" s="743"/>
      <c r="AH430" s="743"/>
      <c r="AI430" s="743"/>
      <c r="AJ430" s="743"/>
      <c r="AK430" s="743"/>
      <c r="AL430" s="744"/>
      <c r="AM430" s="568"/>
    </row>
    <row r="431" spans="1:81" ht="13">
      <c r="A431" s="536"/>
      <c r="C431" s="727"/>
      <c r="E431" s="687"/>
      <c r="F431" s="2390"/>
      <c r="G431" s="2390"/>
      <c r="H431" s="2390"/>
      <c r="I431" s="2390"/>
      <c r="J431" s="2390"/>
      <c r="K431" s="2390"/>
      <c r="L431" s="2390"/>
      <c r="M431" s="2390"/>
      <c r="N431" s="2390"/>
      <c r="O431" s="2390"/>
      <c r="P431" s="2390"/>
      <c r="Q431" s="2390"/>
      <c r="R431" s="2390"/>
      <c r="S431" s="2390"/>
      <c r="T431" s="2390"/>
      <c r="U431" s="2390"/>
      <c r="V431" s="2390"/>
      <c r="W431" s="2390"/>
      <c r="X431" s="2390"/>
      <c r="Y431" s="2390"/>
      <c r="Z431" s="2390"/>
      <c r="AA431" s="2390"/>
      <c r="AB431" s="2390"/>
      <c r="AC431" s="2390"/>
      <c r="AD431" s="2390"/>
      <c r="AE431" s="2390"/>
      <c r="AF431" s="539"/>
      <c r="AG431" s="536"/>
      <c r="AH431" s="549"/>
      <c r="AI431" s="549"/>
      <c r="AJ431" s="549"/>
      <c r="AK431" s="549"/>
      <c r="AL431" s="728"/>
      <c r="AM431" s="568"/>
    </row>
    <row r="432" spans="1:81" s="549" customFormat="1" ht="12.75" customHeight="1">
      <c r="A432" s="536"/>
      <c r="B432" s="14"/>
      <c r="C432" s="727"/>
      <c r="D432" s="14"/>
      <c r="E432" s="687"/>
      <c r="F432" s="2390"/>
      <c r="G432" s="2390"/>
      <c r="H432" s="2390"/>
      <c r="I432" s="2390"/>
      <c r="J432" s="2390"/>
      <c r="K432" s="2390"/>
      <c r="L432" s="2390"/>
      <c r="M432" s="2390"/>
      <c r="N432" s="2390"/>
      <c r="O432" s="2390"/>
      <c r="P432" s="2390"/>
      <c r="Q432" s="2390"/>
      <c r="R432" s="2390"/>
      <c r="S432" s="2390"/>
      <c r="T432" s="2390"/>
      <c r="U432" s="2390"/>
      <c r="V432" s="2390"/>
      <c r="W432" s="2390"/>
      <c r="X432" s="2390"/>
      <c r="Y432" s="2390"/>
      <c r="Z432" s="2390"/>
      <c r="AA432" s="2390"/>
      <c r="AB432" s="2390"/>
      <c r="AC432" s="2390"/>
      <c r="AD432" s="2390"/>
      <c r="AE432" s="2390"/>
      <c r="AL432" s="728"/>
      <c r="AM432" s="568"/>
      <c r="AN432" s="595"/>
    </row>
    <row r="433" spans="1:60" s="549" customFormat="1" ht="12.75" customHeight="1">
      <c r="A433" s="536"/>
      <c r="B433" s="14"/>
      <c r="C433" s="735"/>
      <c r="F433" s="2390"/>
      <c r="G433" s="2390"/>
      <c r="H433" s="2390"/>
      <c r="I433" s="2390"/>
      <c r="J433" s="2390"/>
      <c r="K433" s="2390"/>
      <c r="L433" s="2390"/>
      <c r="M433" s="2390"/>
      <c r="N433" s="2390"/>
      <c r="O433" s="2390"/>
      <c r="P433" s="2390"/>
      <c r="Q433" s="2390"/>
      <c r="R433" s="2390"/>
      <c r="S433" s="2390"/>
      <c r="T433" s="2390"/>
      <c r="U433" s="2390"/>
      <c r="V433" s="2390"/>
      <c r="W433" s="2390"/>
      <c r="X433" s="2390"/>
      <c r="Y433" s="2390"/>
      <c r="Z433" s="2390"/>
      <c r="AA433" s="2390"/>
      <c r="AB433" s="2390"/>
      <c r="AC433" s="2390"/>
      <c r="AD433" s="2390"/>
      <c r="AE433" s="2390"/>
      <c r="AL433" s="728"/>
      <c r="AM433" s="568"/>
      <c r="AN433" s="595"/>
    </row>
    <row r="434" spans="1:60" s="549" customFormat="1" ht="12.75" customHeight="1">
      <c r="A434" s="536"/>
      <c r="B434" s="14"/>
      <c r="C434" s="2514" t="s">
        <v>543</v>
      </c>
      <c r="D434" s="2474"/>
      <c r="E434" s="687"/>
      <c r="F434" s="717" t="s">
        <v>1467</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2" t="s">
        <v>1450</v>
      </c>
      <c r="AG434" s="2452"/>
      <c r="AH434" s="2452"/>
      <c r="AI434" s="2452"/>
      <c r="AJ434" s="2452"/>
      <c r="AK434" s="2452"/>
      <c r="AL434" s="2518"/>
      <c r="AM434" s="568"/>
      <c r="AN434" s="595"/>
    </row>
    <row r="435" spans="1:60" s="549" customFormat="1" ht="12.75" customHeight="1">
      <c r="A435" s="536"/>
      <c r="B435" s="14"/>
      <c r="C435" s="735"/>
      <c r="AL435" s="728"/>
      <c r="AM435" s="568"/>
      <c r="AN435" s="595"/>
    </row>
    <row r="436" spans="1:60" s="549" customFormat="1" ht="12.75" customHeight="1">
      <c r="A436" s="536"/>
      <c r="B436" s="14"/>
      <c r="C436" s="2514" t="s">
        <v>589</v>
      </c>
      <c r="D436" s="2474"/>
      <c r="E436" s="715"/>
      <c r="F436" s="717" t="s">
        <v>1468</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2" t="s">
        <v>1462</v>
      </c>
      <c r="AG436" s="2452"/>
      <c r="AH436" s="2452"/>
      <c r="AI436" s="2452"/>
      <c r="AJ436" s="2452"/>
      <c r="AK436" s="2452"/>
      <c r="AL436" s="251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1469</v>
      </c>
      <c r="F440" s="2517" t="s">
        <v>1470</v>
      </c>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710"/>
      <c r="AG440" s="710"/>
      <c r="AH440" s="710"/>
      <c r="AI440" s="710"/>
      <c r="AJ440" s="710"/>
      <c r="AK440" s="710"/>
      <c r="AL440" s="741"/>
      <c r="AM440" s="568"/>
      <c r="AN440" s="595"/>
    </row>
    <row r="441" spans="1:60" s="549" customFormat="1" ht="12.75" customHeight="1">
      <c r="A441" s="536"/>
      <c r="B441" s="14"/>
      <c r="C441" s="727"/>
      <c r="D441" s="14"/>
      <c r="E441" s="687"/>
      <c r="F441" s="2390"/>
      <c r="G441" s="2390"/>
      <c r="H441" s="2390"/>
      <c r="I441" s="2390"/>
      <c r="J441" s="2390"/>
      <c r="K441" s="2390"/>
      <c r="L441" s="2390"/>
      <c r="M441" s="2390"/>
      <c r="N441" s="2390"/>
      <c r="O441" s="2390"/>
      <c r="P441" s="2390"/>
      <c r="Q441" s="2390"/>
      <c r="R441" s="2390"/>
      <c r="S441" s="2390"/>
      <c r="T441" s="2390"/>
      <c r="U441" s="2390"/>
      <c r="V441" s="2390"/>
      <c r="W441" s="2390"/>
      <c r="X441" s="2390"/>
      <c r="Y441" s="2390"/>
      <c r="Z441" s="2390"/>
      <c r="AA441" s="2390"/>
      <c r="AB441" s="2390"/>
      <c r="AC441" s="2390"/>
      <c r="AD441" s="2390"/>
      <c r="AE441" s="2390"/>
      <c r="AF441" s="539"/>
      <c r="AG441" s="536"/>
      <c r="AL441" s="728"/>
      <c r="AM441" s="568"/>
      <c r="AN441" s="595"/>
    </row>
    <row r="442" spans="1:60" s="549" customFormat="1" ht="12.4" customHeight="1">
      <c r="A442" s="536"/>
      <c r="B442" s="14"/>
      <c r="C442" s="727"/>
      <c r="D442" s="14"/>
      <c r="E442" s="687"/>
      <c r="F442" s="2390"/>
      <c r="G442" s="2390"/>
      <c r="H442" s="2390"/>
      <c r="I442" s="2390"/>
      <c r="J442" s="2390"/>
      <c r="K442" s="2390"/>
      <c r="L442" s="2390"/>
      <c r="M442" s="2390"/>
      <c r="N442" s="2390"/>
      <c r="O442" s="2390"/>
      <c r="P442" s="2390"/>
      <c r="Q442" s="2390"/>
      <c r="R442" s="2390"/>
      <c r="S442" s="2390"/>
      <c r="T442" s="2390"/>
      <c r="U442" s="2390"/>
      <c r="V442" s="2390"/>
      <c r="W442" s="2390"/>
      <c r="X442" s="2390"/>
      <c r="Y442" s="2390"/>
      <c r="Z442" s="2390"/>
      <c r="AA442" s="2390"/>
      <c r="AB442" s="2390"/>
      <c r="AC442" s="2390"/>
      <c r="AD442" s="2390"/>
      <c r="AE442" s="2390"/>
      <c r="AL442" s="728"/>
      <c r="AM442" s="568"/>
      <c r="AN442" s="595"/>
    </row>
    <row r="443" spans="1:60" s="549" customFormat="1" ht="12.75" customHeight="1">
      <c r="A443" s="536"/>
      <c r="B443" s="14"/>
      <c r="C443" s="2514" t="s">
        <v>589</v>
      </c>
      <c r="D443" s="2474"/>
      <c r="E443" s="687"/>
      <c r="F443" s="717" t="s">
        <v>1471</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2" t="s">
        <v>1450</v>
      </c>
      <c r="AG443" s="2452"/>
      <c r="AH443" s="2452"/>
      <c r="AI443" s="2452"/>
      <c r="AJ443" s="2452"/>
      <c r="AK443" s="2452"/>
      <c r="AL443" s="251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1472</v>
      </c>
      <c r="F446" s="2517" t="s">
        <v>1473</v>
      </c>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390"/>
      <c r="G447" s="2390"/>
      <c r="H447" s="2390"/>
      <c r="I447" s="2390"/>
      <c r="J447" s="2390"/>
      <c r="K447" s="2390"/>
      <c r="L447" s="2390"/>
      <c r="M447" s="2390"/>
      <c r="N447" s="2390"/>
      <c r="O447" s="2390"/>
      <c r="P447" s="2390"/>
      <c r="Q447" s="2390"/>
      <c r="R447" s="2390"/>
      <c r="S447" s="2390"/>
      <c r="T447" s="2390"/>
      <c r="U447" s="2390"/>
      <c r="V447" s="2390"/>
      <c r="W447" s="2390"/>
      <c r="X447" s="2390"/>
      <c r="Y447" s="2390"/>
      <c r="Z447" s="2390"/>
      <c r="AA447" s="2390"/>
      <c r="AB447" s="2390"/>
      <c r="AC447" s="2390"/>
      <c r="AD447" s="2390"/>
      <c r="AE447" s="2390"/>
      <c r="AF447" s="592"/>
      <c r="AG447" s="592"/>
      <c r="AH447" s="592"/>
      <c r="AI447" s="592"/>
      <c r="AJ447" s="592"/>
      <c r="AK447" s="592"/>
      <c r="AL447" s="746"/>
      <c r="AM447" s="568"/>
      <c r="AO447" s="549"/>
      <c r="AP447" s="549"/>
    </row>
    <row r="448" spans="1:60" s="549" customFormat="1" ht="12.75" customHeight="1">
      <c r="A448" s="536"/>
      <c r="B448" s="14"/>
      <c r="C448" s="727"/>
      <c r="D448" s="14"/>
      <c r="E448" s="687"/>
      <c r="F448" s="2390"/>
      <c r="G448" s="2390"/>
      <c r="H448" s="2390"/>
      <c r="I448" s="2390"/>
      <c r="J448" s="2390"/>
      <c r="K448" s="2390"/>
      <c r="L448" s="2390"/>
      <c r="M448" s="2390"/>
      <c r="N448" s="2390"/>
      <c r="O448" s="2390"/>
      <c r="P448" s="2390"/>
      <c r="Q448" s="2390"/>
      <c r="R448" s="2390"/>
      <c r="S448" s="2390"/>
      <c r="T448" s="2390"/>
      <c r="U448" s="2390"/>
      <c r="V448" s="2390"/>
      <c r="W448" s="2390"/>
      <c r="X448" s="2390"/>
      <c r="Y448" s="2390"/>
      <c r="Z448" s="2390"/>
      <c r="AA448" s="2390"/>
      <c r="AB448" s="2390"/>
      <c r="AC448" s="2390"/>
      <c r="AD448" s="2390"/>
      <c r="AE448" s="2390"/>
      <c r="AF448" s="592"/>
      <c r="AG448" s="592"/>
      <c r="AH448" s="592"/>
      <c r="AI448" s="592"/>
      <c r="AJ448" s="592"/>
      <c r="AK448" s="592"/>
      <c r="AL448" s="746"/>
      <c r="AM448" s="568"/>
      <c r="AN448" s="595"/>
    </row>
    <row r="449" spans="1:42" s="549" customFormat="1" ht="12.75" customHeight="1">
      <c r="A449" s="536"/>
      <c r="B449" s="14"/>
      <c r="C449" s="747"/>
      <c r="D449" s="726"/>
      <c r="E449" s="715"/>
      <c r="F449" s="2390"/>
      <c r="G449" s="2390"/>
      <c r="H449" s="2390"/>
      <c r="I449" s="2390"/>
      <c r="J449" s="2390"/>
      <c r="K449" s="2390"/>
      <c r="L449" s="2390"/>
      <c r="M449" s="2390"/>
      <c r="N449" s="2390"/>
      <c r="O449" s="2390"/>
      <c r="P449" s="2390"/>
      <c r="Q449" s="2390"/>
      <c r="R449" s="2390"/>
      <c r="S449" s="2390"/>
      <c r="T449" s="2390"/>
      <c r="U449" s="2390"/>
      <c r="V449" s="2390"/>
      <c r="W449" s="2390"/>
      <c r="X449" s="2390"/>
      <c r="Y449" s="2390"/>
      <c r="Z449" s="2390"/>
      <c r="AA449" s="2390"/>
      <c r="AB449" s="2390"/>
      <c r="AC449" s="2390"/>
      <c r="AD449" s="2390"/>
      <c r="AE449" s="239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0"/>
      <c r="G450" s="2390"/>
      <c r="H450" s="2390"/>
      <c r="I450" s="2390"/>
      <c r="J450" s="2390"/>
      <c r="K450" s="2390"/>
      <c r="L450" s="2390"/>
      <c r="M450" s="2390"/>
      <c r="N450" s="2390"/>
      <c r="O450" s="2390"/>
      <c r="P450" s="2390"/>
      <c r="Q450" s="2390"/>
      <c r="R450" s="2390"/>
      <c r="S450" s="2390"/>
      <c r="T450" s="2390"/>
      <c r="U450" s="2390"/>
      <c r="V450" s="2390"/>
      <c r="W450" s="2390"/>
      <c r="X450" s="2390"/>
      <c r="Y450" s="2390"/>
      <c r="Z450" s="2390"/>
      <c r="AA450" s="2390"/>
      <c r="AB450" s="2390"/>
      <c r="AC450" s="2390"/>
      <c r="AD450" s="2390"/>
      <c r="AE450" s="2390"/>
      <c r="AF450" s="592"/>
      <c r="AG450" s="592"/>
      <c r="AH450" s="592"/>
      <c r="AI450" s="592"/>
      <c r="AJ450" s="592"/>
      <c r="AK450" s="592"/>
      <c r="AL450" s="746"/>
      <c r="AM450" s="568"/>
      <c r="AN450" s="595"/>
    </row>
    <row r="451" spans="1:42" s="549" customFormat="1" ht="12.75" customHeight="1">
      <c r="A451" s="536"/>
      <c r="B451" s="14"/>
      <c r="C451" s="747"/>
      <c r="D451" s="726"/>
      <c r="E451" s="715"/>
      <c r="F451" s="2390"/>
      <c r="G451" s="2390"/>
      <c r="H451" s="2390"/>
      <c r="I451" s="2390"/>
      <c r="J451" s="2390"/>
      <c r="K451" s="2390"/>
      <c r="L451" s="2390"/>
      <c r="M451" s="2390"/>
      <c r="N451" s="2390"/>
      <c r="O451" s="2390"/>
      <c r="P451" s="2390"/>
      <c r="Q451" s="2390"/>
      <c r="R451" s="2390"/>
      <c r="S451" s="2390"/>
      <c r="T451" s="2390"/>
      <c r="U451" s="2390"/>
      <c r="V451" s="2390"/>
      <c r="W451" s="2390"/>
      <c r="X451" s="2390"/>
      <c r="Y451" s="2390"/>
      <c r="Z451" s="2390"/>
      <c r="AA451" s="2390"/>
      <c r="AB451" s="2390"/>
      <c r="AC451" s="2390"/>
      <c r="AD451" s="2390"/>
      <c r="AE451" s="2390"/>
      <c r="AF451" s="592"/>
      <c r="AG451" s="592"/>
      <c r="AH451" s="592"/>
      <c r="AI451" s="592"/>
      <c r="AJ451" s="592"/>
      <c r="AK451" s="592"/>
      <c r="AL451" s="746"/>
      <c r="AM451" s="568"/>
      <c r="AN451" s="595"/>
    </row>
    <row r="452" spans="1:42" s="549" customFormat="1" ht="12.75" customHeight="1">
      <c r="A452" s="536"/>
      <c r="B452" s="14"/>
      <c r="C452" s="747"/>
      <c r="D452" s="726"/>
      <c r="E452" s="715"/>
      <c r="F452" s="2390"/>
      <c r="G452" s="2390"/>
      <c r="H452" s="2390"/>
      <c r="I452" s="2390"/>
      <c r="J452" s="2390"/>
      <c r="K452" s="2390"/>
      <c r="L452" s="2390"/>
      <c r="M452" s="2390"/>
      <c r="N452" s="2390"/>
      <c r="O452" s="2390"/>
      <c r="P452" s="2390"/>
      <c r="Q452" s="2390"/>
      <c r="R452" s="2390"/>
      <c r="S452" s="2390"/>
      <c r="T452" s="2390"/>
      <c r="U452" s="2390"/>
      <c r="V452" s="2390"/>
      <c r="W452" s="2390"/>
      <c r="X452" s="2390"/>
      <c r="Y452" s="2390"/>
      <c r="Z452" s="2390"/>
      <c r="AA452" s="2390"/>
      <c r="AB452" s="2390"/>
      <c r="AC452" s="2390"/>
      <c r="AD452" s="2390"/>
      <c r="AE452" s="2390"/>
      <c r="AF452" s="592"/>
      <c r="AG452" s="592"/>
      <c r="AH452" s="592"/>
      <c r="AI452" s="592"/>
      <c r="AJ452" s="592"/>
      <c r="AK452" s="592"/>
      <c r="AL452" s="746"/>
      <c r="AM452" s="568"/>
      <c r="AN452" s="595"/>
    </row>
    <row r="453" spans="1:42" s="549" customFormat="1" ht="12.75" customHeight="1">
      <c r="A453" s="536"/>
      <c r="B453" s="14"/>
      <c r="C453" s="747"/>
      <c r="D453" s="726"/>
      <c r="E453" s="715"/>
      <c r="F453" s="2390"/>
      <c r="G453" s="2390"/>
      <c r="H453" s="2390"/>
      <c r="I453" s="2390"/>
      <c r="J453" s="2390"/>
      <c r="K453" s="2390"/>
      <c r="L453" s="2390"/>
      <c r="M453" s="2390"/>
      <c r="N453" s="2390"/>
      <c r="O453" s="2390"/>
      <c r="P453" s="2390"/>
      <c r="Q453" s="2390"/>
      <c r="R453" s="2390"/>
      <c r="S453" s="2390"/>
      <c r="T453" s="2390"/>
      <c r="U453" s="2390"/>
      <c r="V453" s="2390"/>
      <c r="W453" s="2390"/>
      <c r="X453" s="2390"/>
      <c r="Y453" s="2390"/>
      <c r="Z453" s="2390"/>
      <c r="AA453" s="2390"/>
      <c r="AB453" s="2390"/>
      <c r="AC453" s="2390"/>
      <c r="AD453" s="2390"/>
      <c r="AE453" s="2390"/>
      <c r="AF453" s="592"/>
      <c r="AG453" s="592"/>
      <c r="AH453" s="592"/>
      <c r="AI453" s="592"/>
      <c r="AJ453" s="592"/>
      <c r="AK453" s="592"/>
      <c r="AL453" s="746"/>
      <c r="AM453" s="568"/>
      <c r="AN453" s="595"/>
    </row>
    <row r="454" spans="1:42" s="549" customFormat="1" ht="17.25" customHeight="1">
      <c r="A454" s="536"/>
      <c r="B454" s="14"/>
      <c r="C454" s="747"/>
      <c r="D454" s="726"/>
      <c r="E454" s="715"/>
      <c r="F454" s="2390"/>
      <c r="G454" s="2390"/>
      <c r="H454" s="2390"/>
      <c r="I454" s="2390"/>
      <c r="J454" s="2390"/>
      <c r="K454" s="2390"/>
      <c r="L454" s="2390"/>
      <c r="M454" s="2390"/>
      <c r="N454" s="2390"/>
      <c r="O454" s="2390"/>
      <c r="P454" s="2390"/>
      <c r="Q454" s="2390"/>
      <c r="R454" s="2390"/>
      <c r="S454" s="2390"/>
      <c r="T454" s="2390"/>
      <c r="U454" s="2390"/>
      <c r="V454" s="2390"/>
      <c r="W454" s="2390"/>
      <c r="X454" s="2390"/>
      <c r="Y454" s="2390"/>
      <c r="Z454" s="2390"/>
      <c r="AA454" s="2390"/>
      <c r="AB454" s="2390"/>
      <c r="AC454" s="2390"/>
      <c r="AD454" s="2390"/>
      <c r="AE454" s="2390"/>
      <c r="AL454" s="728"/>
      <c r="AM454" s="568"/>
      <c r="AN454" s="595"/>
    </row>
    <row r="455" spans="1:42" s="549" customFormat="1" ht="12.75" customHeight="1">
      <c r="A455" s="536"/>
      <c r="B455" s="14"/>
      <c r="C455" s="2514" t="s">
        <v>589</v>
      </c>
      <c r="D455" s="2474"/>
      <c r="E455" s="715"/>
      <c r="F455" s="594" t="s">
        <v>1474</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2" t="s">
        <v>1450</v>
      </c>
      <c r="AG455" s="2452"/>
      <c r="AH455" s="2452"/>
      <c r="AI455" s="2452"/>
      <c r="AJ455" s="2452"/>
      <c r="AK455" s="2452"/>
      <c r="AL455" s="251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1475</v>
      </c>
      <c r="F458" s="2517" t="s">
        <v>1476</v>
      </c>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710"/>
      <c r="AG458" s="710"/>
      <c r="AH458" s="710"/>
      <c r="AI458" s="710"/>
      <c r="AJ458" s="710"/>
      <c r="AK458" s="710"/>
      <c r="AL458" s="741"/>
      <c r="AM458" s="568"/>
      <c r="AN458" s="595"/>
    </row>
    <row r="459" spans="1:42" s="549" customFormat="1" ht="12.75" customHeight="1">
      <c r="A459" s="536"/>
      <c r="B459" s="14"/>
      <c r="C459" s="747"/>
      <c r="D459" s="726"/>
      <c r="E459" s="715"/>
      <c r="F459" s="2390"/>
      <c r="G459" s="2390"/>
      <c r="H459" s="2390"/>
      <c r="I459" s="2390"/>
      <c r="J459" s="2390"/>
      <c r="K459" s="2390"/>
      <c r="L459" s="2390"/>
      <c r="M459" s="2390"/>
      <c r="N459" s="2390"/>
      <c r="O459" s="2390"/>
      <c r="P459" s="2390"/>
      <c r="Q459" s="2390"/>
      <c r="R459" s="2390"/>
      <c r="S459" s="2390"/>
      <c r="T459" s="2390"/>
      <c r="U459" s="2390"/>
      <c r="V459" s="2390"/>
      <c r="W459" s="2390"/>
      <c r="X459" s="2390"/>
      <c r="Y459" s="2390"/>
      <c r="Z459" s="2390"/>
      <c r="AA459" s="2390"/>
      <c r="AB459" s="2390"/>
      <c r="AC459" s="2390"/>
      <c r="AD459" s="2390"/>
      <c r="AE459" s="2390"/>
      <c r="AF459" s="589"/>
      <c r="AG459" s="589"/>
      <c r="AH459" s="589"/>
      <c r="AI459" s="589"/>
      <c r="AJ459" s="589"/>
      <c r="AK459" s="589"/>
      <c r="AL459" s="716"/>
      <c r="AM459" s="568"/>
      <c r="AN459" s="595"/>
    </row>
    <row r="460" spans="1:42" s="549" customFormat="1" ht="12.75" customHeight="1">
      <c r="A460" s="536"/>
      <c r="B460" s="14"/>
      <c r="C460" s="747"/>
      <c r="D460" s="726"/>
      <c r="E460" s="715"/>
      <c r="F460" s="2390"/>
      <c r="G460" s="2390"/>
      <c r="H460" s="2390"/>
      <c r="I460" s="2390"/>
      <c r="J460" s="2390"/>
      <c r="K460" s="2390"/>
      <c r="L460" s="2390"/>
      <c r="M460" s="2390"/>
      <c r="N460" s="2390"/>
      <c r="O460" s="2390"/>
      <c r="P460" s="2390"/>
      <c r="Q460" s="2390"/>
      <c r="R460" s="2390"/>
      <c r="S460" s="2390"/>
      <c r="T460" s="2390"/>
      <c r="U460" s="2390"/>
      <c r="V460" s="2390"/>
      <c r="W460" s="2390"/>
      <c r="X460" s="2390"/>
      <c r="Y460" s="2390"/>
      <c r="Z460" s="2390"/>
      <c r="AA460" s="2390"/>
      <c r="AB460" s="2390"/>
      <c r="AC460" s="2390"/>
      <c r="AD460" s="2390"/>
      <c r="AE460" s="2390"/>
      <c r="AF460" s="589"/>
      <c r="AG460" s="589"/>
      <c r="AH460" s="589"/>
      <c r="AI460" s="589"/>
      <c r="AJ460" s="589"/>
      <c r="AK460" s="589"/>
      <c r="AL460" s="716"/>
      <c r="AM460" s="568"/>
      <c r="AN460" s="595"/>
    </row>
    <row r="461" spans="1:42" s="549" customFormat="1" ht="12.75" customHeight="1">
      <c r="A461" s="536"/>
      <c r="B461" s="14"/>
      <c r="C461" s="747"/>
      <c r="D461" s="726"/>
      <c r="E461" s="715"/>
      <c r="F461" s="2390"/>
      <c r="G461" s="2390"/>
      <c r="H461" s="2390"/>
      <c r="I461" s="2390"/>
      <c r="J461" s="2390"/>
      <c r="K461" s="2390"/>
      <c r="L461" s="2390"/>
      <c r="M461" s="2390"/>
      <c r="N461" s="2390"/>
      <c r="O461" s="2390"/>
      <c r="P461" s="2390"/>
      <c r="Q461" s="2390"/>
      <c r="R461" s="2390"/>
      <c r="S461" s="2390"/>
      <c r="T461" s="2390"/>
      <c r="U461" s="2390"/>
      <c r="V461" s="2390"/>
      <c r="W461" s="2390"/>
      <c r="X461" s="2390"/>
      <c r="Y461" s="2390"/>
      <c r="Z461" s="2390"/>
      <c r="AA461" s="2390"/>
      <c r="AB461" s="2390"/>
      <c r="AC461" s="2390"/>
      <c r="AD461" s="2390"/>
      <c r="AE461" s="2390"/>
      <c r="AL461" s="728"/>
      <c r="AM461" s="568"/>
      <c r="AN461" s="595"/>
    </row>
    <row r="462" spans="1:42" s="549" customFormat="1" ht="12.75" customHeight="1">
      <c r="A462" s="536"/>
      <c r="B462" s="14"/>
      <c r="C462" s="2514" t="s">
        <v>589</v>
      </c>
      <c r="D462" s="2474"/>
      <c r="E462" s="715"/>
      <c r="F462" s="717" t="s">
        <v>1480</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2" t="s">
        <v>1450</v>
      </c>
      <c r="AG462" s="2452"/>
      <c r="AH462" s="2452"/>
      <c r="AI462" s="2452"/>
      <c r="AJ462" s="2452"/>
      <c r="AK462" s="2452"/>
      <c r="AL462" s="251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1457</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9" t="s">
        <v>589</v>
      </c>
      <c r="D466" s="2520"/>
      <c r="E466" s="711" t="s">
        <v>1485</v>
      </c>
      <c r="F466" s="2517" t="s">
        <v>1486</v>
      </c>
      <c r="G466" s="2517"/>
      <c r="H466" s="2517"/>
      <c r="I466" s="2517"/>
      <c r="J466" s="2517"/>
      <c r="K466" s="2517"/>
      <c r="L466" s="2517"/>
      <c r="M466" s="2517"/>
      <c r="N466" s="2517"/>
      <c r="O466" s="2517"/>
      <c r="P466" s="2517"/>
      <c r="Q466" s="2517"/>
      <c r="R466" s="2517"/>
      <c r="S466" s="2517"/>
      <c r="T466" s="2517"/>
      <c r="U466" s="2517"/>
      <c r="V466" s="2517"/>
      <c r="W466" s="2517"/>
      <c r="X466" s="2517"/>
      <c r="Y466" s="2517"/>
      <c r="Z466" s="2517"/>
      <c r="AA466" s="2517"/>
      <c r="AB466" s="2517"/>
      <c r="AC466" s="2517"/>
      <c r="AD466" s="2517"/>
      <c r="AE466" s="2517"/>
      <c r="AF466" s="2602" t="s">
        <v>1450</v>
      </c>
      <c r="AG466" s="2602"/>
      <c r="AH466" s="2602"/>
      <c r="AI466" s="2602"/>
      <c r="AJ466" s="2602"/>
      <c r="AK466" s="2602"/>
      <c r="AL466" s="2603"/>
      <c r="AM466" s="568"/>
      <c r="AN466" s="749"/>
    </row>
    <row r="467" spans="1:40" s="549" customFormat="1" ht="12.75" customHeight="1">
      <c r="A467" s="536"/>
      <c r="B467" s="14"/>
      <c r="C467" s="747"/>
      <c r="D467" s="726"/>
      <c r="E467" s="715"/>
      <c r="F467" s="2390"/>
      <c r="G467" s="2390"/>
      <c r="H467" s="2390"/>
      <c r="I467" s="2390"/>
      <c r="J467" s="2390"/>
      <c r="K467" s="2390"/>
      <c r="L467" s="2390"/>
      <c r="M467" s="2390"/>
      <c r="N467" s="2390"/>
      <c r="O467" s="2390"/>
      <c r="P467" s="2390"/>
      <c r="Q467" s="2390"/>
      <c r="R467" s="2390"/>
      <c r="S467" s="2390"/>
      <c r="T467" s="2390"/>
      <c r="U467" s="2390"/>
      <c r="V467" s="2390"/>
      <c r="W467" s="2390"/>
      <c r="X467" s="2390"/>
      <c r="Y467" s="2390"/>
      <c r="Z467" s="2390"/>
      <c r="AA467" s="2390"/>
      <c r="AB467" s="2390"/>
      <c r="AC467" s="2390"/>
      <c r="AD467" s="2390"/>
      <c r="AE467" s="2390"/>
      <c r="AF467" s="589"/>
      <c r="AG467" s="589"/>
      <c r="AH467" s="589"/>
      <c r="AI467" s="589"/>
      <c r="AJ467" s="589"/>
      <c r="AK467" s="589"/>
      <c r="AL467" s="716"/>
      <c r="AM467" s="568"/>
      <c r="AN467" s="750"/>
    </row>
    <row r="468" spans="1:40" s="549" customFormat="1" ht="17.649999999999999" customHeight="1">
      <c r="A468" s="536"/>
      <c r="B468" s="14"/>
      <c r="C468" s="752"/>
      <c r="D468" s="719"/>
      <c r="E468" s="720"/>
      <c r="F468" s="2546"/>
      <c r="G468" s="2546"/>
      <c r="H468" s="2546"/>
      <c r="I468" s="2546"/>
      <c r="J468" s="2546"/>
      <c r="K468" s="2546"/>
      <c r="L468" s="2546"/>
      <c r="M468" s="2546"/>
      <c r="N468" s="2546"/>
      <c r="O468" s="2546"/>
      <c r="P468" s="2546"/>
      <c r="Q468" s="2546"/>
      <c r="R468" s="2546"/>
      <c r="S468" s="2546"/>
      <c r="T468" s="2546"/>
      <c r="U468" s="2546"/>
      <c r="V468" s="2546"/>
      <c r="W468" s="2546"/>
      <c r="X468" s="2546"/>
      <c r="Y468" s="2546"/>
      <c r="Z468" s="2546"/>
      <c r="AA468" s="2546"/>
      <c r="AB468" s="2546"/>
      <c r="AC468" s="2546"/>
      <c r="AD468" s="2546"/>
      <c r="AE468" s="254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4" t="s">
        <v>589</v>
      </c>
      <c r="D470" s="2474"/>
      <c r="E470" s="711" t="s">
        <v>1491</v>
      </c>
      <c r="F470" s="2517" t="s">
        <v>1492</v>
      </c>
      <c r="G470" s="2517"/>
      <c r="H470" s="2517"/>
      <c r="I470" s="2517"/>
      <c r="J470" s="2517"/>
      <c r="K470" s="2517"/>
      <c r="L470" s="2517"/>
      <c r="M470" s="2517"/>
      <c r="N470" s="2517"/>
      <c r="O470" s="2517"/>
      <c r="P470" s="2517"/>
      <c r="Q470" s="2517"/>
      <c r="R470" s="2517"/>
      <c r="S470" s="2517"/>
      <c r="T470" s="2517"/>
      <c r="U470" s="2517"/>
      <c r="V470" s="2517"/>
      <c r="W470" s="2517"/>
      <c r="X470" s="2517"/>
      <c r="Y470" s="2517"/>
      <c r="Z470" s="2517"/>
      <c r="AA470" s="2517"/>
      <c r="AB470" s="2517"/>
      <c r="AC470" s="2517"/>
      <c r="AD470" s="2517"/>
      <c r="AE470" s="2517"/>
      <c r="AF470" s="2602" t="s">
        <v>1450</v>
      </c>
      <c r="AG470" s="2602"/>
      <c r="AH470" s="2602"/>
      <c r="AI470" s="2602"/>
      <c r="AJ470" s="2602"/>
      <c r="AK470" s="2602"/>
      <c r="AL470" s="2603"/>
      <c r="AM470" s="568"/>
      <c r="AN470" s="535"/>
    </row>
    <row r="471" spans="1:40" s="549" customFormat="1" ht="12.75" customHeight="1">
      <c r="A471" s="536"/>
      <c r="B471" s="14"/>
      <c r="C471" s="727"/>
      <c r="D471" s="14"/>
      <c r="E471" s="687"/>
      <c r="F471" s="2390"/>
      <c r="G471" s="2390"/>
      <c r="H471" s="2390"/>
      <c r="I471" s="2390"/>
      <c r="J471" s="2390"/>
      <c r="K471" s="2390"/>
      <c r="L471" s="2390"/>
      <c r="M471" s="2390"/>
      <c r="N471" s="2390"/>
      <c r="O471" s="2390"/>
      <c r="P471" s="2390"/>
      <c r="Q471" s="2390"/>
      <c r="R471" s="2390"/>
      <c r="S471" s="2390"/>
      <c r="T471" s="2390"/>
      <c r="U471" s="2390"/>
      <c r="V471" s="2390"/>
      <c r="W471" s="2390"/>
      <c r="X471" s="2390"/>
      <c r="Y471" s="2390"/>
      <c r="Z471" s="2390"/>
      <c r="AA471" s="2390"/>
      <c r="AB471" s="2390"/>
      <c r="AC471" s="2390"/>
      <c r="AD471" s="2390"/>
      <c r="AE471" s="2390"/>
      <c r="AF471" s="539"/>
      <c r="AG471" s="536"/>
      <c r="AL471" s="728"/>
      <c r="AM471" s="568"/>
      <c r="AN471" s="535"/>
    </row>
    <row r="472" spans="1:40" s="549" customFormat="1" ht="12.75" customHeight="1">
      <c r="A472" s="536"/>
      <c r="B472" s="14"/>
      <c r="C472" s="727"/>
      <c r="D472" s="14"/>
      <c r="E472" s="687"/>
      <c r="F472" s="2390"/>
      <c r="G472" s="2390"/>
      <c r="H472" s="2390"/>
      <c r="I472" s="2390"/>
      <c r="J472" s="2390"/>
      <c r="K472" s="2390"/>
      <c r="L472" s="2390"/>
      <c r="M472" s="2390"/>
      <c r="N472" s="2390"/>
      <c r="O472" s="2390"/>
      <c r="P472" s="2390"/>
      <c r="Q472" s="2390"/>
      <c r="R472" s="2390"/>
      <c r="S472" s="2390"/>
      <c r="T472" s="2390"/>
      <c r="U472" s="2390"/>
      <c r="V472" s="2390"/>
      <c r="W472" s="2390"/>
      <c r="X472" s="2390"/>
      <c r="Y472" s="2390"/>
      <c r="Z472" s="2390"/>
      <c r="AA472" s="2390"/>
      <c r="AB472" s="2390"/>
      <c r="AC472" s="2390"/>
      <c r="AD472" s="2390"/>
      <c r="AE472" s="2390"/>
      <c r="AF472" s="539"/>
      <c r="AG472" s="536"/>
      <c r="AL472" s="728"/>
      <c r="AM472" s="568"/>
      <c r="AN472" s="535"/>
    </row>
    <row r="473" spans="1:40" s="549" customFormat="1" ht="12.75" customHeight="1">
      <c r="A473" s="536"/>
      <c r="B473" s="14"/>
      <c r="C473" s="752"/>
      <c r="D473" s="719"/>
      <c r="E473" s="720"/>
      <c r="F473" s="2546"/>
      <c r="G473" s="2546"/>
      <c r="H473" s="2546"/>
      <c r="I473" s="2546"/>
      <c r="J473" s="2546"/>
      <c r="K473" s="2546"/>
      <c r="L473" s="2546"/>
      <c r="M473" s="2546"/>
      <c r="N473" s="2546"/>
      <c r="O473" s="2546"/>
      <c r="P473" s="2546"/>
      <c r="Q473" s="2546"/>
      <c r="R473" s="2546"/>
      <c r="S473" s="2546"/>
      <c r="T473" s="2546"/>
      <c r="U473" s="2546"/>
      <c r="V473" s="2546"/>
      <c r="W473" s="2546"/>
      <c r="X473" s="2546"/>
      <c r="Y473" s="2546"/>
      <c r="Z473" s="2546"/>
      <c r="AA473" s="2546"/>
      <c r="AB473" s="2546"/>
      <c r="AC473" s="2546"/>
      <c r="AD473" s="2546"/>
      <c r="AE473" s="254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1494</v>
      </c>
      <c r="F475" s="2517" t="s">
        <v>1495</v>
      </c>
      <c r="G475" s="2517"/>
      <c r="H475" s="2517"/>
      <c r="I475" s="2517"/>
      <c r="J475" s="2517"/>
      <c r="K475" s="2517"/>
      <c r="L475" s="2517"/>
      <c r="M475" s="2517"/>
      <c r="N475" s="2517"/>
      <c r="O475" s="2517"/>
      <c r="P475" s="2517"/>
      <c r="Q475" s="2517"/>
      <c r="R475" s="2517"/>
      <c r="S475" s="2517"/>
      <c r="T475" s="2517"/>
      <c r="U475" s="2517"/>
      <c r="V475" s="2517"/>
      <c r="W475" s="2517"/>
      <c r="X475" s="2517"/>
      <c r="Y475" s="2517"/>
      <c r="Z475" s="2517"/>
      <c r="AA475" s="2517"/>
      <c r="AB475" s="2517"/>
      <c r="AC475" s="2517"/>
      <c r="AD475" s="2517"/>
      <c r="AE475" s="2517"/>
      <c r="AF475" s="2517"/>
      <c r="AG475" s="740"/>
      <c r="AH475" s="710"/>
      <c r="AI475" s="710"/>
      <c r="AJ475" s="710"/>
      <c r="AK475" s="710"/>
      <c r="AL475" s="741"/>
      <c r="AM475" s="568"/>
      <c r="AN475" s="595"/>
    </row>
    <row r="476" spans="1:40" s="549" customFormat="1" ht="12.75" customHeight="1">
      <c r="A476" s="536"/>
      <c r="B476" s="14"/>
      <c r="C476" s="727"/>
      <c r="D476" s="14"/>
      <c r="E476" s="687"/>
      <c r="F476" s="2390"/>
      <c r="G476" s="2390"/>
      <c r="H476" s="2390"/>
      <c r="I476" s="2390"/>
      <c r="J476" s="2390"/>
      <c r="K476" s="2390"/>
      <c r="L476" s="2390"/>
      <c r="M476" s="2390"/>
      <c r="N476" s="2390"/>
      <c r="O476" s="2390"/>
      <c r="P476" s="2390"/>
      <c r="Q476" s="2390"/>
      <c r="R476" s="2390"/>
      <c r="S476" s="2390"/>
      <c r="T476" s="2390"/>
      <c r="U476" s="2390"/>
      <c r="V476" s="2390"/>
      <c r="W476" s="2390"/>
      <c r="X476" s="2390"/>
      <c r="Y476" s="2390"/>
      <c r="Z476" s="2390"/>
      <c r="AA476" s="2390"/>
      <c r="AB476" s="2390"/>
      <c r="AC476" s="2390"/>
      <c r="AD476" s="2390"/>
      <c r="AE476" s="2390"/>
      <c r="AF476" s="2390"/>
      <c r="AL476" s="728"/>
      <c r="AM476" s="568"/>
      <c r="AN476" s="595"/>
    </row>
    <row r="477" spans="1:40" s="549" customFormat="1" ht="12.75" customHeight="1">
      <c r="A477" s="536"/>
      <c r="B477" s="14"/>
      <c r="C477" s="735"/>
      <c r="F477" s="2390"/>
      <c r="G477" s="2390"/>
      <c r="H477" s="2390"/>
      <c r="I477" s="2390"/>
      <c r="J477" s="2390"/>
      <c r="K477" s="2390"/>
      <c r="L477" s="2390"/>
      <c r="M477" s="2390"/>
      <c r="N477" s="2390"/>
      <c r="O477" s="2390"/>
      <c r="P477" s="2390"/>
      <c r="Q477" s="2390"/>
      <c r="R477" s="2390"/>
      <c r="S477" s="2390"/>
      <c r="T477" s="2390"/>
      <c r="U477" s="2390"/>
      <c r="V477" s="2390"/>
      <c r="W477" s="2390"/>
      <c r="X477" s="2390"/>
      <c r="Y477" s="2390"/>
      <c r="Z477" s="2390"/>
      <c r="AA477" s="2390"/>
      <c r="AB477" s="2390"/>
      <c r="AC477" s="2390"/>
      <c r="AD477" s="2390"/>
      <c r="AE477" s="2390"/>
      <c r="AF477" s="2390"/>
      <c r="AL477" s="728"/>
      <c r="AM477" s="568"/>
      <c r="AN477" s="595"/>
    </row>
    <row r="478" spans="1:40" s="549" customFormat="1" ht="12.75" customHeight="1">
      <c r="A478" s="536"/>
      <c r="B478" s="14"/>
      <c r="C478" s="735"/>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c r="AA478" s="2390"/>
      <c r="AB478" s="2390"/>
      <c r="AC478" s="2390"/>
      <c r="AD478" s="2390"/>
      <c r="AE478" s="2390"/>
      <c r="AF478" s="2390"/>
      <c r="AL478" s="728"/>
      <c r="AM478" s="568"/>
      <c r="AN478" s="595"/>
    </row>
    <row r="479" spans="1:40" s="549" customFormat="1" ht="12.75" customHeight="1">
      <c r="A479" s="536"/>
      <c r="B479" s="14"/>
      <c r="C479" s="2514" t="s">
        <v>589</v>
      </c>
      <c r="D479" s="2474"/>
      <c r="E479" s="715"/>
      <c r="F479" s="717" t="s">
        <v>1467</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5" t="s">
        <v>1450</v>
      </c>
      <c r="AG479" s="2515"/>
      <c r="AH479" s="2515"/>
      <c r="AI479" s="2515"/>
      <c r="AJ479" s="2515"/>
      <c r="AK479" s="2515"/>
      <c r="AL479" s="251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1496</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1497</v>
      </c>
      <c r="AK482" s="2477">
        <f>IF(Application!D214="N/A",AS371,AS373)</f>
        <v>10</v>
      </c>
      <c r="AL482" s="2478"/>
      <c r="AM482" s="247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589</v>
      </c>
      <c r="AP484" s="549">
        <v>0</v>
      </c>
      <c r="AT484" s="549" t="s">
        <v>589</v>
      </c>
      <c r="AU484" s="549">
        <v>0</v>
      </c>
      <c r="AV484" s="748"/>
    </row>
    <row r="485" spans="1:59" s="549" customFormat="1" ht="12.75" hidden="1" customHeight="1">
      <c r="A485" s="539" t="s">
        <v>1498</v>
      </c>
      <c r="C485" s="539"/>
      <c r="E485" s="594"/>
      <c r="AE485" s="2515" t="s">
        <v>1499</v>
      </c>
      <c r="AF485" s="2515"/>
      <c r="AG485" s="2515"/>
      <c r="AH485" s="2515"/>
      <c r="AI485" s="2515"/>
      <c r="AJ485" s="2515"/>
      <c r="AK485" s="2515"/>
      <c r="AL485" s="589"/>
      <c r="AN485" s="595"/>
      <c r="AO485" s="549" t="s">
        <v>1477</v>
      </c>
      <c r="AP485" s="549">
        <v>5</v>
      </c>
      <c r="AT485" s="549" t="s">
        <v>1477</v>
      </c>
      <c r="AU485" s="549">
        <v>5</v>
      </c>
      <c r="AV485" s="748"/>
    </row>
    <row r="486" spans="1:59" s="549" customFormat="1" ht="12.75" hidden="1" customHeight="1">
      <c r="A486" s="539"/>
      <c r="B486" s="536" t="s">
        <v>1500</v>
      </c>
      <c r="C486" s="539"/>
      <c r="E486" s="594"/>
      <c r="AE486" s="589"/>
      <c r="AF486" s="589"/>
      <c r="AG486" s="589"/>
      <c r="AH486" s="589"/>
      <c r="AI486" s="589"/>
      <c r="AJ486" s="589"/>
      <c r="AK486" s="589"/>
      <c r="AL486" s="589"/>
      <c r="AN486" s="595"/>
      <c r="AO486" s="549" t="s">
        <v>1501</v>
      </c>
      <c r="AP486" s="549">
        <v>5</v>
      </c>
      <c r="AT486" s="549" t="s">
        <v>1478</v>
      </c>
      <c r="AU486" s="549">
        <v>5</v>
      </c>
      <c r="AV486" s="748"/>
    </row>
    <row r="487" spans="1:59" s="549" customFormat="1" ht="12.75" hidden="1" customHeight="1">
      <c r="A487" s="539"/>
      <c r="B487" s="539" t="s">
        <v>1502</v>
      </c>
      <c r="C487" s="539"/>
      <c r="E487" s="594"/>
      <c r="AE487" s="589"/>
      <c r="AF487" s="589"/>
      <c r="AG487" s="589"/>
      <c r="AH487" s="589"/>
      <c r="AI487" s="589"/>
      <c r="AJ487" s="589"/>
      <c r="AK487" s="589"/>
      <c r="AL487" s="589"/>
      <c r="AN487" s="595"/>
      <c r="AO487" s="549" t="s">
        <v>1479</v>
      </c>
      <c r="AP487" s="549">
        <v>5</v>
      </c>
      <c r="AQ487" s="539"/>
      <c r="AR487" s="539"/>
      <c r="AS487" s="751"/>
      <c r="AT487" s="549" t="s">
        <v>1479</v>
      </c>
      <c r="AU487" s="549">
        <v>5</v>
      </c>
      <c r="AV487" s="536"/>
    </row>
    <row r="488" spans="1:59" s="549" customFormat="1" ht="12.75" hidden="1" customHeight="1">
      <c r="A488" s="539"/>
      <c r="B488" s="539" t="s">
        <v>1503</v>
      </c>
      <c r="C488" s="539"/>
      <c r="E488" s="594"/>
      <c r="AE488" s="589"/>
      <c r="AF488" s="589"/>
      <c r="AG488" s="589"/>
      <c r="AH488" s="589"/>
      <c r="AI488" s="589"/>
      <c r="AJ488" s="589"/>
      <c r="AK488" s="589"/>
      <c r="AL488" s="589"/>
      <c r="AN488" s="595"/>
      <c r="AO488" s="549" t="s">
        <v>1481</v>
      </c>
      <c r="AP488" s="549">
        <v>5</v>
      </c>
      <c r="AQ488" s="539"/>
      <c r="AR488" s="539"/>
      <c r="AT488" s="549" t="s">
        <v>1481</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1482</v>
      </c>
      <c r="AP489" s="549">
        <v>5</v>
      </c>
      <c r="AQ489" s="539"/>
      <c r="AR489" s="539"/>
      <c r="AT489" s="549" t="s">
        <v>1482</v>
      </c>
      <c r="AU489" s="549">
        <v>5</v>
      </c>
    </row>
    <row r="490" spans="1:59" s="549" customFormat="1" ht="12.75" hidden="1" customHeight="1">
      <c r="A490" s="539"/>
      <c r="C490" s="708" t="s">
        <v>1504</v>
      </c>
      <c r="D490" s="568"/>
      <c r="AE490" s="589"/>
      <c r="AF490" s="589"/>
      <c r="AG490" s="594"/>
      <c r="AH490" s="594"/>
      <c r="AI490" s="594"/>
      <c r="AJ490" s="594"/>
      <c r="AK490" s="594"/>
      <c r="AL490" s="594"/>
      <c r="AN490" s="595"/>
      <c r="AO490" s="549" t="s">
        <v>1483</v>
      </c>
      <c r="AP490" s="549">
        <v>5</v>
      </c>
      <c r="AT490" s="549" t="s">
        <v>1483</v>
      </c>
      <c r="AU490" s="549">
        <v>5</v>
      </c>
    </row>
    <row r="491" spans="1:59" s="549" customFormat="1" ht="12.75" hidden="1" customHeight="1">
      <c r="A491" s="539"/>
      <c r="C491" s="2521" t="s">
        <v>589</v>
      </c>
      <c r="D491" s="2522"/>
      <c r="E491" s="757" t="s">
        <v>505</v>
      </c>
      <c r="F491" s="2523" t="s">
        <v>1505</v>
      </c>
      <c r="G491" s="2523"/>
      <c r="H491" s="2523"/>
      <c r="I491" s="2523"/>
      <c r="J491" s="2523"/>
      <c r="K491" s="2523"/>
      <c r="L491" s="2523"/>
      <c r="M491" s="2523"/>
      <c r="N491" s="2523"/>
      <c r="O491" s="2523"/>
      <c r="P491" s="2523"/>
      <c r="Q491" s="2523"/>
      <c r="R491" s="2523"/>
      <c r="S491" s="2523"/>
      <c r="T491" s="2523"/>
      <c r="U491" s="2523"/>
      <c r="V491" s="2523"/>
      <c r="W491" s="2523"/>
      <c r="X491" s="2523"/>
      <c r="Y491" s="2523"/>
      <c r="Z491" s="2523"/>
      <c r="AA491" s="2523"/>
      <c r="AB491" s="2523"/>
      <c r="AC491" s="2523"/>
      <c r="AD491" s="2523"/>
      <c r="AE491" s="2523"/>
      <c r="AF491" s="710"/>
      <c r="AG491" s="710"/>
      <c r="AH491" s="710"/>
      <c r="AI491" s="710"/>
      <c r="AJ491" s="710"/>
      <c r="AK491" s="741"/>
      <c r="AN491" s="595"/>
      <c r="AO491" s="549" t="s">
        <v>1506</v>
      </c>
      <c r="AP491" s="549">
        <v>5</v>
      </c>
      <c r="AS491" s="754"/>
      <c r="AT491" s="549" t="s">
        <v>1484</v>
      </c>
      <c r="AU491" s="549">
        <v>5</v>
      </c>
    </row>
    <row r="492" spans="1:59" s="549" customFormat="1" ht="12.75" hidden="1" customHeight="1">
      <c r="C492" s="758"/>
      <c r="E492" s="759"/>
      <c r="F492" s="2524"/>
      <c r="G492" s="2524"/>
      <c r="H492" s="2524"/>
      <c r="I492" s="2524"/>
      <c r="J492" s="2524"/>
      <c r="K492" s="2524"/>
      <c r="L492" s="2524"/>
      <c r="M492" s="2524"/>
      <c r="N492" s="2524"/>
      <c r="O492" s="2524"/>
      <c r="P492" s="2524"/>
      <c r="Q492" s="2524"/>
      <c r="R492" s="2524"/>
      <c r="S492" s="2524"/>
      <c r="T492" s="2524"/>
      <c r="U492" s="2524"/>
      <c r="V492" s="2524"/>
      <c r="W492" s="2524"/>
      <c r="X492" s="2524"/>
      <c r="Y492" s="2524"/>
      <c r="Z492" s="2524"/>
      <c r="AA492" s="2524"/>
      <c r="AB492" s="2524"/>
      <c r="AC492" s="2524"/>
      <c r="AD492" s="2524"/>
      <c r="AE492" s="2524"/>
      <c r="AG492" s="550"/>
      <c r="AH492" s="550"/>
      <c r="AI492" s="550"/>
      <c r="AJ492" s="550"/>
      <c r="AK492" s="728"/>
      <c r="AN492" s="595"/>
      <c r="AO492" s="549" t="s">
        <v>1487</v>
      </c>
      <c r="AP492" s="549">
        <v>1</v>
      </c>
      <c r="AT492" s="549" t="s">
        <v>1487</v>
      </c>
      <c r="AU492" s="549">
        <v>1</v>
      </c>
    </row>
    <row r="493" spans="1:59" s="549" customFormat="1" ht="12.75" hidden="1" customHeight="1">
      <c r="C493" s="760"/>
      <c r="D493" s="723"/>
      <c r="E493" s="761"/>
      <c r="F493" s="2619" t="s">
        <v>589</v>
      </c>
      <c r="G493" s="2619"/>
      <c r="H493" s="2619"/>
      <c r="I493" s="2619"/>
      <c r="J493" s="2619"/>
      <c r="K493" s="2619"/>
      <c r="L493" s="2619"/>
      <c r="M493" s="2619"/>
      <c r="N493" s="2619"/>
      <c r="O493" s="2619"/>
      <c r="P493" s="2619"/>
      <c r="Q493" s="2619"/>
      <c r="R493" s="2619"/>
      <c r="S493" s="2619"/>
      <c r="T493" s="2619"/>
      <c r="U493" s="2619"/>
      <c r="V493" s="2619"/>
      <c r="W493" s="2619"/>
      <c r="X493" s="2619"/>
      <c r="Y493" s="2619"/>
      <c r="Z493" s="2619"/>
      <c r="AA493" s="762"/>
      <c r="AB493" s="654"/>
      <c r="AC493" s="654"/>
      <c r="AD493" s="723"/>
      <c r="AE493" s="723"/>
      <c r="AF493" s="723"/>
      <c r="AG493" s="763">
        <f>IF($C$491="Yes",(VLOOKUP($F$493,$AT$484:$AU$492,2,FALSE)),0)</f>
        <v>0</v>
      </c>
      <c r="AH493" s="764" t="s">
        <v>1319</v>
      </c>
      <c r="AI493" s="763"/>
      <c r="AJ493" s="763"/>
      <c r="AK493" s="738"/>
      <c r="AN493" s="595"/>
      <c r="AS493" s="751"/>
      <c r="AX493" s="751"/>
      <c r="BB493" s="751" t="s">
        <v>1488</v>
      </c>
      <c r="BF493" s="751" t="s">
        <v>1489</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589</v>
      </c>
      <c r="AP494" s="635">
        <v>0</v>
      </c>
      <c r="AT494" s="549" t="s">
        <v>589</v>
      </c>
      <c r="AU494" s="635">
        <v>0</v>
      </c>
      <c r="AW494" s="549" t="s">
        <v>589</v>
      </c>
      <c r="AX494" s="635">
        <v>0</v>
      </c>
      <c r="AY494" s="591"/>
      <c r="BB494" s="549" t="s">
        <v>589</v>
      </c>
      <c r="BC494" s="591">
        <v>0</v>
      </c>
      <c r="BF494" s="549" t="s">
        <v>589</v>
      </c>
      <c r="BG494" s="591">
        <v>0</v>
      </c>
    </row>
    <row r="495" spans="1:59" s="549" customFormat="1" ht="12.75" hidden="1" customHeight="1">
      <c r="C495" s="2640" t="s">
        <v>543</v>
      </c>
      <c r="D495" s="2641"/>
      <c r="E495" s="757" t="s">
        <v>755</v>
      </c>
      <c r="F495" s="765" t="s">
        <v>1507</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1490</v>
      </c>
      <c r="AX495" s="635">
        <v>3</v>
      </c>
      <c r="AY495" s="591"/>
      <c r="BB495" s="754">
        <v>0.4</v>
      </c>
      <c r="BC495" s="591">
        <v>3</v>
      </c>
      <c r="BF495" s="754">
        <v>0.4</v>
      </c>
      <c r="BG495" s="591">
        <v>4</v>
      </c>
    </row>
    <row r="496" spans="1:59" s="549" customFormat="1" ht="12.75" hidden="1" customHeight="1">
      <c r="C496" s="766" t="s">
        <v>1508</v>
      </c>
      <c r="F496" s="767" t="s">
        <v>1509</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1493</v>
      </c>
      <c r="AX496" s="635">
        <v>5</v>
      </c>
      <c r="AY496" s="591"/>
      <c r="BB496" s="754">
        <v>0.6</v>
      </c>
      <c r="BC496" s="591">
        <v>4</v>
      </c>
      <c r="BF496" s="754">
        <v>0.6</v>
      </c>
      <c r="BG496" s="591">
        <v>5</v>
      </c>
    </row>
    <row r="497" spans="1:81" s="549" customFormat="1" ht="12.75" hidden="1" customHeight="1">
      <c r="C497" s="747"/>
      <c r="D497" s="726"/>
      <c r="E497" s="768"/>
      <c r="F497" s="767" t="s">
        <v>1510</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1511</v>
      </c>
      <c r="G498" s="549"/>
      <c r="H498" s="549"/>
      <c r="I498" s="767"/>
      <c r="J498" s="767"/>
      <c r="K498" s="767"/>
      <c r="L498" s="767"/>
      <c r="M498" s="767"/>
      <c r="N498" s="767"/>
      <c r="O498" s="767"/>
      <c r="P498" s="767"/>
      <c r="Q498" s="767"/>
      <c r="R498" s="767"/>
      <c r="S498" s="767"/>
      <c r="T498" s="767"/>
      <c r="U498" s="767"/>
      <c r="V498" s="2608" t="s">
        <v>589</v>
      </c>
      <c r="W498" s="2608"/>
      <c r="X498" s="2608"/>
      <c r="Y498" s="767"/>
      <c r="Z498" s="767"/>
      <c r="AA498" s="767"/>
      <c r="AB498" s="767"/>
      <c r="AC498" s="767"/>
      <c r="AD498" s="607"/>
      <c r="AE498" s="607"/>
      <c r="AF498" s="607"/>
      <c r="AG498" s="611">
        <f>IF(AND($C$495="Yes",$V$500="N/A",$V$505="N/A",$V$509="N/A",$V$511="N/A"),(VLOOKUP(V498,$AW$494:$AX$496,2,FALSE)),0)</f>
        <v>0</v>
      </c>
      <c r="AH498" s="638" t="s">
        <v>1319</v>
      </c>
      <c r="AI498" s="550"/>
      <c r="AJ498" s="550"/>
      <c r="AK498" s="728"/>
      <c r="AL498" s="549"/>
      <c r="AM498" s="549"/>
      <c r="AN498" s="595"/>
      <c r="AT498" s="549" t="s">
        <v>589</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1512</v>
      </c>
      <c r="G500" s="549"/>
      <c r="H500" s="549"/>
      <c r="I500" s="767"/>
      <c r="J500" s="767"/>
      <c r="K500" s="767"/>
      <c r="L500" s="767"/>
      <c r="M500" s="767"/>
      <c r="N500" s="767"/>
      <c r="O500" s="767"/>
      <c r="P500" s="767"/>
      <c r="Q500" s="767"/>
      <c r="R500" s="767"/>
      <c r="S500" s="767"/>
      <c r="T500" s="767"/>
      <c r="U500" s="767"/>
      <c r="V500" s="2608" t="s">
        <v>589</v>
      </c>
      <c r="W500" s="2608"/>
      <c r="X500" s="2608"/>
      <c r="Y500" s="767"/>
      <c r="Z500" s="767"/>
      <c r="AA500" s="767"/>
      <c r="AB500" s="767"/>
      <c r="AC500" s="767"/>
      <c r="AD500" s="607"/>
      <c r="AE500" s="607"/>
      <c r="AF500" s="607"/>
      <c r="AG500" s="611">
        <f>IF(AND($C$495="Yes",$V$498="N/A", $V$505="N/A",$V$509="N/A",$V$511="N/A"),(VLOOKUP(V500,$AT$494:$AU$496,2,FALSE)),0)</f>
        <v>0</v>
      </c>
      <c r="AH500" s="638" t="s">
        <v>1319</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589</v>
      </c>
      <c r="AP501" s="549">
        <v>0</v>
      </c>
    </row>
    <row r="502" spans="1:81" s="549" customFormat="1" ht="12.75" hidden="1" customHeight="1">
      <c r="C502" s="758"/>
      <c r="E502" s="759"/>
      <c r="F502" s="772" t="s">
        <v>1513</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1514</v>
      </c>
      <c r="AP502" s="635">
        <v>2</v>
      </c>
    </row>
    <row r="503" spans="1:81" s="549" customFormat="1" ht="12.75" hidden="1" customHeight="1">
      <c r="C503" s="758"/>
      <c r="F503" s="607" t="s">
        <v>1515</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1516</v>
      </c>
      <c r="AP503" s="549">
        <v>2</v>
      </c>
    </row>
    <row r="504" spans="1:81" s="594" customFormat="1" ht="12.75" hidden="1" customHeight="1">
      <c r="A504" s="549"/>
      <c r="B504" s="549"/>
      <c r="C504" s="735"/>
      <c r="D504" s="568"/>
      <c r="E504" s="568"/>
      <c r="F504" s="607" t="s">
        <v>1517</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1518</v>
      </c>
      <c r="AP504" s="549">
        <v>2</v>
      </c>
    </row>
    <row r="505" spans="1:81" s="549" customFormat="1" ht="12.75" hidden="1" customHeight="1">
      <c r="C505" s="773"/>
      <c r="F505" s="771" t="s">
        <v>1519</v>
      </c>
      <c r="M505" s="759"/>
      <c r="N505" s="759"/>
      <c r="O505" s="759"/>
      <c r="P505" s="759"/>
      <c r="Q505" s="550"/>
      <c r="R505" s="550"/>
      <c r="S505" s="550"/>
      <c r="T505" s="550"/>
      <c r="U505" s="550"/>
      <c r="V505" s="2608" t="s">
        <v>589</v>
      </c>
      <c r="W505" s="2608"/>
      <c r="X505" s="2608"/>
      <c r="Y505" s="550"/>
      <c r="Z505" s="550"/>
      <c r="AA505" s="550"/>
      <c r="AB505" s="550"/>
      <c r="AC505" s="550"/>
      <c r="AG505" s="611">
        <f>IF(AND($C$495="Yes",$V$498="N/A",$V$500="N/A", $V$509="N/A",$V$511="N/A"),(VLOOKUP($V$505,$AT$498:$AU$500,2,FALSE)),0)</f>
        <v>0</v>
      </c>
      <c r="AH505" s="638" t="s">
        <v>1319</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1520</v>
      </c>
      <c r="D507" s="710"/>
      <c r="E507" s="710"/>
      <c r="F507" s="776" t="s">
        <v>1521</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589</v>
      </c>
      <c r="AP507" s="549">
        <v>0</v>
      </c>
      <c r="AQ507" s="539"/>
    </row>
    <row r="508" spans="1:81" s="594" customFormat="1" ht="12.75" hidden="1" customHeight="1">
      <c r="A508" s="549"/>
      <c r="B508" s="549"/>
      <c r="C508" s="777"/>
      <c r="D508" s="2594"/>
      <c r="E508" s="2594"/>
      <c r="F508" s="767" t="s">
        <v>1522</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1523</v>
      </c>
      <c r="AP508" s="635">
        <v>5</v>
      </c>
      <c r="AQ508" s="539"/>
    </row>
    <row r="509" spans="1:81" s="568" customFormat="1" ht="12.75" hidden="1" customHeight="1">
      <c r="A509" s="675"/>
      <c r="B509" s="549"/>
      <c r="C509" s="758"/>
      <c r="D509" s="549"/>
      <c r="E509" s="549"/>
      <c r="F509" s="778" t="s">
        <v>1511</v>
      </c>
      <c r="G509" s="549"/>
      <c r="H509" s="549"/>
      <c r="I509" s="549"/>
      <c r="J509" s="549"/>
      <c r="K509" s="549"/>
      <c r="L509" s="549"/>
      <c r="M509" s="549"/>
      <c r="N509" s="549"/>
      <c r="O509" s="549"/>
      <c r="P509" s="549"/>
      <c r="Q509" s="549"/>
      <c r="R509" s="549"/>
      <c r="S509" s="549"/>
      <c r="T509" s="549"/>
      <c r="U509" s="549"/>
      <c r="V509" s="2608" t="s">
        <v>589</v>
      </c>
      <c r="W509" s="2608"/>
      <c r="X509" s="2608"/>
      <c r="Y509" s="549"/>
      <c r="Z509" s="549"/>
      <c r="AA509" s="549"/>
      <c r="AB509" s="549"/>
      <c r="AC509" s="549"/>
      <c r="AD509" s="549"/>
      <c r="AE509" s="549"/>
      <c r="AF509" s="549"/>
      <c r="AG509" s="611">
        <f>IF(AND($C$495="Yes",$V$498="N/A",V500="N/A",$V$505="N/A",$V$511="N/A"),(VLOOKUP($V$509,$BB$494:$BC$497,2,FALSE)),0)</f>
        <v>0</v>
      </c>
      <c r="AH509" s="638" t="s">
        <v>1319</v>
      </c>
      <c r="AI509" s="550"/>
      <c r="AJ509" s="549"/>
      <c r="AK509" s="728"/>
      <c r="AL509" s="549"/>
      <c r="AM509" s="549"/>
      <c r="AN509" s="680"/>
      <c r="AO509" s="549" t="s">
        <v>1524</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1525</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1512</v>
      </c>
      <c r="G511" s="762"/>
      <c r="H511" s="762"/>
      <c r="I511" s="723"/>
      <c r="J511" s="723"/>
      <c r="K511" s="723"/>
      <c r="L511" s="723"/>
      <c r="M511" s="723"/>
      <c r="N511" s="723"/>
      <c r="O511" s="723"/>
      <c r="P511" s="723"/>
      <c r="Q511" s="723"/>
      <c r="R511" s="723"/>
      <c r="S511" s="723"/>
      <c r="T511" s="723"/>
      <c r="U511" s="723"/>
      <c r="V511" s="2608" t="s">
        <v>589</v>
      </c>
      <c r="W511" s="2608"/>
      <c r="X511" s="2608"/>
      <c r="Y511" s="723"/>
      <c r="Z511" s="723"/>
      <c r="AA511" s="723"/>
      <c r="AB511" s="723"/>
      <c r="AC511" s="723"/>
      <c r="AD511" s="723"/>
      <c r="AE511" s="723"/>
      <c r="AF511" s="723"/>
      <c r="AG511" s="779">
        <f>IF(AND($C$495="Yes",$V$498="N/A",$V$500="N/A",$V$505="N/A",$V$509="N/A"),(VLOOKUP($V$511,$BF$494:$BG$496,2,FALSE)),0)</f>
        <v>0</v>
      </c>
      <c r="AH511" s="764" t="s">
        <v>1319</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1526</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1" t="s">
        <v>589</v>
      </c>
      <c r="D514" s="2522"/>
      <c r="E514" s="757" t="s">
        <v>505</v>
      </c>
      <c r="F514" s="2523" t="s">
        <v>1505</v>
      </c>
      <c r="G514" s="2523"/>
      <c r="H514" s="2523"/>
      <c r="I514" s="2523"/>
      <c r="J514" s="2523"/>
      <c r="K514" s="2523"/>
      <c r="L514" s="2523"/>
      <c r="M514" s="2523"/>
      <c r="N514" s="2523"/>
      <c r="O514" s="2523"/>
      <c r="P514" s="2523"/>
      <c r="Q514" s="2523"/>
      <c r="R514" s="2523"/>
      <c r="S514" s="2523"/>
      <c r="T514" s="2523"/>
      <c r="U514" s="2523"/>
      <c r="V514" s="2523"/>
      <c r="W514" s="2523"/>
      <c r="X514" s="2523"/>
      <c r="Y514" s="2523"/>
      <c r="Z514" s="2523"/>
      <c r="AA514" s="2523"/>
      <c r="AB514" s="2523"/>
      <c r="AC514" s="2523"/>
      <c r="AD514" s="2523"/>
      <c r="AE514" s="252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4"/>
      <c r="G515" s="2524"/>
      <c r="H515" s="2524"/>
      <c r="I515" s="2524"/>
      <c r="J515" s="2524"/>
      <c r="K515" s="2524"/>
      <c r="L515" s="2524"/>
      <c r="M515" s="2524"/>
      <c r="N515" s="2524"/>
      <c r="O515" s="2524"/>
      <c r="P515" s="2524"/>
      <c r="Q515" s="2524"/>
      <c r="R515" s="2524"/>
      <c r="S515" s="2524"/>
      <c r="T515" s="2524"/>
      <c r="U515" s="2524"/>
      <c r="V515" s="2524"/>
      <c r="W515" s="2524"/>
      <c r="X515" s="2524"/>
      <c r="Y515" s="2524"/>
      <c r="Z515" s="2524"/>
      <c r="AA515" s="2524"/>
      <c r="AB515" s="2524"/>
      <c r="AC515" s="2524"/>
      <c r="AD515" s="2524"/>
      <c r="AE515" s="252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5" t="s">
        <v>589</v>
      </c>
      <c r="G516" s="2615"/>
      <c r="H516" s="2615"/>
      <c r="I516" s="2615"/>
      <c r="J516" s="2615"/>
      <c r="K516" s="2615"/>
      <c r="L516" s="2615"/>
      <c r="M516" s="2615"/>
      <c r="N516" s="2615"/>
      <c r="O516" s="2615"/>
      <c r="P516" s="2615"/>
      <c r="Q516" s="2615"/>
      <c r="R516" s="2615"/>
      <c r="S516" s="2615"/>
      <c r="T516" s="2615"/>
      <c r="U516" s="2615"/>
      <c r="V516" s="2615"/>
      <c r="W516" s="2615"/>
      <c r="X516" s="2615"/>
      <c r="Y516" s="2615"/>
      <c r="Z516" s="2615"/>
      <c r="AA516" s="762"/>
      <c r="AB516" s="654"/>
      <c r="AC516" s="654"/>
      <c r="AD516" s="723"/>
      <c r="AE516" s="723"/>
      <c r="AF516" s="723"/>
      <c r="AG516" s="763">
        <f>IF($C$514="Yes",(VLOOKUP($F$516,$AO$484:$AP$492,2,FALSE)),0)</f>
        <v>0</v>
      </c>
      <c r="AH516" s="764" t="s">
        <v>1319</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1" t="s">
        <v>589</v>
      </c>
      <c r="D518" s="2522"/>
      <c r="E518" s="757" t="s">
        <v>755</v>
      </c>
      <c r="F518" s="2616" t="s">
        <v>1527</v>
      </c>
      <c r="G518" s="2616"/>
      <c r="H518" s="2616"/>
      <c r="I518" s="2616"/>
      <c r="J518" s="2616"/>
      <c r="K518" s="2616"/>
      <c r="L518" s="2616"/>
      <c r="M518" s="2616"/>
      <c r="N518" s="2616"/>
      <c r="O518" s="2616"/>
      <c r="P518" s="2616"/>
      <c r="Q518" s="2616"/>
      <c r="R518" s="2616"/>
      <c r="S518" s="2616"/>
      <c r="T518" s="2616"/>
      <c r="U518" s="2616"/>
      <c r="V518" s="2616"/>
      <c r="W518" s="2616"/>
      <c r="X518" s="2616"/>
      <c r="Y518" s="2616"/>
      <c r="Z518" s="2616"/>
      <c r="AA518" s="2616"/>
      <c r="AB518" s="2616"/>
      <c r="AC518" s="2616"/>
      <c r="AD518" s="2616"/>
      <c r="AE518" s="261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7"/>
      <c r="G519" s="2617"/>
      <c r="H519" s="2617"/>
      <c r="I519" s="2617"/>
      <c r="J519" s="2617"/>
      <c r="K519" s="2617"/>
      <c r="L519" s="2617"/>
      <c r="M519" s="2617"/>
      <c r="N519" s="2617"/>
      <c r="O519" s="2617"/>
      <c r="P519" s="2617"/>
      <c r="Q519" s="2617"/>
      <c r="R519" s="2617"/>
      <c r="S519" s="2617"/>
      <c r="T519" s="2617"/>
      <c r="U519" s="2617"/>
      <c r="V519" s="2617"/>
      <c r="W519" s="2617"/>
      <c r="X519" s="2617"/>
      <c r="Y519" s="2617"/>
      <c r="Z519" s="2617"/>
      <c r="AA519" s="2617"/>
      <c r="AB519" s="2617"/>
      <c r="AC519" s="2617"/>
      <c r="AD519" s="2617"/>
      <c r="AE519" s="261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1528</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618" t="s">
        <v>589</v>
      </c>
      <c r="G521" s="2618"/>
      <c r="H521" s="261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1319</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521" t="s">
        <v>589</v>
      </c>
      <c r="D523" s="2522"/>
      <c r="E523" s="757" t="s">
        <v>1529</v>
      </c>
      <c r="F523" s="776" t="s">
        <v>1530</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593"/>
      <c r="D525" s="2594"/>
      <c r="E525" s="768"/>
      <c r="F525" s="550" t="s">
        <v>1531</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1319</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5" t="s">
        <v>589</v>
      </c>
      <c r="H526" s="2595"/>
      <c r="I526" s="2595"/>
      <c r="J526" s="2595"/>
      <c r="K526" s="2595"/>
      <c r="L526" s="2595"/>
      <c r="M526" s="2595"/>
      <c r="N526" s="2595"/>
      <c r="O526" s="2595"/>
      <c r="P526" s="2595"/>
      <c r="Q526" s="2595"/>
      <c r="R526" s="2595"/>
      <c r="S526" s="2595"/>
      <c r="T526" s="2595"/>
      <c r="U526" s="2595"/>
      <c r="V526" s="2595"/>
      <c r="W526" s="2595"/>
      <c r="X526" s="2595"/>
      <c r="Y526" s="2595"/>
      <c r="Z526" s="2595"/>
      <c r="AA526" s="2595"/>
      <c r="AB526" s="2595"/>
      <c r="AC526" s="2595"/>
      <c r="AD526" s="2595"/>
      <c r="AE526" s="2595"/>
      <c r="AF526" s="259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6" t="s">
        <v>589</v>
      </c>
      <c r="D528" s="2597"/>
      <c r="F528" s="550" t="s">
        <v>1532</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1319</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1533</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1534</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6" t="s">
        <v>589</v>
      </c>
      <c r="D532" s="2597"/>
      <c r="F532" s="791" t="s">
        <v>1535</v>
      </c>
      <c r="G532" s="2390" t="s">
        <v>1536</v>
      </c>
      <c r="H532" s="2390"/>
      <c r="I532" s="2390"/>
      <c r="J532" s="2390"/>
      <c r="K532" s="2390"/>
      <c r="L532" s="2390"/>
      <c r="M532" s="2390"/>
      <c r="N532" s="2390"/>
      <c r="O532" s="2390"/>
      <c r="P532" s="2390"/>
      <c r="Q532" s="2390"/>
      <c r="R532" s="2390"/>
      <c r="S532" s="2390"/>
      <c r="T532" s="2390"/>
      <c r="U532" s="2390"/>
      <c r="V532" s="2390"/>
      <c r="W532" s="2390"/>
      <c r="X532" s="2390"/>
      <c r="Y532" s="2390"/>
      <c r="Z532" s="2390"/>
      <c r="AA532" s="2390"/>
      <c r="AB532" s="2390"/>
      <c r="AC532" s="2390"/>
      <c r="AD532" s="2390"/>
      <c r="AE532" s="2390"/>
      <c r="AF532" s="2390"/>
      <c r="AG532" s="611">
        <f>IF(AND($C$532="Yes",$C$523="Yes"),2,0)</f>
        <v>0</v>
      </c>
      <c r="AH532" s="638" t="s">
        <v>1319</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6"/>
      <c r="H533" s="2546"/>
      <c r="I533" s="2546"/>
      <c r="J533" s="2546"/>
      <c r="K533" s="2546"/>
      <c r="L533" s="2546"/>
      <c r="M533" s="2546"/>
      <c r="N533" s="2546"/>
      <c r="O533" s="2546"/>
      <c r="P533" s="2546"/>
      <c r="Q533" s="2546"/>
      <c r="R533" s="2546"/>
      <c r="S533" s="2546"/>
      <c r="T533" s="2546"/>
      <c r="U533" s="2546"/>
      <c r="V533" s="2546"/>
      <c r="W533" s="2546"/>
      <c r="X533" s="2546"/>
      <c r="Y533" s="2546"/>
      <c r="Z533" s="2546"/>
      <c r="AA533" s="2546"/>
      <c r="AB533" s="2546"/>
      <c r="AC533" s="2546"/>
      <c r="AD533" s="2546"/>
      <c r="AE533" s="2546"/>
      <c r="AF533" s="254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1537</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8" t="s">
        <v>589</v>
      </c>
      <c r="D536" s="2599"/>
      <c r="E536" s="798" t="s">
        <v>1538</v>
      </c>
      <c r="F536" s="767" t="s">
        <v>1539</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1319</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0" t="s">
        <v>589</v>
      </c>
      <c r="G537" s="2600"/>
      <c r="H537" s="2600"/>
      <c r="I537" s="2600"/>
      <c r="J537" s="2600"/>
      <c r="K537" s="2600"/>
      <c r="L537" s="2600"/>
      <c r="M537" s="2600"/>
      <c r="N537" s="2600"/>
      <c r="O537" s="2600"/>
      <c r="P537" s="2600"/>
      <c r="Q537" s="2600"/>
      <c r="R537" s="2600"/>
      <c r="S537" s="2600"/>
      <c r="T537" s="2600"/>
      <c r="U537" s="2600"/>
      <c r="V537" s="2600"/>
      <c r="W537" s="2600"/>
      <c r="X537" s="2600"/>
      <c r="Y537" s="2600"/>
      <c r="Z537" s="2600"/>
      <c r="AA537" s="2600"/>
      <c r="AB537" s="2600"/>
      <c r="AC537" s="2600"/>
      <c r="AD537" s="2600"/>
      <c r="AE537" s="2600"/>
      <c r="AF537" s="260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1"/>
      <c r="G538" s="2601"/>
      <c r="H538" s="2601"/>
      <c r="I538" s="2601"/>
      <c r="J538" s="2601"/>
      <c r="K538" s="2601"/>
      <c r="L538" s="2601"/>
      <c r="M538" s="2601"/>
      <c r="N538" s="2601"/>
      <c r="O538" s="2601"/>
      <c r="P538" s="2601"/>
      <c r="Q538" s="2601"/>
      <c r="R538" s="2601"/>
      <c r="S538" s="2601"/>
      <c r="T538" s="2601"/>
      <c r="U538" s="2601"/>
      <c r="V538" s="2601"/>
      <c r="W538" s="2601"/>
      <c r="X538" s="2601"/>
      <c r="Y538" s="2601"/>
      <c r="Z538" s="2601"/>
      <c r="AA538" s="2601"/>
      <c r="AB538" s="2601"/>
      <c r="AC538" s="2601"/>
      <c r="AD538" s="2601"/>
      <c r="AE538" s="2601"/>
      <c r="AF538" s="260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1540</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1541</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1542</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1543</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1544</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1545</v>
      </c>
      <c r="AK548" s="2477">
        <f>SUM(AG492:AG537)</f>
        <v>0</v>
      </c>
      <c r="AL548" s="2478"/>
      <c r="AM548" s="247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1441</v>
      </c>
      <c r="B551" s="539" t="s">
        <v>1547</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9" t="s">
        <v>1548</v>
      </c>
      <c r="AF551" s="2419"/>
      <c r="AG551" s="2419"/>
      <c r="AH551" s="2419"/>
      <c r="AI551" s="2419"/>
      <c r="AJ551" s="2419"/>
      <c r="AK551" s="2419"/>
      <c r="AL551" s="593"/>
      <c r="AM551" s="593"/>
      <c r="AN551" s="595"/>
    </row>
    <row r="552" spans="1:81" s="549" customFormat="1" ht="12.75" customHeight="1">
      <c r="A552" s="539"/>
      <c r="B552" s="539" t="s">
        <v>1315</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4" t="s">
        <v>543</v>
      </c>
      <c r="D554" s="2474"/>
      <c r="E554" s="550"/>
      <c r="F554" s="2525" t="s">
        <v>1549</v>
      </c>
      <c r="G554" s="2526"/>
      <c r="H554" s="2526"/>
      <c r="I554" s="2526"/>
      <c r="J554" s="2526"/>
      <c r="K554" s="2526"/>
      <c r="L554" s="2526"/>
      <c r="M554" s="2526"/>
      <c r="N554" s="2526"/>
      <c r="O554" s="2526"/>
      <c r="P554" s="2526"/>
      <c r="Q554" s="2526"/>
      <c r="R554" s="2526"/>
      <c r="S554" s="2526"/>
      <c r="T554" s="2526"/>
      <c r="U554" s="2526"/>
      <c r="V554" s="2526"/>
      <c r="W554" s="2526"/>
      <c r="X554" s="2526"/>
      <c r="Y554" s="2526"/>
      <c r="Z554" s="2526"/>
      <c r="AA554" s="2526"/>
      <c r="AB554" s="2526"/>
      <c r="AC554" s="2526"/>
      <c r="AD554" s="2526"/>
      <c r="AE554" s="2526"/>
      <c r="AF554" s="2526"/>
      <c r="AG554" s="2526"/>
      <c r="AH554" s="2526"/>
      <c r="AI554" s="2526"/>
      <c r="AJ554" s="2526"/>
      <c r="AK554" s="2526"/>
      <c r="AL554" s="2527"/>
      <c r="AM554" s="593"/>
      <c r="AN554" s="595"/>
    </row>
    <row r="555" spans="1:81" s="549" customFormat="1" ht="12.75" customHeight="1">
      <c r="B555" s="539"/>
      <c r="C555" s="550"/>
      <c r="D555" s="550"/>
      <c r="E555" s="550"/>
      <c r="F555" s="2528"/>
      <c r="G555" s="2529"/>
      <c r="H555" s="2529"/>
      <c r="I555" s="2529"/>
      <c r="J555" s="2529"/>
      <c r="K555" s="2529"/>
      <c r="L555" s="2529"/>
      <c r="M555" s="2529"/>
      <c r="N555" s="2529"/>
      <c r="O555" s="2529"/>
      <c r="P555" s="2529"/>
      <c r="Q555" s="2529"/>
      <c r="R555" s="2529"/>
      <c r="S555" s="2529"/>
      <c r="T555" s="2529"/>
      <c r="U555" s="2529"/>
      <c r="V555" s="2529"/>
      <c r="W555" s="2529"/>
      <c r="X555" s="2529"/>
      <c r="Y555" s="2529"/>
      <c r="Z555" s="2529"/>
      <c r="AA555" s="2529"/>
      <c r="AB555" s="2529"/>
      <c r="AC555" s="2529"/>
      <c r="AD555" s="2529"/>
      <c r="AE555" s="2529"/>
      <c r="AF555" s="2529"/>
      <c r="AG555" s="2529"/>
      <c r="AH555" s="2529"/>
      <c r="AI555" s="2529"/>
      <c r="AJ555" s="2529"/>
      <c r="AK555" s="2529"/>
      <c r="AL555" s="2530"/>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4" t="s">
        <v>589</v>
      </c>
      <c r="D557" s="2474"/>
      <c r="E557" s="802"/>
      <c r="F557" s="642" t="s">
        <v>1550</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8" t="s">
        <v>2625</v>
      </c>
      <c r="G558" s="2469"/>
      <c r="H558" s="2469"/>
      <c r="I558" s="2469"/>
      <c r="J558" s="2469"/>
      <c r="K558" s="2469"/>
      <c r="L558" s="2469"/>
      <c r="M558" s="2469"/>
      <c r="N558" s="2469"/>
      <c r="O558" s="2469"/>
      <c r="P558" s="2469"/>
      <c r="Q558" s="2469"/>
      <c r="R558" s="2469"/>
      <c r="S558" s="2469"/>
      <c r="T558" s="2469"/>
      <c r="U558" s="2469"/>
      <c r="V558" s="2469"/>
      <c r="W558" s="2469"/>
      <c r="X558" s="2469"/>
      <c r="Y558" s="2469"/>
      <c r="Z558" s="2469"/>
      <c r="AA558" s="2469"/>
      <c r="AB558" s="2469"/>
      <c r="AC558" s="2469"/>
      <c r="AD558" s="2469"/>
      <c r="AE558" s="2469"/>
      <c r="AF558" s="2469"/>
      <c r="AG558" s="2469"/>
      <c r="AH558" s="2469"/>
      <c r="AI558" s="2469"/>
      <c r="AJ558" s="2469"/>
      <c r="AK558" s="2469"/>
      <c r="AL558" s="2470"/>
      <c r="AM558" s="593"/>
      <c r="AN558" s="595"/>
      <c r="AS558" s="866"/>
      <c r="AT558" s="866"/>
      <c r="AU558" s="866"/>
      <c r="AV558" s="866"/>
      <c r="AW558" s="866"/>
    </row>
    <row r="559" spans="1:81" s="549" customFormat="1" ht="12.75" customHeight="1">
      <c r="B559" s="802"/>
      <c r="C559" s="802"/>
      <c r="D559" s="802"/>
      <c r="E559" s="802"/>
      <c r="F559" s="2468"/>
      <c r="G559" s="2469"/>
      <c r="H559" s="2469"/>
      <c r="I559" s="2469"/>
      <c r="J559" s="2469"/>
      <c r="K559" s="2469"/>
      <c r="L559" s="2469"/>
      <c r="M559" s="2469"/>
      <c r="N559" s="2469"/>
      <c r="O559" s="2469"/>
      <c r="P559" s="2469"/>
      <c r="Q559" s="2469"/>
      <c r="R559" s="2469"/>
      <c r="S559" s="2469"/>
      <c r="T559" s="2469"/>
      <c r="U559" s="2469"/>
      <c r="V559" s="2469"/>
      <c r="W559" s="2469"/>
      <c r="X559" s="2469"/>
      <c r="Y559" s="2469"/>
      <c r="Z559" s="2469"/>
      <c r="AA559" s="2469"/>
      <c r="AB559" s="2469"/>
      <c r="AC559" s="2469"/>
      <c r="AD559" s="2469"/>
      <c r="AE559" s="2469"/>
      <c r="AF559" s="2469"/>
      <c r="AG559" s="2469"/>
      <c r="AH559" s="2469"/>
      <c r="AI559" s="2469"/>
      <c r="AJ559" s="2469"/>
      <c r="AK559" s="2469"/>
      <c r="AL559" s="2470"/>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8" t="s">
        <v>1551</v>
      </c>
      <c r="G561" s="2469"/>
      <c r="H561" s="2469"/>
      <c r="I561" s="2469"/>
      <c r="J561" s="2469"/>
      <c r="K561" s="2469"/>
      <c r="L561" s="2469"/>
      <c r="M561" s="2469"/>
      <c r="N561" s="2469"/>
      <c r="O561" s="2469"/>
      <c r="P561" s="2469"/>
      <c r="Q561" s="2469"/>
      <c r="R561" s="2469"/>
      <c r="S561" s="2469"/>
      <c r="T561" s="2469"/>
      <c r="U561" s="2469"/>
      <c r="V561" s="2469"/>
      <c r="W561" s="2469"/>
      <c r="X561" s="2469"/>
      <c r="Y561" s="2469"/>
      <c r="Z561" s="2469"/>
      <c r="AA561" s="2469"/>
      <c r="AB561" s="2469"/>
      <c r="AC561" s="2469"/>
      <c r="AD561" s="2469"/>
      <c r="AE561" s="2469"/>
      <c r="AF561" s="2469"/>
      <c r="AG561" s="2469"/>
      <c r="AH561" s="2469"/>
      <c r="AI561" s="2469"/>
      <c r="AJ561" s="2469"/>
      <c r="AK561" s="2469"/>
      <c r="AL561" s="809"/>
      <c r="AM561" s="593"/>
      <c r="AN561" s="595"/>
    </row>
    <row r="562" spans="1:45" s="549" customFormat="1" ht="12.75" customHeight="1">
      <c r="B562" s="802"/>
      <c r="C562" s="802"/>
      <c r="D562" s="802"/>
      <c r="E562" s="802"/>
      <c r="F562" s="2471"/>
      <c r="G562" s="2472"/>
      <c r="H562" s="2472"/>
      <c r="I562" s="2472"/>
      <c r="J562" s="2472"/>
      <c r="K562" s="2472"/>
      <c r="L562" s="2472"/>
      <c r="M562" s="2472"/>
      <c r="N562" s="2472"/>
      <c r="O562" s="2472"/>
      <c r="P562" s="2472"/>
      <c r="Q562" s="2472"/>
      <c r="R562" s="2472"/>
      <c r="S562" s="2472"/>
      <c r="T562" s="2472"/>
      <c r="U562" s="2472"/>
      <c r="V562" s="2472"/>
      <c r="W562" s="2472"/>
      <c r="X562" s="2472"/>
      <c r="Y562" s="2472"/>
      <c r="Z562" s="2472"/>
      <c r="AA562" s="2472"/>
      <c r="AB562" s="2472"/>
      <c r="AC562" s="2472"/>
      <c r="AD562" s="2472"/>
      <c r="AE562" s="2472"/>
      <c r="AF562" s="2472"/>
      <c r="AG562" s="2472"/>
      <c r="AH562" s="2472"/>
      <c r="AI562" s="2472"/>
      <c r="AJ562" s="2472"/>
      <c r="AK562" s="247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7">
        <f>Application!AJ1001</f>
        <v>102803328</v>
      </c>
      <c r="AQ563" s="2607"/>
      <c r="AR563" s="2607"/>
      <c r="AS563" s="549" t="s">
        <v>2121</v>
      </c>
    </row>
    <row r="564" spans="1:45" s="549" customFormat="1" ht="12.75" customHeight="1">
      <c r="A564" s="498"/>
      <c r="B564" s="447" t="s">
        <v>1552</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0">
        <f>'Sources and Uses Budget'!S107+'Sources and Uses Budget'!T107</f>
        <v>78059701</v>
      </c>
      <c r="AG564" s="2480"/>
      <c r="AH564" s="2480"/>
      <c r="AI564" s="2480"/>
      <c r="AJ564" s="2480"/>
      <c r="AK564" s="593"/>
      <c r="AL564" s="593"/>
      <c r="AM564" s="593"/>
      <c r="AN564" s="595"/>
    </row>
    <row r="565" spans="1:45" s="549" customFormat="1" ht="12.75" customHeight="1">
      <c r="A565" s="623"/>
      <c r="B565" s="623" t="s">
        <v>1553</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1">
        <f>IFERROR(AP572,0)</f>
        <v>185045990.40000001</v>
      </c>
      <c r="AG565" s="2611"/>
      <c r="AH565" s="2611"/>
      <c r="AI565" s="2611"/>
      <c r="AJ565" s="2611"/>
      <c r="AK565" s="593"/>
      <c r="AL565" s="593"/>
      <c r="AM565" s="593"/>
      <c r="AN565" s="595"/>
      <c r="AP565" s="2607">
        <f>Application!AJ1054</f>
        <v>67850196.480000004</v>
      </c>
      <c r="AQ565" s="2607"/>
      <c r="AR565" s="2607"/>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2">
        <f>IFERROR(ROUNDDOWN(IF(C557="YES",((1-(AF564/AF565))*2),(1-(AF564/AF565))),2),0)</f>
        <v>0.56999999999999995</v>
      </c>
      <c r="AG566" s="2612"/>
      <c r="AH566" s="2612"/>
      <c r="AI566" s="2612"/>
      <c r="AJ566" s="2612"/>
      <c r="AK566" s="593"/>
      <c r="AL566" s="593"/>
      <c r="AM566" s="593"/>
      <c r="AN566" s="595"/>
      <c r="AP566" s="2627">
        <f>Application!AJ1058</f>
        <v>20560665.600000001</v>
      </c>
      <c r="AQ566" s="2627"/>
      <c r="AR566" s="2627"/>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6">
        <f>IF(((AP565+AP566)/AP563)&gt;0.8,0.8,((AP565+AP566)/AP563))</f>
        <v>0.8</v>
      </c>
      <c r="AQ567" s="2606"/>
      <c r="AR567" s="2606"/>
      <c r="AS567" s="549" t="s">
        <v>2123</v>
      </c>
    </row>
    <row r="568" spans="1:45" s="549" customFormat="1" ht="12.75" customHeight="1">
      <c r="A568" s="622"/>
      <c r="B568" s="2553" t="s">
        <v>1990</v>
      </c>
      <c r="C568" s="2554"/>
      <c r="D568" s="2554"/>
      <c r="E568" s="2554"/>
      <c r="F568" s="2554"/>
      <c r="G568" s="2554"/>
      <c r="H568" s="2554"/>
      <c r="I568" s="2554"/>
      <c r="J568" s="2554"/>
      <c r="K568" s="2554"/>
      <c r="L568" s="2554"/>
      <c r="M568" s="2554"/>
      <c r="N568" s="2554"/>
      <c r="O568" s="2554"/>
      <c r="P568" s="2554"/>
      <c r="Q568" s="2554"/>
      <c r="R568" s="2554"/>
      <c r="S568" s="2554"/>
      <c r="T568" s="2554"/>
      <c r="U568" s="2554"/>
      <c r="V568" s="2554"/>
      <c r="W568" s="2554"/>
      <c r="X568" s="2554"/>
      <c r="Y568" s="2554"/>
      <c r="Z568" s="2554"/>
      <c r="AA568" s="2554"/>
      <c r="AB568" s="2554"/>
      <c r="AC568" s="2554"/>
      <c r="AD568" s="2554"/>
      <c r="AE568" s="2554"/>
      <c r="AF568" s="2554"/>
      <c r="AG568" s="2554"/>
      <c r="AH568" s="2554"/>
      <c r="AI568" s="2554"/>
      <c r="AJ568" s="2555"/>
      <c r="AK568" s="593"/>
      <c r="AL568" s="593"/>
      <c r="AM568" s="593"/>
      <c r="AN568" s="595"/>
    </row>
    <row r="569" spans="1:45" s="549" customFormat="1" ht="12.75" customHeight="1">
      <c r="A569" s="622"/>
      <c r="B569" s="2556"/>
      <c r="C569" s="2557"/>
      <c r="D569" s="2557"/>
      <c r="E569" s="2557"/>
      <c r="F569" s="2557"/>
      <c r="G569" s="2557"/>
      <c r="H569" s="2557"/>
      <c r="I569" s="2557"/>
      <c r="J569" s="2557"/>
      <c r="K569" s="2557"/>
      <c r="L569" s="2557"/>
      <c r="M569" s="2557"/>
      <c r="N569" s="2557"/>
      <c r="O569" s="2557"/>
      <c r="P569" s="2557"/>
      <c r="Q569" s="2557"/>
      <c r="R569" s="2557"/>
      <c r="S569" s="2557"/>
      <c r="T569" s="2557"/>
      <c r="U569" s="2557"/>
      <c r="V569" s="2557"/>
      <c r="W569" s="2557"/>
      <c r="X569" s="2557"/>
      <c r="Y569" s="2557"/>
      <c r="Z569" s="2557"/>
      <c r="AA569" s="2557"/>
      <c r="AB569" s="2557"/>
      <c r="AC569" s="2557"/>
      <c r="AD569" s="2557"/>
      <c r="AE569" s="2557"/>
      <c r="AF569" s="2557"/>
      <c r="AG569" s="2557"/>
      <c r="AH569" s="2557"/>
      <c r="AI569" s="2557"/>
      <c r="AJ569" s="2558"/>
      <c r="AK569" s="593"/>
      <c r="AL569" s="593"/>
      <c r="AM569" s="593"/>
      <c r="AN569" s="595"/>
      <c r="AP569" s="2607">
        <f>AP570-AP565-AP566</f>
        <v>102803328</v>
      </c>
      <c r="AQ569" s="2538"/>
      <c r="AR569" s="2538"/>
      <c r="AS569" s="549" t="s">
        <v>2125</v>
      </c>
    </row>
    <row r="570" spans="1:45" s="549" customFormat="1" ht="12.75" customHeight="1">
      <c r="A570" s="622"/>
      <c r="B570" s="2559"/>
      <c r="C570" s="2560"/>
      <c r="D570" s="2560"/>
      <c r="E570" s="2560"/>
      <c r="F570" s="2560"/>
      <c r="G570" s="2560"/>
      <c r="H570" s="2560"/>
      <c r="I570" s="2560"/>
      <c r="J570" s="2560"/>
      <c r="K570" s="2560"/>
      <c r="L570" s="2560"/>
      <c r="M570" s="2560"/>
      <c r="N570" s="2560"/>
      <c r="O570" s="2560"/>
      <c r="P570" s="2560"/>
      <c r="Q570" s="2560"/>
      <c r="R570" s="2560"/>
      <c r="S570" s="2560"/>
      <c r="T570" s="2560"/>
      <c r="U570" s="2560"/>
      <c r="V570" s="2560"/>
      <c r="W570" s="2560"/>
      <c r="X570" s="2560"/>
      <c r="Y570" s="2560"/>
      <c r="Z570" s="2560"/>
      <c r="AA570" s="2560"/>
      <c r="AB570" s="2560"/>
      <c r="AC570" s="2560"/>
      <c r="AD570" s="2560"/>
      <c r="AE570" s="2560"/>
      <c r="AF570" s="2560"/>
      <c r="AG570" s="2560"/>
      <c r="AH570" s="2560"/>
      <c r="AI570" s="2560"/>
      <c r="AJ570" s="2561"/>
      <c r="AK570" s="593"/>
      <c r="AL570" s="593"/>
      <c r="AM570" s="593"/>
      <c r="AN570" s="595"/>
      <c r="AP570" s="2607">
        <f>Application!AJ1062</f>
        <v>191214190.08000001</v>
      </c>
      <c r="AQ570" s="2607"/>
      <c r="AR570" s="2607"/>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1554</v>
      </c>
      <c r="AK572" s="2562">
        <f>IFERROR(IF(AND(C554="N/A",C557="N/A"),0,IF(AF566=0,0,IF((AF566*100)&gt;12,12,(AF566*100)))),0)</f>
        <v>12</v>
      </c>
      <c r="AL572" s="2562"/>
      <c r="AM572" s="2563"/>
      <c r="AN572" s="595"/>
      <c r="AP572" s="2620">
        <f>AP569+(AP563*AP567)</f>
        <v>185045990.40000001</v>
      </c>
      <c r="AQ572" s="2621"/>
      <c r="AR572" s="262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1546</v>
      </c>
      <c r="B575" s="539" t="s">
        <v>2568</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9" t="s">
        <v>1305</v>
      </c>
      <c r="AF575" s="2419"/>
      <c r="AG575" s="2419"/>
      <c r="AH575" s="2419"/>
      <c r="AI575" s="2419"/>
      <c r="AJ575" s="2419"/>
      <c r="AK575" s="241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9" t="s">
        <v>1982</v>
      </c>
      <c r="C577" s="2469"/>
      <c r="D577" s="2469"/>
      <c r="E577" s="2469"/>
      <c r="F577" s="2469"/>
      <c r="G577" s="2469"/>
      <c r="H577" s="2469"/>
      <c r="I577" s="2469"/>
      <c r="J577" s="2469"/>
      <c r="K577" s="2469"/>
      <c r="L577" s="2469"/>
      <c r="M577" s="2469"/>
      <c r="N577" s="2469"/>
      <c r="O577" s="2469"/>
      <c r="P577" s="2469"/>
      <c r="Q577" s="2469"/>
      <c r="R577" s="2469"/>
      <c r="S577" s="2469"/>
      <c r="T577" s="2469"/>
      <c r="U577" s="2469"/>
      <c r="V577" s="2469"/>
      <c r="W577" s="2469"/>
      <c r="X577" s="2469"/>
      <c r="Y577" s="2469"/>
      <c r="Z577" s="2469"/>
      <c r="AA577" s="2469"/>
      <c r="AB577" s="2469"/>
      <c r="AC577" s="2469"/>
      <c r="AD577" s="2469"/>
      <c r="AE577" s="2469"/>
      <c r="AF577" s="2469"/>
      <c r="AG577" s="2469"/>
      <c r="AH577" s="2469"/>
      <c r="AI577" s="2469"/>
      <c r="AJ577" s="2469"/>
      <c r="AK577" s="640"/>
      <c r="AL577" s="571"/>
      <c r="AM577" s="601"/>
      <c r="AN577" s="595"/>
    </row>
    <row r="578" spans="1:42" s="549" customFormat="1" ht="12.75" customHeight="1">
      <c r="A578" s="601"/>
      <c r="B578" s="2469"/>
      <c r="C578" s="2469"/>
      <c r="D578" s="2469"/>
      <c r="E578" s="2469"/>
      <c r="F578" s="2469"/>
      <c r="G578" s="2469"/>
      <c r="H578" s="2469"/>
      <c r="I578" s="2469"/>
      <c r="J578" s="2469"/>
      <c r="K578" s="2469"/>
      <c r="L578" s="2469"/>
      <c r="M578" s="2469"/>
      <c r="N578" s="2469"/>
      <c r="O578" s="2469"/>
      <c r="P578" s="2469"/>
      <c r="Q578" s="2469"/>
      <c r="R578" s="2469"/>
      <c r="S578" s="2469"/>
      <c r="T578" s="2469"/>
      <c r="U578" s="2469"/>
      <c r="V578" s="2469"/>
      <c r="W578" s="2469"/>
      <c r="X578" s="2469"/>
      <c r="Y578" s="2469"/>
      <c r="Z578" s="2469"/>
      <c r="AA578" s="2469"/>
      <c r="AB578" s="2469"/>
      <c r="AC578" s="2469"/>
      <c r="AD578" s="2469"/>
      <c r="AE578" s="2469"/>
      <c r="AF578" s="2469"/>
      <c r="AG578" s="2469"/>
      <c r="AH578" s="2469"/>
      <c r="AI578" s="2469"/>
      <c r="AJ578" s="2469"/>
      <c r="AK578" s="640"/>
      <c r="AL578" s="571"/>
      <c r="AM578" s="601"/>
      <c r="AN578" s="595"/>
    </row>
    <row r="579" spans="1:42" s="549" customFormat="1" ht="12.75" customHeight="1">
      <c r="A579" s="601"/>
      <c r="B579" s="2469"/>
      <c r="C579" s="2469"/>
      <c r="D579" s="2469"/>
      <c r="E579" s="2469"/>
      <c r="F579" s="2469"/>
      <c r="G579" s="2469"/>
      <c r="H579" s="2469"/>
      <c r="I579" s="2469"/>
      <c r="J579" s="2469"/>
      <c r="K579" s="2469"/>
      <c r="L579" s="2469"/>
      <c r="M579" s="2469"/>
      <c r="N579" s="2469"/>
      <c r="O579" s="2469"/>
      <c r="P579" s="2469"/>
      <c r="Q579" s="2469"/>
      <c r="R579" s="2469"/>
      <c r="S579" s="2469"/>
      <c r="T579" s="2469"/>
      <c r="U579" s="2469"/>
      <c r="V579" s="2469"/>
      <c r="W579" s="2469"/>
      <c r="X579" s="2469"/>
      <c r="Y579" s="2469"/>
      <c r="Z579" s="2469"/>
      <c r="AA579" s="2469"/>
      <c r="AB579" s="2469"/>
      <c r="AC579" s="2469"/>
      <c r="AD579" s="2469"/>
      <c r="AE579" s="2469"/>
      <c r="AF579" s="2469"/>
      <c r="AG579" s="2469"/>
      <c r="AH579" s="2469"/>
      <c r="AI579" s="2469"/>
      <c r="AJ579" s="2469"/>
      <c r="AK579" s="640"/>
      <c r="AL579" s="571"/>
      <c r="AM579" s="601"/>
      <c r="AN579" s="595"/>
    </row>
    <row r="580" spans="1:42" s="549" customFormat="1" ht="12.75" customHeight="1">
      <c r="A580" s="601"/>
      <c r="B580" s="2469"/>
      <c r="C580" s="2469"/>
      <c r="D580" s="2469"/>
      <c r="E580" s="2469"/>
      <c r="F580" s="2469"/>
      <c r="G580" s="2469"/>
      <c r="H580" s="2469"/>
      <c r="I580" s="2469"/>
      <c r="J580" s="2469"/>
      <c r="K580" s="2469"/>
      <c r="L580" s="2469"/>
      <c r="M580" s="2469"/>
      <c r="N580" s="2469"/>
      <c r="O580" s="2469"/>
      <c r="P580" s="2469"/>
      <c r="Q580" s="2469"/>
      <c r="R580" s="2469"/>
      <c r="S580" s="2469"/>
      <c r="T580" s="2469"/>
      <c r="U580" s="2469"/>
      <c r="V580" s="2469"/>
      <c r="W580" s="2469"/>
      <c r="X580" s="2469"/>
      <c r="Y580" s="2469"/>
      <c r="Z580" s="2469"/>
      <c r="AA580" s="2469"/>
      <c r="AB580" s="2469"/>
      <c r="AC580" s="2469"/>
      <c r="AD580" s="2469"/>
      <c r="AE580" s="2469"/>
      <c r="AF580" s="2469"/>
      <c r="AG580" s="2469"/>
      <c r="AH580" s="2469"/>
      <c r="AI580" s="2469"/>
      <c r="AJ580" s="2469"/>
      <c r="AK580" s="640"/>
      <c r="AL580" s="571"/>
      <c r="AM580" s="601"/>
      <c r="AN580" s="595"/>
    </row>
    <row r="581" spans="1:42" s="549" customFormat="1" ht="12.75" customHeight="1">
      <c r="A581" s="601"/>
      <c r="B581" s="2469"/>
      <c r="C581" s="2469"/>
      <c r="D581" s="2469"/>
      <c r="E581" s="2469"/>
      <c r="F581" s="2469"/>
      <c r="G581" s="2469"/>
      <c r="H581" s="2469"/>
      <c r="I581" s="2469"/>
      <c r="J581" s="2469"/>
      <c r="K581" s="2469"/>
      <c r="L581" s="2469"/>
      <c r="M581" s="2469"/>
      <c r="N581" s="2469"/>
      <c r="O581" s="2469"/>
      <c r="P581" s="2469"/>
      <c r="Q581" s="2469"/>
      <c r="R581" s="2469"/>
      <c r="S581" s="2469"/>
      <c r="T581" s="2469"/>
      <c r="U581" s="2469"/>
      <c r="V581" s="2469"/>
      <c r="W581" s="2469"/>
      <c r="X581" s="2469"/>
      <c r="Y581" s="2469"/>
      <c r="Z581" s="2469"/>
      <c r="AA581" s="2469"/>
      <c r="AB581" s="2469"/>
      <c r="AC581" s="2469"/>
      <c r="AD581" s="2469"/>
      <c r="AE581" s="2469"/>
      <c r="AF581" s="2469"/>
      <c r="AG581" s="2469"/>
      <c r="AH581" s="2469"/>
      <c r="AI581" s="2469"/>
      <c r="AJ581" s="2469"/>
      <c r="AK581" s="640"/>
      <c r="AL581" s="571"/>
      <c r="AM581" s="601"/>
      <c r="AN581" s="595"/>
    </row>
    <row r="582" spans="1:42" s="549" customFormat="1" ht="12.75" customHeight="1">
      <c r="A582" s="601"/>
      <c r="B582" s="2469"/>
      <c r="C582" s="2469"/>
      <c r="D582" s="2469"/>
      <c r="E582" s="2469"/>
      <c r="F582" s="2469"/>
      <c r="G582" s="2469"/>
      <c r="H582" s="2469"/>
      <c r="I582" s="2469"/>
      <c r="J582" s="2469"/>
      <c r="K582" s="2469"/>
      <c r="L582" s="2469"/>
      <c r="M582" s="2469"/>
      <c r="N582" s="2469"/>
      <c r="O582" s="2469"/>
      <c r="P582" s="2469"/>
      <c r="Q582" s="2469"/>
      <c r="R582" s="2469"/>
      <c r="S582" s="2469"/>
      <c r="T582" s="2469"/>
      <c r="U582" s="2469"/>
      <c r="V582" s="2469"/>
      <c r="W582" s="2469"/>
      <c r="X582" s="2469"/>
      <c r="Y582" s="2469"/>
      <c r="Z582" s="2469"/>
      <c r="AA582" s="2469"/>
      <c r="AB582" s="2469"/>
      <c r="AC582" s="2469"/>
      <c r="AD582" s="2469"/>
      <c r="AE582" s="2469"/>
      <c r="AF582" s="2469"/>
      <c r="AG582" s="2469"/>
      <c r="AH582" s="2469"/>
      <c r="AI582" s="2469"/>
      <c r="AJ582" s="2469"/>
      <c r="AK582" s="640"/>
      <c r="AL582" s="571"/>
      <c r="AM582" s="601"/>
      <c r="AN582" s="595"/>
    </row>
    <row r="583" spans="1:42" s="549" customFormat="1" ht="12.75" customHeight="1">
      <c r="A583" s="601"/>
      <c r="B583" s="2469"/>
      <c r="C583" s="2469"/>
      <c r="D583" s="2469"/>
      <c r="E583" s="2469"/>
      <c r="F583" s="2469"/>
      <c r="G583" s="2469"/>
      <c r="H583" s="2469"/>
      <c r="I583" s="2469"/>
      <c r="J583" s="2469"/>
      <c r="K583" s="2469"/>
      <c r="L583" s="2469"/>
      <c r="M583" s="2469"/>
      <c r="N583" s="2469"/>
      <c r="O583" s="2469"/>
      <c r="P583" s="2469"/>
      <c r="Q583" s="2469"/>
      <c r="R583" s="2469"/>
      <c r="S583" s="2469"/>
      <c r="T583" s="2469"/>
      <c r="U583" s="2469"/>
      <c r="V583" s="2469"/>
      <c r="W583" s="2469"/>
      <c r="X583" s="2469"/>
      <c r="Y583" s="2469"/>
      <c r="Z583" s="2469"/>
      <c r="AA583" s="2469"/>
      <c r="AB583" s="2469"/>
      <c r="AC583" s="2469"/>
      <c r="AD583" s="2469"/>
      <c r="AE583" s="2469"/>
      <c r="AF583" s="2469"/>
      <c r="AG583" s="2469"/>
      <c r="AH583" s="2469"/>
      <c r="AI583" s="2469"/>
      <c r="AJ583" s="2469"/>
      <c r="AK583" s="640"/>
      <c r="AL583" s="571"/>
      <c r="AM583" s="601"/>
      <c r="AN583" s="595"/>
    </row>
    <row r="584" spans="1:42" ht="12.75" customHeight="1">
      <c r="A584" s="601"/>
      <c r="B584" s="2469"/>
      <c r="C584" s="2469"/>
      <c r="D584" s="2469"/>
      <c r="E584" s="2469"/>
      <c r="F584" s="2469"/>
      <c r="G584" s="2469"/>
      <c r="H584" s="2469"/>
      <c r="I584" s="2469"/>
      <c r="J584" s="2469"/>
      <c r="K584" s="2469"/>
      <c r="L584" s="2469"/>
      <c r="M584" s="2469"/>
      <c r="N584" s="2469"/>
      <c r="O584" s="2469"/>
      <c r="P584" s="2469"/>
      <c r="Q584" s="2469"/>
      <c r="R584" s="2469"/>
      <c r="S584" s="2469"/>
      <c r="T584" s="2469"/>
      <c r="U584" s="2469"/>
      <c r="V584" s="2469"/>
      <c r="W584" s="2469"/>
      <c r="X584" s="2469"/>
      <c r="Y584" s="2469"/>
      <c r="Z584" s="2469"/>
      <c r="AA584" s="2469"/>
      <c r="AB584" s="2469"/>
      <c r="AC584" s="2469"/>
      <c r="AD584" s="2469"/>
      <c r="AE584" s="2469"/>
      <c r="AF584" s="2469"/>
      <c r="AG584" s="2469"/>
      <c r="AH584" s="2469"/>
      <c r="AI584" s="2469"/>
      <c r="AJ584" s="2469"/>
      <c r="AK584" s="640"/>
      <c r="AL584" s="571"/>
      <c r="AM584" s="601"/>
    </row>
    <row r="585" spans="1:42" s="549" customFormat="1" ht="12.75" customHeight="1">
      <c r="B585" s="2469"/>
      <c r="C585" s="2469"/>
      <c r="D585" s="2469"/>
      <c r="E585" s="2469"/>
      <c r="F585" s="2469"/>
      <c r="G585" s="2469"/>
      <c r="H585" s="2469"/>
      <c r="I585" s="2469"/>
      <c r="J585" s="2469"/>
      <c r="K585" s="2469"/>
      <c r="L585" s="2469"/>
      <c r="M585" s="2469"/>
      <c r="N585" s="2469"/>
      <c r="O585" s="2469"/>
      <c r="P585" s="2469"/>
      <c r="Q585" s="2469"/>
      <c r="R585" s="2469"/>
      <c r="S585" s="2469"/>
      <c r="T585" s="2469"/>
      <c r="U585" s="2469"/>
      <c r="V585" s="2469"/>
      <c r="W585" s="2469"/>
      <c r="X585" s="2469"/>
      <c r="Y585" s="2469"/>
      <c r="Z585" s="2469"/>
      <c r="AA585" s="2469"/>
      <c r="AB585" s="2469"/>
      <c r="AC585" s="2469"/>
      <c r="AD585" s="2469"/>
      <c r="AE585" s="2469"/>
      <c r="AF585" s="2469"/>
      <c r="AG585" s="2469"/>
      <c r="AH585" s="2469"/>
      <c r="AI585" s="2469"/>
      <c r="AJ585" s="246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1383</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589</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543</v>
      </c>
    </row>
    <row r="589" spans="1:42" s="549" customFormat="1" ht="12.75" customHeight="1">
      <c r="C589" s="539" t="s">
        <v>1384</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1684</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2" t="s">
        <v>1329</v>
      </c>
      <c r="AG591" s="2452"/>
      <c r="AH591" s="2452"/>
      <c r="AI591" s="2452"/>
      <c r="AJ591" s="2452"/>
      <c r="AK591" s="2452"/>
      <c r="AL591" s="2452"/>
      <c r="AN591" s="595"/>
    </row>
    <row r="592" spans="1:42" s="549" customFormat="1" ht="12.75" customHeight="1">
      <c r="B592" s="536"/>
      <c r="C592" s="614"/>
      <c r="D592" s="659"/>
      <c r="E592" s="834" t="s">
        <v>1685</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1686</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1687</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1688</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0</v>
      </c>
    </row>
    <row r="596" spans="1:42" s="549" customFormat="1" ht="12.75" customHeight="1">
      <c r="B596" s="536"/>
      <c r="C596" s="614"/>
      <c r="D596" s="659"/>
      <c r="E596" s="834" t="s">
        <v>1689</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507</v>
      </c>
      <c r="E598" s="834" t="s">
        <v>1690</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2" t="s">
        <v>1385</v>
      </c>
      <c r="AG598" s="2452"/>
      <c r="AH598" s="2452"/>
      <c r="AI598" s="2452"/>
      <c r="AJ598" s="2452"/>
      <c r="AK598" s="2452"/>
      <c r="AL598" s="2452"/>
      <c r="AN598" s="595"/>
    </row>
    <row r="599" spans="1:42" s="549" customFormat="1" ht="12.75" customHeight="1">
      <c r="B599" s="536"/>
      <c r="C599" s="929"/>
      <c r="D599" s="659"/>
      <c r="E599" s="834" t="s">
        <v>1691</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589</v>
      </c>
      <c r="AP599" s="669">
        <v>0</v>
      </c>
    </row>
    <row r="600" spans="1:42" s="549" customFormat="1" ht="12.75" customHeight="1">
      <c r="B600" s="608"/>
      <c r="C600" s="927"/>
      <c r="D600" s="659"/>
      <c r="E600" s="834" t="s">
        <v>1692</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0</v>
      </c>
    </row>
    <row r="601" spans="1:42" s="549" customFormat="1" ht="12.75" customHeight="1">
      <c r="B601" s="608"/>
      <c r="C601" s="927"/>
      <c r="D601" s="659"/>
      <c r="E601" s="834" t="s">
        <v>1694</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507</v>
      </c>
      <c r="AP601" s="549">
        <v>6</v>
      </c>
    </row>
    <row r="602" spans="1:42" s="549" customFormat="1" ht="12.75" customHeight="1">
      <c r="B602" s="608"/>
      <c r="C602" s="927"/>
      <c r="D602" s="659"/>
      <c r="E602" s="834" t="s">
        <v>1693</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1386</v>
      </c>
      <c r="AP603" s="549">
        <v>4</v>
      </c>
    </row>
    <row r="604" spans="1:42" s="549" customFormat="1" ht="12.75" customHeight="1">
      <c r="B604" s="536"/>
      <c r="C604" s="927"/>
      <c r="D604" s="659" t="s">
        <v>277</v>
      </c>
      <c r="E604" s="834" t="s">
        <v>1695</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2" t="s">
        <v>1368</v>
      </c>
      <c r="AG604" s="2452"/>
      <c r="AH604" s="2452"/>
      <c r="AI604" s="2452"/>
      <c r="AJ604" s="2452"/>
      <c r="AK604" s="2452"/>
      <c r="AL604" s="2452"/>
      <c r="AN604" s="595"/>
      <c r="AO604" s="609" t="s">
        <v>1387</v>
      </c>
      <c r="AP604" s="549">
        <v>3</v>
      </c>
    </row>
    <row r="605" spans="1:42" s="549" customFormat="1" ht="12.75" customHeight="1">
      <c r="B605" s="536"/>
      <c r="C605" s="929"/>
      <c r="D605" s="659"/>
      <c r="E605" s="834" t="s">
        <v>1691</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1692</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1694</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1693</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1386</v>
      </c>
      <c r="E610" s="834" t="s">
        <v>1696</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2" t="s">
        <v>1388</v>
      </c>
      <c r="AG610" s="2452"/>
      <c r="AH610" s="2452"/>
      <c r="AI610" s="2452"/>
      <c r="AJ610" s="2452"/>
      <c r="AK610" s="2452"/>
      <c r="AL610" s="2452"/>
      <c r="AN610" s="595"/>
      <c r="AO610" s="549" t="str">
        <f>X647</f>
        <v>N/A</v>
      </c>
    </row>
    <row r="611" spans="1:53" s="549" customFormat="1" ht="12.75" customHeight="1">
      <c r="B611" s="536"/>
      <c r="C611" s="929"/>
      <c r="D611" s="659"/>
      <c r="E611" s="834" t="s">
        <v>1697</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1698</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34" t="s">
        <v>1181</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1387</v>
      </c>
      <c r="E616" s="834" t="s">
        <v>1700</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2" t="s">
        <v>1343</v>
      </c>
      <c r="AG616" s="2452"/>
      <c r="AH616" s="2452"/>
      <c r="AI616" s="2452"/>
      <c r="AJ616" s="2452"/>
      <c r="AK616" s="2452"/>
      <c r="AL616" s="2452"/>
      <c r="AN616" s="595"/>
    </row>
    <row r="617" spans="1:53" s="549" customFormat="1" ht="12.75" customHeight="1">
      <c r="B617" s="536"/>
      <c r="C617" s="927"/>
      <c r="D617" s="659"/>
      <c r="E617" s="834" t="s">
        <v>1699</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589</v>
      </c>
      <c r="AP618" s="669">
        <v>0</v>
      </c>
      <c r="AT618" s="549" t="s">
        <v>589</v>
      </c>
      <c r="AU618" s="669">
        <v>0</v>
      </c>
    </row>
    <row r="619" spans="1:53" s="549" customFormat="1" ht="12.75" customHeight="1">
      <c r="B619" s="536"/>
      <c r="C619" s="929"/>
      <c r="D619" s="536" t="s">
        <v>1389</v>
      </c>
      <c r="E619" s="932"/>
      <c r="F619" s="932"/>
      <c r="G619" s="932"/>
      <c r="H619" s="2532" t="s">
        <v>1386</v>
      </c>
      <c r="I619" s="2532"/>
      <c r="J619" s="932"/>
      <c r="K619" s="932"/>
      <c r="L619" s="932"/>
      <c r="N619" s="22"/>
      <c r="O619" s="22"/>
      <c r="P619" s="22"/>
      <c r="Q619" s="1145" t="s">
        <v>2128</v>
      </c>
      <c r="R619" s="2535" t="s">
        <v>2129</v>
      </c>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507</v>
      </c>
      <c r="AP620" s="549">
        <v>2</v>
      </c>
      <c r="AT620" s="609" t="s">
        <v>507</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1701</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1702</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1703</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1704</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589</v>
      </c>
      <c r="AP626" s="669">
        <v>0</v>
      </c>
    </row>
    <row r="627" spans="1:42" s="549" customFormat="1" ht="12.75" customHeight="1">
      <c r="B627" s="536"/>
      <c r="C627" s="929"/>
      <c r="D627" s="536"/>
      <c r="E627" s="536" t="s">
        <v>1389</v>
      </c>
      <c r="F627" s="932"/>
      <c r="G627" s="932"/>
      <c r="I627" s="2533" t="s">
        <v>589</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1390</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1391</v>
      </c>
      <c r="AP628" s="549">
        <v>2</v>
      </c>
    </row>
    <row r="629" spans="1:42" s="549" customFormat="1" ht="12.75" customHeight="1">
      <c r="B629" s="2464" t="s">
        <v>589</v>
      </c>
      <c r="C629" s="2464"/>
      <c r="D629" s="640"/>
      <c r="E629" s="2469" t="s">
        <v>1392</v>
      </c>
      <c r="F629" s="2469"/>
      <c r="G629" s="2469"/>
      <c r="H629" s="2469"/>
      <c r="I629" s="2469"/>
      <c r="J629" s="2469"/>
      <c r="K629" s="2469"/>
      <c r="L629" s="2469"/>
      <c r="M629" s="2469"/>
      <c r="N629" s="2469"/>
      <c r="O629" s="2469"/>
      <c r="P629" s="2469"/>
      <c r="Q629" s="2469"/>
      <c r="R629" s="2469"/>
      <c r="S629" s="2469"/>
      <c r="T629" s="2469"/>
      <c r="U629" s="2469"/>
      <c r="V629" s="2469"/>
      <c r="W629" s="2469"/>
      <c r="X629" s="2469"/>
      <c r="Y629" s="2469"/>
      <c r="Z629" s="2469"/>
      <c r="AA629" s="2469"/>
      <c r="AB629" s="2469"/>
      <c r="AC629" s="2469"/>
      <c r="AD629" s="2469"/>
      <c r="AE629" s="2469"/>
      <c r="AF629" s="2469"/>
      <c r="AG629" s="2469"/>
      <c r="AH629" s="640"/>
      <c r="AI629" s="640"/>
      <c r="AJ629" s="640"/>
      <c r="AK629" s="640"/>
      <c r="AL629" s="640"/>
      <c r="AN629" s="595"/>
    </row>
    <row r="630" spans="1:42" s="549" customFormat="1" ht="12.75" customHeight="1">
      <c r="B630" s="536"/>
      <c r="C630" s="929"/>
      <c r="D630" s="640"/>
      <c r="E630" s="2469"/>
      <c r="F630" s="2469"/>
      <c r="G630" s="2469"/>
      <c r="H630" s="2469"/>
      <c r="I630" s="2469"/>
      <c r="J630" s="2469"/>
      <c r="K630" s="2469"/>
      <c r="L630" s="2469"/>
      <c r="M630" s="2469"/>
      <c r="N630" s="2469"/>
      <c r="O630" s="2469"/>
      <c r="P630" s="2469"/>
      <c r="Q630" s="2469"/>
      <c r="R630" s="2469"/>
      <c r="S630" s="2469"/>
      <c r="T630" s="2469"/>
      <c r="U630" s="2469"/>
      <c r="V630" s="2469"/>
      <c r="W630" s="2469"/>
      <c r="X630" s="2469"/>
      <c r="Y630" s="2469"/>
      <c r="Z630" s="2469"/>
      <c r="AA630" s="2469"/>
      <c r="AB630" s="2469"/>
      <c r="AC630" s="2469"/>
      <c r="AD630" s="2469"/>
      <c r="AE630" s="2469"/>
      <c r="AF630" s="2469"/>
      <c r="AG630" s="2469"/>
      <c r="AH630" s="640"/>
      <c r="AI630" s="640"/>
      <c r="AJ630" s="640"/>
      <c r="AK630" s="640"/>
      <c r="AL630" s="640"/>
      <c r="AN630" s="595"/>
    </row>
    <row r="631" spans="1:42" s="549" customFormat="1" ht="12.75" customHeight="1">
      <c r="B631" s="536"/>
      <c r="C631" s="929"/>
      <c r="D631" s="640"/>
      <c r="E631" s="2469"/>
      <c r="F631" s="2469"/>
      <c r="G631" s="2469"/>
      <c r="H631" s="2469"/>
      <c r="I631" s="2469"/>
      <c r="J631" s="2469"/>
      <c r="K631" s="2469"/>
      <c r="L631" s="2469"/>
      <c r="M631" s="2469"/>
      <c r="N631" s="2469"/>
      <c r="O631" s="2469"/>
      <c r="P631" s="2469"/>
      <c r="Q631" s="2469"/>
      <c r="R631" s="2469"/>
      <c r="S631" s="2469"/>
      <c r="T631" s="2469"/>
      <c r="U631" s="2469"/>
      <c r="V631" s="2469"/>
      <c r="W631" s="2469"/>
      <c r="X631" s="2469"/>
      <c r="Y631" s="2469"/>
      <c r="Z631" s="2469"/>
      <c r="AA631" s="2469"/>
      <c r="AB631" s="2469"/>
      <c r="AC631" s="2469"/>
      <c r="AD631" s="2469"/>
      <c r="AE631" s="2469"/>
      <c r="AF631" s="2469"/>
      <c r="AG631" s="2469"/>
      <c r="AH631" s="640"/>
      <c r="AI631" s="640"/>
      <c r="AJ631" s="640"/>
      <c r="AK631" s="640"/>
      <c r="AL631" s="640"/>
      <c r="AN631" s="595"/>
    </row>
    <row r="632" spans="1:42" s="549" customFormat="1" ht="12.75" customHeight="1">
      <c r="B632" s="536"/>
      <c r="C632" s="929"/>
      <c r="D632" s="640"/>
      <c r="E632" s="2469"/>
      <c r="F632" s="2469"/>
      <c r="G632" s="2469"/>
      <c r="H632" s="2469"/>
      <c r="I632" s="2469"/>
      <c r="J632" s="2469"/>
      <c r="K632" s="2469"/>
      <c r="L632" s="2469"/>
      <c r="M632" s="2469"/>
      <c r="N632" s="2469"/>
      <c r="O632" s="2469"/>
      <c r="P632" s="2469"/>
      <c r="Q632" s="2469"/>
      <c r="R632" s="2469"/>
      <c r="S632" s="2469"/>
      <c r="T632" s="2469"/>
      <c r="U632" s="2469"/>
      <c r="V632" s="2469"/>
      <c r="W632" s="2469"/>
      <c r="X632" s="2469"/>
      <c r="Y632" s="2469"/>
      <c r="Z632" s="2469"/>
      <c r="AA632" s="2469"/>
      <c r="AB632" s="2469"/>
      <c r="AC632" s="2469"/>
      <c r="AD632" s="2469"/>
      <c r="AE632" s="2469"/>
      <c r="AF632" s="2469"/>
      <c r="AG632" s="246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1393</v>
      </c>
      <c r="AJ634" s="2477">
        <f>VLOOKUP($H$619,$AO$599:$AP$604,2,FALSE)+IF(R619=AO607,0,VLOOKUP($I$627,$AO$626:$AP$628,2,FALSE))</f>
        <v>4</v>
      </c>
      <c r="AK634" s="247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1394</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1" t="s">
        <v>1680</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452" t="s">
        <v>1343</v>
      </c>
      <c r="AG638" s="2452"/>
      <c r="AH638" s="2452"/>
      <c r="AI638" s="2452"/>
      <c r="AJ638" s="2452"/>
      <c r="AK638" s="2452"/>
      <c r="AL638" s="2452"/>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589</v>
      </c>
      <c r="AP646" s="669">
        <v>0</v>
      </c>
    </row>
    <row r="647" spans="1:42" s="549" customFormat="1" ht="12.75" customHeight="1">
      <c r="B647" s="614"/>
      <c r="C647" s="927"/>
      <c r="D647" s="659"/>
      <c r="E647" s="614" t="s">
        <v>1395</v>
      </c>
      <c r="F647" s="937"/>
      <c r="G647" s="937"/>
      <c r="H647" s="937"/>
      <c r="I647" s="937"/>
      <c r="J647" s="937"/>
      <c r="K647" s="937"/>
      <c r="L647" s="937"/>
      <c r="M647" s="937"/>
      <c r="N647" s="937"/>
      <c r="O647" s="937"/>
      <c r="P647" s="937"/>
      <c r="Q647" s="937"/>
      <c r="R647" s="937"/>
      <c r="U647" s="937"/>
      <c r="V647" s="937"/>
      <c r="W647" s="937"/>
      <c r="X647" s="2464" t="s">
        <v>589</v>
      </c>
      <c r="Y647" s="2464"/>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507</v>
      </c>
      <c r="AP648" s="676">
        <v>4</v>
      </c>
    </row>
    <row r="649" spans="1:42" s="549" customFormat="1" ht="12.75" customHeight="1">
      <c r="B649" s="536"/>
      <c r="C649" s="927"/>
      <c r="D649" s="659" t="s">
        <v>507</v>
      </c>
      <c r="E649" s="553" t="s">
        <v>1396</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2" t="s">
        <v>1397</v>
      </c>
      <c r="AG649" s="2452"/>
      <c r="AH649" s="2452"/>
      <c r="AI649" s="2452"/>
      <c r="AJ649" s="2452"/>
      <c r="AK649" s="2452"/>
      <c r="AL649" s="2452"/>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1386</v>
      </c>
      <c r="AP650" s="676">
        <v>4</v>
      </c>
    </row>
    <row r="651" spans="1:42" s="549" customFormat="1" ht="12.75" customHeight="1">
      <c r="B651" s="536"/>
      <c r="C651" s="927"/>
      <c r="D651" s="536" t="s">
        <v>1389</v>
      </c>
      <c r="E651" s="932"/>
      <c r="F651" s="932"/>
      <c r="G651" s="932"/>
      <c r="H651" s="2532" t="s">
        <v>685</v>
      </c>
      <c r="I651" s="253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1387</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1398</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1399</v>
      </c>
      <c r="AJ653" s="2477">
        <f>VLOOKUP($H$651,$AO$618:$AP$620,2,FALSE)</f>
        <v>3</v>
      </c>
      <c r="AK653" s="2479"/>
      <c r="AL653" s="593"/>
      <c r="AN653" s="595"/>
      <c r="AO653" s="609" t="s">
        <v>1400</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1401</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469" t="s">
        <v>2050</v>
      </c>
      <c r="F657" s="2469"/>
      <c r="G657" s="2469"/>
      <c r="H657" s="2469"/>
      <c r="I657" s="2469"/>
      <c r="J657" s="2469"/>
      <c r="K657" s="2469"/>
      <c r="L657" s="2469"/>
      <c r="M657" s="2469"/>
      <c r="N657" s="2469"/>
      <c r="O657" s="2469"/>
      <c r="P657" s="2469"/>
      <c r="Q657" s="2469"/>
      <c r="R657" s="2469"/>
      <c r="S657" s="2469"/>
      <c r="T657" s="2469"/>
      <c r="U657" s="2469"/>
      <c r="V657" s="2469"/>
      <c r="W657" s="2469"/>
      <c r="X657" s="2469"/>
      <c r="Y657" s="2469"/>
      <c r="Z657" s="2469"/>
      <c r="AA657" s="2469"/>
      <c r="AB657" s="2469"/>
      <c r="AC657" s="2469"/>
      <c r="AD657" s="2469"/>
      <c r="AE657" s="536"/>
      <c r="AF657" s="2452" t="s">
        <v>1343</v>
      </c>
      <c r="AG657" s="2452"/>
      <c r="AH657" s="2452"/>
      <c r="AI657" s="2452"/>
      <c r="AJ657" s="2452"/>
      <c r="AK657" s="2452"/>
      <c r="AL657" s="2452"/>
      <c r="AN657" s="595"/>
    </row>
    <row r="658" spans="1:42" s="549" customFormat="1" ht="12.75" customHeight="1">
      <c r="B658" s="536"/>
      <c r="C658" s="536"/>
      <c r="D658" s="659"/>
      <c r="E658" s="2469"/>
      <c r="F658" s="2469"/>
      <c r="G658" s="2469"/>
      <c r="H658" s="2469"/>
      <c r="I658" s="2469"/>
      <c r="J658" s="2469"/>
      <c r="K658" s="2469"/>
      <c r="L658" s="2469"/>
      <c r="M658" s="2469"/>
      <c r="N658" s="2469"/>
      <c r="O658" s="2469"/>
      <c r="P658" s="2469"/>
      <c r="Q658" s="2469"/>
      <c r="R658" s="2469"/>
      <c r="S658" s="2469"/>
      <c r="T658" s="2469"/>
      <c r="U658" s="2469"/>
      <c r="V658" s="2469"/>
      <c r="W658" s="2469"/>
      <c r="X658" s="2469"/>
      <c r="Y658" s="2469"/>
      <c r="Z658" s="2469"/>
      <c r="AA658" s="2469"/>
      <c r="AB658" s="2469"/>
      <c r="AC658" s="2469"/>
      <c r="AD658" s="246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507</v>
      </c>
      <c r="E660" s="614" t="s">
        <v>1402</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2" t="s">
        <v>1397</v>
      </c>
      <c r="AG660" s="2452"/>
      <c r="AH660" s="2452"/>
      <c r="AI660" s="2452"/>
      <c r="AJ660" s="2452"/>
      <c r="AK660" s="2452"/>
      <c r="AL660" s="2452"/>
      <c r="AN660" s="595"/>
    </row>
    <row r="661" spans="1:42" s="549" customFormat="1" ht="12.75" customHeight="1">
      <c r="B661" s="536"/>
      <c r="C661" s="927"/>
      <c r="D661" s="659"/>
      <c r="E661" s="614" t="s">
        <v>1403</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1389</v>
      </c>
      <c r="E663" s="932"/>
      <c r="F663" s="932"/>
      <c r="G663" s="932"/>
      <c r="H663" s="2532" t="s">
        <v>507</v>
      </c>
      <c r="I663" s="253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1404</v>
      </c>
      <c r="AJ665" s="2477">
        <f>VLOOKUP(H663,AT618:AU620,2,FALSE)</f>
        <v>2</v>
      </c>
      <c r="AK665" s="247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1405</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1406</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469" t="s">
        <v>1407</v>
      </c>
      <c r="F670" s="2469"/>
      <c r="G670" s="2469"/>
      <c r="H670" s="2469"/>
      <c r="I670" s="2469"/>
      <c r="J670" s="2469"/>
      <c r="K670" s="2469"/>
      <c r="L670" s="2469"/>
      <c r="M670" s="2469"/>
      <c r="N670" s="2469"/>
      <c r="O670" s="2469"/>
      <c r="P670" s="2469"/>
      <c r="Q670" s="2469"/>
      <c r="R670" s="2469"/>
      <c r="S670" s="2469"/>
      <c r="T670" s="2469"/>
      <c r="U670" s="2469"/>
      <c r="V670" s="2469"/>
      <c r="W670" s="2469"/>
      <c r="X670" s="2469"/>
      <c r="Y670" s="2469"/>
      <c r="Z670" s="2469"/>
      <c r="AA670" s="2469"/>
      <c r="AB670" s="2469"/>
      <c r="AC670" s="2469"/>
      <c r="AD670" s="536"/>
      <c r="AE670" s="536"/>
      <c r="AF670" s="2452" t="s">
        <v>1368</v>
      </c>
      <c r="AG670" s="2452"/>
      <c r="AH670" s="2452"/>
      <c r="AI670" s="2452"/>
      <c r="AJ670" s="2452"/>
      <c r="AK670" s="2452"/>
      <c r="AL670" s="2452"/>
      <c r="AN670" s="595"/>
    </row>
    <row r="671" spans="1:42" s="549" customFormat="1" ht="12.75" customHeight="1">
      <c r="B671" s="536"/>
      <c r="C671" s="539"/>
      <c r="D671" s="536"/>
      <c r="E671" s="2469"/>
      <c r="F671" s="2469"/>
      <c r="G671" s="2469"/>
      <c r="H671" s="2469"/>
      <c r="I671" s="2469"/>
      <c r="J671" s="2469"/>
      <c r="K671" s="2469"/>
      <c r="L671" s="2469"/>
      <c r="M671" s="2469"/>
      <c r="N671" s="2469"/>
      <c r="O671" s="2469"/>
      <c r="P671" s="2469"/>
      <c r="Q671" s="2469"/>
      <c r="R671" s="2469"/>
      <c r="S671" s="2469"/>
      <c r="T671" s="2469"/>
      <c r="U671" s="2469"/>
      <c r="V671" s="2469"/>
      <c r="W671" s="2469"/>
      <c r="X671" s="2469"/>
      <c r="Y671" s="2469"/>
      <c r="Z671" s="2469"/>
      <c r="AA671" s="2469"/>
      <c r="AB671" s="2469"/>
      <c r="AC671" s="2469"/>
      <c r="AD671" s="536"/>
      <c r="AE671" s="536"/>
      <c r="AF671" s="536"/>
      <c r="AG671" s="536"/>
      <c r="AH671" s="536"/>
      <c r="AI671" s="536"/>
      <c r="AJ671" s="536"/>
      <c r="AK671" s="536"/>
      <c r="AL671" s="536"/>
      <c r="AN671" s="595"/>
    </row>
    <row r="672" spans="1:42" s="549" customFormat="1" ht="12.75" customHeight="1">
      <c r="B672" s="536"/>
      <c r="C672" s="539"/>
      <c r="D672" s="659"/>
      <c r="E672" s="2469"/>
      <c r="F672" s="2469"/>
      <c r="G672" s="2469"/>
      <c r="H672" s="2469"/>
      <c r="I672" s="2469"/>
      <c r="J672" s="2469"/>
      <c r="K672" s="2469"/>
      <c r="L672" s="2469"/>
      <c r="M672" s="2469"/>
      <c r="N672" s="2469"/>
      <c r="O672" s="2469"/>
      <c r="P672" s="2469"/>
      <c r="Q672" s="2469"/>
      <c r="R672" s="2469"/>
      <c r="S672" s="2469"/>
      <c r="T672" s="2469"/>
      <c r="U672" s="2469"/>
      <c r="V672" s="2469"/>
      <c r="W672" s="2469"/>
      <c r="X672" s="2469"/>
      <c r="Y672" s="2469"/>
      <c r="Z672" s="2469"/>
      <c r="AA672" s="2469"/>
      <c r="AB672" s="2469"/>
      <c r="AC672" s="246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507</v>
      </c>
      <c r="E674" s="2469" t="s">
        <v>1408</v>
      </c>
      <c r="F674" s="2469"/>
      <c r="G674" s="2469"/>
      <c r="H674" s="2469"/>
      <c r="I674" s="2469"/>
      <c r="J674" s="2469"/>
      <c r="K674" s="2469"/>
      <c r="L674" s="2469"/>
      <c r="M674" s="2469"/>
      <c r="N674" s="2469"/>
      <c r="O674" s="2469"/>
      <c r="P674" s="2469"/>
      <c r="Q674" s="2469"/>
      <c r="R674" s="2469"/>
      <c r="S674" s="2469"/>
      <c r="T674" s="2469"/>
      <c r="U674" s="2469"/>
      <c r="V674" s="2469"/>
      <c r="W674" s="2469"/>
      <c r="X674" s="2469"/>
      <c r="Y674" s="2469"/>
      <c r="Z674" s="2469"/>
      <c r="AA674" s="2469"/>
      <c r="AB674" s="2469"/>
      <c r="AC674" s="2469"/>
      <c r="AD674" s="536"/>
      <c r="AE674" s="536"/>
      <c r="AF674" s="2452" t="s">
        <v>1388</v>
      </c>
      <c r="AG674" s="2452"/>
      <c r="AH674" s="2452"/>
      <c r="AI674" s="2452"/>
      <c r="AJ674" s="2452"/>
      <c r="AK674" s="2452"/>
      <c r="AL674" s="2452"/>
      <c r="AN674" s="595"/>
    </row>
    <row r="675" spans="1:42" s="549" customFormat="1" ht="12.75" customHeight="1">
      <c r="B675" s="536"/>
      <c r="C675" s="539"/>
      <c r="D675" s="536"/>
      <c r="E675" s="2469"/>
      <c r="F675" s="2469"/>
      <c r="G675" s="2469"/>
      <c r="H675" s="2469"/>
      <c r="I675" s="2469"/>
      <c r="J675" s="2469"/>
      <c r="K675" s="2469"/>
      <c r="L675" s="2469"/>
      <c r="M675" s="2469"/>
      <c r="N675" s="2469"/>
      <c r="O675" s="2469"/>
      <c r="P675" s="2469"/>
      <c r="Q675" s="2469"/>
      <c r="R675" s="2469"/>
      <c r="S675" s="2469"/>
      <c r="T675" s="2469"/>
      <c r="U675" s="2469"/>
      <c r="V675" s="2469"/>
      <c r="W675" s="2469"/>
      <c r="X675" s="2469"/>
      <c r="Y675" s="2469"/>
      <c r="Z675" s="2469"/>
      <c r="AA675" s="2469"/>
      <c r="AB675" s="2469"/>
      <c r="AC675" s="2469"/>
      <c r="AD675" s="536"/>
      <c r="AE675" s="536"/>
      <c r="AF675" s="536"/>
      <c r="AG675" s="536"/>
      <c r="AH675" s="536"/>
      <c r="AI675" s="536"/>
      <c r="AJ675" s="536"/>
      <c r="AK675" s="536"/>
      <c r="AL675" s="536"/>
      <c r="AN675" s="595"/>
    </row>
    <row r="676" spans="1:42" s="549" customFormat="1" ht="15" customHeight="1">
      <c r="B676" s="536"/>
      <c r="C676" s="539"/>
      <c r="D676" s="659"/>
      <c r="E676" s="2469"/>
      <c r="F676" s="2469"/>
      <c r="G676" s="2469"/>
      <c r="H676" s="2469"/>
      <c r="I676" s="2469"/>
      <c r="J676" s="2469"/>
      <c r="K676" s="2469"/>
      <c r="L676" s="2469"/>
      <c r="M676" s="2469"/>
      <c r="N676" s="2469"/>
      <c r="O676" s="2469"/>
      <c r="P676" s="2469"/>
      <c r="Q676" s="2469"/>
      <c r="R676" s="2469"/>
      <c r="S676" s="2469"/>
      <c r="T676" s="2469"/>
      <c r="U676" s="2469"/>
      <c r="V676" s="2469"/>
      <c r="W676" s="2469"/>
      <c r="X676" s="2469"/>
      <c r="Y676" s="2469"/>
      <c r="Z676" s="2469"/>
      <c r="AA676" s="2469"/>
      <c r="AB676" s="2469"/>
      <c r="AC676" s="246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69" t="s">
        <v>1409</v>
      </c>
      <c r="F678" s="2469"/>
      <c r="G678" s="2469"/>
      <c r="H678" s="2469"/>
      <c r="I678" s="2469"/>
      <c r="J678" s="2469"/>
      <c r="K678" s="2469"/>
      <c r="L678" s="2469"/>
      <c r="M678" s="2469"/>
      <c r="N678" s="2469"/>
      <c r="O678" s="2469"/>
      <c r="P678" s="2469"/>
      <c r="Q678" s="2469"/>
      <c r="R678" s="2469"/>
      <c r="S678" s="2469"/>
      <c r="T678" s="2469"/>
      <c r="U678" s="2469"/>
      <c r="V678" s="2469"/>
      <c r="W678" s="2469"/>
      <c r="X678" s="2469"/>
      <c r="Y678" s="2469"/>
      <c r="Z678" s="2469"/>
      <c r="AA678" s="2469"/>
      <c r="AB678" s="2469"/>
      <c r="AC678" s="2469"/>
      <c r="AD678" s="536"/>
      <c r="AE678" s="536"/>
      <c r="AF678" s="2452" t="s">
        <v>1343</v>
      </c>
      <c r="AG678" s="2452"/>
      <c r="AH678" s="2452"/>
      <c r="AI678" s="2452"/>
      <c r="AJ678" s="2452"/>
      <c r="AK678" s="2452"/>
      <c r="AL678" s="2452"/>
      <c r="AN678" s="595"/>
    </row>
    <row r="679" spans="1:42" s="549" customFormat="1" ht="12.75" customHeight="1">
      <c r="B679" s="536"/>
      <c r="C679" s="927"/>
      <c r="D679" s="536"/>
      <c r="E679" s="2469"/>
      <c r="F679" s="2469"/>
      <c r="G679" s="2469"/>
      <c r="H679" s="2469"/>
      <c r="I679" s="2469"/>
      <c r="J679" s="2469"/>
      <c r="K679" s="2469"/>
      <c r="L679" s="2469"/>
      <c r="M679" s="2469"/>
      <c r="N679" s="2469"/>
      <c r="O679" s="2469"/>
      <c r="P679" s="2469"/>
      <c r="Q679" s="2469"/>
      <c r="R679" s="2469"/>
      <c r="S679" s="2469"/>
      <c r="T679" s="2469"/>
      <c r="U679" s="2469"/>
      <c r="V679" s="2469"/>
      <c r="W679" s="2469"/>
      <c r="X679" s="2469"/>
      <c r="Y679" s="2469"/>
      <c r="Z679" s="2469"/>
      <c r="AA679" s="2469"/>
      <c r="AB679" s="2469"/>
      <c r="AC679" s="2469"/>
      <c r="AD679" s="536"/>
      <c r="AE679" s="2452"/>
      <c r="AF679" s="2452"/>
      <c r="AG679" s="2452"/>
      <c r="AH679" s="2452"/>
      <c r="AI679" s="2452"/>
      <c r="AJ679" s="2452"/>
      <c r="AK679" s="2452"/>
      <c r="AL679" s="592"/>
      <c r="AN679" s="595"/>
      <c r="AO679" s="549" t="s">
        <v>589</v>
      </c>
      <c r="AP679" s="669">
        <v>0</v>
      </c>
    </row>
    <row r="680" spans="1:42" s="549" customFormat="1" ht="12.75" customHeight="1">
      <c r="A680" s="675"/>
      <c r="B680" s="536"/>
      <c r="C680" s="536"/>
      <c r="D680" s="659"/>
      <c r="E680" s="2469"/>
      <c r="F680" s="2469"/>
      <c r="G680" s="2469"/>
      <c r="H680" s="2469"/>
      <c r="I680" s="2469"/>
      <c r="J680" s="2469"/>
      <c r="K680" s="2469"/>
      <c r="L680" s="2469"/>
      <c r="M680" s="2469"/>
      <c r="N680" s="2469"/>
      <c r="O680" s="2469"/>
      <c r="P680" s="2469"/>
      <c r="Q680" s="2469"/>
      <c r="R680" s="2469"/>
      <c r="S680" s="2469"/>
      <c r="T680" s="2469"/>
      <c r="U680" s="2469"/>
      <c r="V680" s="2469"/>
      <c r="W680" s="2469"/>
      <c r="X680" s="2469"/>
      <c r="Y680" s="2469"/>
      <c r="Z680" s="2469"/>
      <c r="AA680" s="2469"/>
      <c r="AB680" s="2469"/>
      <c r="AC680" s="2469"/>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507</v>
      </c>
      <c r="AP681" s="549">
        <v>2</v>
      </c>
    </row>
    <row r="682" spans="1:42" s="549" customFormat="1" ht="12.75" customHeight="1">
      <c r="A682" s="666"/>
      <c r="B682" s="536"/>
      <c r="C682" s="943"/>
      <c r="D682" s="659" t="s">
        <v>1386</v>
      </c>
      <c r="E682" s="2469" t="s">
        <v>1410</v>
      </c>
      <c r="F682" s="2469"/>
      <c r="G682" s="2469"/>
      <c r="H682" s="2469"/>
      <c r="I682" s="2469"/>
      <c r="J682" s="2469"/>
      <c r="K682" s="2469"/>
      <c r="L682" s="2469"/>
      <c r="M682" s="2469"/>
      <c r="N682" s="2469"/>
      <c r="O682" s="2469"/>
      <c r="P682" s="2469"/>
      <c r="Q682" s="2469"/>
      <c r="R682" s="2469"/>
      <c r="S682" s="2469"/>
      <c r="T682" s="2469"/>
      <c r="U682" s="2469"/>
      <c r="V682" s="2469"/>
      <c r="W682" s="2469"/>
      <c r="X682" s="2469"/>
      <c r="Y682" s="2469"/>
      <c r="Z682" s="2469"/>
      <c r="AA682" s="2469"/>
      <c r="AB682" s="2469"/>
      <c r="AC682" s="2469"/>
      <c r="AD682" s="536"/>
      <c r="AE682" s="536"/>
      <c r="AF682" s="2452" t="s">
        <v>1388</v>
      </c>
      <c r="AG682" s="2452"/>
      <c r="AH682" s="2452"/>
      <c r="AI682" s="2452"/>
      <c r="AJ682" s="2452"/>
      <c r="AK682" s="2452"/>
      <c r="AL682" s="2452"/>
      <c r="AN682" s="595"/>
    </row>
    <row r="683" spans="1:42" s="549" customFormat="1" ht="12.75" customHeight="1">
      <c r="A683" s="666"/>
      <c r="B683" s="536"/>
      <c r="C683" s="943"/>
      <c r="D683" s="659"/>
      <c r="E683" s="2469"/>
      <c r="F683" s="2469"/>
      <c r="G683" s="2469"/>
      <c r="H683" s="2469"/>
      <c r="I683" s="2469"/>
      <c r="J683" s="2469"/>
      <c r="K683" s="2469"/>
      <c r="L683" s="2469"/>
      <c r="M683" s="2469"/>
      <c r="N683" s="2469"/>
      <c r="O683" s="2469"/>
      <c r="P683" s="2469"/>
      <c r="Q683" s="2469"/>
      <c r="R683" s="2469"/>
      <c r="S683" s="2469"/>
      <c r="T683" s="2469"/>
      <c r="U683" s="2469"/>
      <c r="V683" s="2469"/>
      <c r="W683" s="2469"/>
      <c r="X683" s="2469"/>
      <c r="Y683" s="2469"/>
      <c r="Z683" s="2469"/>
      <c r="AA683" s="2469"/>
      <c r="AB683" s="2469"/>
      <c r="AC683" s="246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9"/>
      <c r="F684" s="2469"/>
      <c r="G684" s="2469"/>
      <c r="H684" s="2469"/>
      <c r="I684" s="2469"/>
      <c r="J684" s="2469"/>
      <c r="K684" s="2469"/>
      <c r="L684" s="2469"/>
      <c r="M684" s="2469"/>
      <c r="N684" s="2469"/>
      <c r="O684" s="2469"/>
      <c r="P684" s="2469"/>
      <c r="Q684" s="2469"/>
      <c r="R684" s="2469"/>
      <c r="S684" s="2469"/>
      <c r="T684" s="2469"/>
      <c r="U684" s="2469"/>
      <c r="V684" s="2469"/>
      <c r="W684" s="2469"/>
      <c r="X684" s="2469"/>
      <c r="Y684" s="2469"/>
      <c r="Z684" s="2469"/>
      <c r="AA684" s="2469"/>
      <c r="AB684" s="2469"/>
      <c r="AC684" s="246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1387</v>
      </c>
      <c r="E686" s="2469" t="s">
        <v>1411</v>
      </c>
      <c r="F686" s="2469"/>
      <c r="G686" s="2469"/>
      <c r="H686" s="2469"/>
      <c r="I686" s="2469"/>
      <c r="J686" s="2469"/>
      <c r="K686" s="2469"/>
      <c r="L686" s="2469"/>
      <c r="M686" s="2469"/>
      <c r="N686" s="2469"/>
      <c r="O686" s="2469"/>
      <c r="P686" s="2469"/>
      <c r="Q686" s="2469"/>
      <c r="R686" s="2469"/>
      <c r="S686" s="2469"/>
      <c r="T686" s="2469"/>
      <c r="U686" s="2469"/>
      <c r="V686" s="2469"/>
      <c r="W686" s="2469"/>
      <c r="X686" s="2469"/>
      <c r="Y686" s="2469"/>
      <c r="Z686" s="2469"/>
      <c r="AA686" s="2469"/>
      <c r="AB686" s="2469"/>
      <c r="AC686" s="2469"/>
      <c r="AD686" s="536"/>
      <c r="AE686" s="536"/>
      <c r="AF686" s="2452" t="s">
        <v>1343</v>
      </c>
      <c r="AG686" s="2452"/>
      <c r="AH686" s="2452"/>
      <c r="AI686" s="2452"/>
      <c r="AJ686" s="2452"/>
      <c r="AK686" s="2452"/>
      <c r="AL686" s="2452"/>
      <c r="AM686" s="594"/>
      <c r="AN686" s="595"/>
    </row>
    <row r="687" spans="1:42" s="549" customFormat="1" ht="12.75" customHeight="1">
      <c r="B687" s="536"/>
      <c r="C687" s="927"/>
      <c r="D687" s="659"/>
      <c r="E687" s="2469"/>
      <c r="F687" s="2469"/>
      <c r="G687" s="2469"/>
      <c r="H687" s="2469"/>
      <c r="I687" s="2469"/>
      <c r="J687" s="2469"/>
      <c r="K687" s="2469"/>
      <c r="L687" s="2469"/>
      <c r="M687" s="2469"/>
      <c r="N687" s="2469"/>
      <c r="O687" s="2469"/>
      <c r="P687" s="2469"/>
      <c r="Q687" s="2469"/>
      <c r="R687" s="2469"/>
      <c r="S687" s="2469"/>
      <c r="T687" s="2469"/>
      <c r="U687" s="2469"/>
      <c r="V687" s="2469"/>
      <c r="W687" s="2469"/>
      <c r="X687" s="2469"/>
      <c r="Y687" s="2469"/>
      <c r="Z687" s="2469"/>
      <c r="AA687" s="2469"/>
      <c r="AB687" s="2469"/>
      <c r="AC687" s="2469"/>
      <c r="AD687" s="536"/>
      <c r="AE687" s="536"/>
      <c r="AF687" s="536"/>
      <c r="AG687" s="536"/>
      <c r="AH687" s="536"/>
      <c r="AI687" s="536"/>
      <c r="AJ687" s="536"/>
      <c r="AK687" s="536"/>
      <c r="AL687" s="536"/>
      <c r="AM687" s="594"/>
      <c r="AN687" s="595"/>
    </row>
    <row r="688" spans="1:42" s="549" customFormat="1" ht="12.75" customHeight="1">
      <c r="B688" s="536"/>
      <c r="C688" s="927"/>
      <c r="D688" s="659"/>
      <c r="E688" s="2469"/>
      <c r="F688" s="2469"/>
      <c r="G688" s="2469"/>
      <c r="H688" s="2469"/>
      <c r="I688" s="2469"/>
      <c r="J688" s="2469"/>
      <c r="K688" s="2469"/>
      <c r="L688" s="2469"/>
      <c r="M688" s="2469"/>
      <c r="N688" s="2469"/>
      <c r="O688" s="2469"/>
      <c r="P688" s="2469"/>
      <c r="Q688" s="2469"/>
      <c r="R688" s="2469"/>
      <c r="S688" s="2469"/>
      <c r="T688" s="2469"/>
      <c r="U688" s="2469"/>
      <c r="V688" s="2469"/>
      <c r="W688" s="2469"/>
      <c r="X688" s="2469"/>
      <c r="Y688" s="2469"/>
      <c r="Z688" s="2469"/>
      <c r="AA688" s="2469"/>
      <c r="AB688" s="2469"/>
      <c r="AC688" s="246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1398</v>
      </c>
      <c r="E690" s="2469" t="s">
        <v>1412</v>
      </c>
      <c r="F690" s="2469"/>
      <c r="G690" s="2469"/>
      <c r="H690" s="2469"/>
      <c r="I690" s="2469"/>
      <c r="J690" s="2469"/>
      <c r="K690" s="2469"/>
      <c r="L690" s="2469"/>
      <c r="M690" s="2469"/>
      <c r="N690" s="2469"/>
      <c r="O690" s="2469"/>
      <c r="P690" s="2469"/>
      <c r="Q690" s="2469"/>
      <c r="R690" s="2469"/>
      <c r="S690" s="2469"/>
      <c r="T690" s="2469"/>
      <c r="U690" s="2469"/>
      <c r="V690" s="2469"/>
      <c r="W690" s="2469"/>
      <c r="X690" s="2469"/>
      <c r="Y690" s="2469"/>
      <c r="Z690" s="2469"/>
      <c r="AA690" s="2469"/>
      <c r="AB690" s="2469"/>
      <c r="AC690" s="2469"/>
      <c r="AD690" s="536"/>
      <c r="AE690" s="536"/>
      <c r="AF690" s="2452" t="s">
        <v>1397</v>
      </c>
      <c r="AG690" s="2452"/>
      <c r="AH690" s="2452"/>
      <c r="AI690" s="2452"/>
      <c r="AJ690" s="2452"/>
      <c r="AK690" s="2452"/>
      <c r="AL690" s="2452"/>
      <c r="AM690" s="594"/>
      <c r="AN690" s="595"/>
    </row>
    <row r="691" spans="1:50" s="549" customFormat="1" ht="12.75" customHeight="1">
      <c r="A691" s="675"/>
      <c r="B691" s="536"/>
      <c r="C691" s="927"/>
      <c r="D691" s="659"/>
      <c r="E691" s="2469"/>
      <c r="F691" s="2469"/>
      <c r="G691" s="2469"/>
      <c r="H691" s="2469"/>
      <c r="I691" s="2469"/>
      <c r="J691" s="2469"/>
      <c r="K691" s="2469"/>
      <c r="L691" s="2469"/>
      <c r="M691" s="2469"/>
      <c r="N691" s="2469"/>
      <c r="O691" s="2469"/>
      <c r="P691" s="2469"/>
      <c r="Q691" s="2469"/>
      <c r="R691" s="2469"/>
      <c r="S691" s="2469"/>
      <c r="T691" s="2469"/>
      <c r="U691" s="2469"/>
      <c r="V691" s="2469"/>
      <c r="W691" s="2469"/>
      <c r="X691" s="2469"/>
      <c r="Y691" s="2469"/>
      <c r="Z691" s="2469"/>
      <c r="AA691" s="2469"/>
      <c r="AB691" s="2469"/>
      <c r="AC691" s="246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9"/>
      <c r="F692" s="2469"/>
      <c r="G692" s="2469"/>
      <c r="H692" s="2469"/>
      <c r="I692" s="2469"/>
      <c r="J692" s="2469"/>
      <c r="K692" s="2469"/>
      <c r="L692" s="2469"/>
      <c r="M692" s="2469"/>
      <c r="N692" s="2469"/>
      <c r="O692" s="2469"/>
      <c r="P692" s="2469"/>
      <c r="Q692" s="2469"/>
      <c r="R692" s="2469"/>
      <c r="S692" s="2469"/>
      <c r="T692" s="2469"/>
      <c r="U692" s="2469"/>
      <c r="V692" s="2469"/>
      <c r="W692" s="2469"/>
      <c r="X692" s="2469"/>
      <c r="Y692" s="2469"/>
      <c r="Z692" s="2469"/>
      <c r="AA692" s="2469"/>
      <c r="AB692" s="2469"/>
      <c r="AC692" s="246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589</v>
      </c>
      <c r="AP693" s="635">
        <v>0</v>
      </c>
    </row>
    <row r="694" spans="1:50" s="549" customFormat="1" ht="12.75" customHeight="1">
      <c r="A694" s="675"/>
      <c r="B694" s="536"/>
      <c r="C694" s="927"/>
      <c r="D694" s="659" t="s">
        <v>1400</v>
      </c>
      <c r="E694" s="2469" t="s">
        <v>1413</v>
      </c>
      <c r="F694" s="2469"/>
      <c r="G694" s="2469"/>
      <c r="H694" s="2469"/>
      <c r="I694" s="2469"/>
      <c r="J694" s="2469"/>
      <c r="K694" s="2469"/>
      <c r="L694" s="2469"/>
      <c r="M694" s="2469"/>
      <c r="N694" s="2469"/>
      <c r="O694" s="2469"/>
      <c r="P694" s="2469"/>
      <c r="Q694" s="2469"/>
      <c r="R694" s="2469"/>
      <c r="S694" s="2469"/>
      <c r="T694" s="2469"/>
      <c r="U694" s="2469"/>
      <c r="V694" s="2469"/>
      <c r="W694" s="2469"/>
      <c r="X694" s="2469"/>
      <c r="Y694" s="2469"/>
      <c r="Z694" s="2469"/>
      <c r="AA694" s="2469"/>
      <c r="AB694" s="2469"/>
      <c r="AC694" s="2469"/>
      <c r="AD694" s="536"/>
      <c r="AE694" s="536"/>
      <c r="AF694" s="2452" t="s">
        <v>1414</v>
      </c>
      <c r="AG694" s="2452"/>
      <c r="AH694" s="2452"/>
      <c r="AI694" s="2452"/>
      <c r="AJ694" s="2452"/>
      <c r="AK694" s="2452"/>
      <c r="AL694" s="2452"/>
      <c r="AM694" s="594"/>
      <c r="AN694" s="595"/>
      <c r="AO694" s="609" t="s">
        <v>685</v>
      </c>
      <c r="AP694" s="549">
        <v>3</v>
      </c>
    </row>
    <row r="695" spans="1:50" s="549" customFormat="1" ht="12.75" customHeight="1">
      <c r="A695" s="675"/>
      <c r="B695" s="536"/>
      <c r="C695" s="927"/>
      <c r="D695" s="659"/>
      <c r="E695" s="2469"/>
      <c r="F695" s="2469"/>
      <c r="G695" s="2469"/>
      <c r="H695" s="2469"/>
      <c r="I695" s="2469"/>
      <c r="J695" s="2469"/>
      <c r="K695" s="2469"/>
      <c r="L695" s="2469"/>
      <c r="M695" s="2469"/>
      <c r="N695" s="2469"/>
      <c r="O695" s="2469"/>
      <c r="P695" s="2469"/>
      <c r="Q695" s="2469"/>
      <c r="R695" s="2469"/>
      <c r="S695" s="2469"/>
      <c r="T695" s="2469"/>
      <c r="U695" s="2469"/>
      <c r="V695" s="2469"/>
      <c r="W695" s="2469"/>
      <c r="X695" s="2469"/>
      <c r="Y695" s="2469"/>
      <c r="Z695" s="2469"/>
      <c r="AA695" s="2469"/>
      <c r="AB695" s="2469"/>
      <c r="AC695" s="2469"/>
      <c r="AD695" s="536"/>
      <c r="AE695" s="536"/>
      <c r="AF695" s="592"/>
      <c r="AG695" s="592"/>
      <c r="AH695" s="592"/>
      <c r="AI695" s="592"/>
      <c r="AJ695" s="592"/>
      <c r="AK695" s="592"/>
      <c r="AL695" s="592"/>
      <c r="AM695" s="594"/>
      <c r="AN695" s="595"/>
      <c r="AO695" s="609" t="s">
        <v>507</v>
      </c>
      <c r="AP695" s="549">
        <v>2</v>
      </c>
    </row>
    <row r="696" spans="1:50" s="549" customFormat="1" ht="12.75" customHeight="1">
      <c r="A696" s="675"/>
      <c r="B696" s="536"/>
      <c r="C696" s="927"/>
      <c r="D696" s="659"/>
      <c r="E696" s="2469"/>
      <c r="F696" s="2469"/>
      <c r="G696" s="2469"/>
      <c r="H696" s="2469"/>
      <c r="I696" s="2469"/>
      <c r="J696" s="2469"/>
      <c r="K696" s="2469"/>
      <c r="L696" s="2469"/>
      <c r="M696" s="2469"/>
      <c r="N696" s="2469"/>
      <c r="O696" s="2469"/>
      <c r="P696" s="2469"/>
      <c r="Q696" s="2469"/>
      <c r="R696" s="2469"/>
      <c r="S696" s="2469"/>
      <c r="T696" s="2469"/>
      <c r="U696" s="2469"/>
      <c r="V696" s="2469"/>
      <c r="W696" s="2469"/>
      <c r="X696" s="2469"/>
      <c r="Y696" s="2469"/>
      <c r="Z696" s="2469"/>
      <c r="AA696" s="2469"/>
      <c r="AB696" s="2469"/>
      <c r="AC696" s="246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1389</v>
      </c>
      <c r="E698" s="932"/>
      <c r="F698" s="932"/>
      <c r="G698" s="932"/>
      <c r="H698" s="2532" t="s">
        <v>507</v>
      </c>
      <c r="I698" s="253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1415</v>
      </c>
      <c r="AJ700" s="2477">
        <f>VLOOKUP($H$698,$AO$646:$AP$653,2,FALSE)</f>
        <v>4</v>
      </c>
      <c r="AK700" s="247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160</v>
      </c>
    </row>
    <row r="704" spans="1:50" s="549" customFormat="1" ht="12.75" customHeight="1">
      <c r="A704" s="675"/>
      <c r="B704" s="536"/>
      <c r="C704" s="944"/>
      <c r="D704" s="659" t="s">
        <v>685</v>
      </c>
      <c r="E704" s="2539" t="s">
        <v>2141</v>
      </c>
      <c r="F704" s="2539"/>
      <c r="G704" s="2539"/>
      <c r="H704" s="2539"/>
      <c r="I704" s="2539"/>
      <c r="J704" s="2539"/>
      <c r="K704" s="2539"/>
      <c r="L704" s="2539"/>
      <c r="M704" s="2539"/>
      <c r="N704" s="2539"/>
      <c r="O704" s="2539"/>
      <c r="P704" s="2539"/>
      <c r="Q704" s="2539"/>
      <c r="R704" s="2539"/>
      <c r="S704" s="2539"/>
      <c r="T704" s="2539"/>
      <c r="U704" s="2539"/>
      <c r="V704" s="2539"/>
      <c r="W704" s="2539"/>
      <c r="X704" s="2539"/>
      <c r="Y704" s="2539"/>
      <c r="Z704" s="2539"/>
      <c r="AA704" s="2539"/>
      <c r="AB704" s="2539"/>
      <c r="AC704" s="536"/>
      <c r="AD704" s="536"/>
      <c r="AE704" s="536"/>
      <c r="AF704" s="2452" t="s">
        <v>1343</v>
      </c>
      <c r="AG704" s="2452"/>
      <c r="AH704" s="2452"/>
      <c r="AI704" s="2452"/>
      <c r="AJ704" s="2452"/>
      <c r="AK704" s="2452"/>
      <c r="AL704" s="2452"/>
      <c r="AN704" s="595"/>
      <c r="AW704" s="22" t="s">
        <v>2136</v>
      </c>
      <c r="AX704" s="549">
        <f>Application!DE761</f>
        <v>77</v>
      </c>
    </row>
    <row r="705" spans="1:51" s="549" customFormat="1" ht="12.75" customHeight="1">
      <c r="A705" s="675"/>
      <c r="B705" s="536"/>
      <c r="C705" s="944"/>
      <c r="D705" s="659"/>
      <c r="E705" s="2539"/>
      <c r="F705" s="2539"/>
      <c r="G705" s="2539"/>
      <c r="H705" s="2539"/>
      <c r="I705" s="2539"/>
      <c r="J705" s="2539"/>
      <c r="K705" s="2539"/>
      <c r="L705" s="2539"/>
      <c r="M705" s="2539"/>
      <c r="N705" s="2539"/>
      <c r="O705" s="2539"/>
      <c r="P705" s="2539"/>
      <c r="Q705" s="2539"/>
      <c r="R705" s="2539"/>
      <c r="S705" s="2539"/>
      <c r="T705" s="2539"/>
      <c r="U705" s="2539"/>
      <c r="V705" s="2539"/>
      <c r="W705" s="2539"/>
      <c r="X705" s="2539"/>
      <c r="Y705" s="2539"/>
      <c r="Z705" s="2539"/>
      <c r="AA705" s="2539"/>
      <c r="AB705" s="2539"/>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507</v>
      </c>
      <c r="E707" s="2469" t="s">
        <v>2086</v>
      </c>
      <c r="F707" s="2469"/>
      <c r="G707" s="2469"/>
      <c r="H707" s="2469"/>
      <c r="I707" s="2469"/>
      <c r="J707" s="2469"/>
      <c r="K707" s="2469"/>
      <c r="L707" s="2469"/>
      <c r="M707" s="2469"/>
      <c r="N707" s="2469"/>
      <c r="O707" s="2469"/>
      <c r="P707" s="2469"/>
      <c r="Q707" s="2469"/>
      <c r="R707" s="2469"/>
      <c r="S707" s="2469"/>
      <c r="T707" s="2469"/>
      <c r="U707" s="2469"/>
      <c r="V707" s="2469"/>
      <c r="W707" s="2469"/>
      <c r="X707" s="2469"/>
      <c r="Y707" s="2469"/>
      <c r="Z707" s="2469"/>
      <c r="AA707" s="2469"/>
      <c r="AB707" s="2469"/>
      <c r="AC707" s="536"/>
      <c r="AD707" s="536"/>
      <c r="AE707" s="536"/>
      <c r="AF707" s="2452" t="s">
        <v>1343</v>
      </c>
      <c r="AG707" s="2452"/>
      <c r="AH707" s="2452"/>
      <c r="AI707" s="2452"/>
      <c r="AJ707" s="2452"/>
      <c r="AK707" s="2452"/>
      <c r="AL707" s="2452"/>
      <c r="AN707" s="595"/>
      <c r="AW707" s="22" t="s">
        <v>2139</v>
      </c>
      <c r="AX707" s="549">
        <f>AX704+AX705+AX706</f>
        <v>77</v>
      </c>
    </row>
    <row r="708" spans="1:51" s="549" customFormat="1" ht="12.75" customHeight="1">
      <c r="B708" s="536"/>
      <c r="C708" s="936"/>
      <c r="D708" s="659"/>
      <c r="E708" s="2469"/>
      <c r="F708" s="2469"/>
      <c r="G708" s="2469"/>
      <c r="H708" s="2469"/>
      <c r="I708" s="2469"/>
      <c r="J708" s="2469"/>
      <c r="K708" s="2469"/>
      <c r="L708" s="2469"/>
      <c r="M708" s="2469"/>
      <c r="N708" s="2469"/>
      <c r="O708" s="2469"/>
      <c r="P708" s="2469"/>
      <c r="Q708" s="2469"/>
      <c r="R708" s="2469"/>
      <c r="S708" s="2469"/>
      <c r="T708" s="2469"/>
      <c r="U708" s="2469"/>
      <c r="V708" s="2469"/>
      <c r="W708" s="2469"/>
      <c r="X708" s="2469"/>
      <c r="Y708" s="2469"/>
      <c r="Z708" s="2469"/>
      <c r="AA708" s="2469"/>
      <c r="AB708" s="2469"/>
      <c r="AC708" s="536"/>
      <c r="AD708" s="536"/>
      <c r="AE708" s="614"/>
      <c r="AF708" s="536"/>
      <c r="AG708" s="536"/>
      <c r="AH708" s="536"/>
      <c r="AI708" s="536"/>
      <c r="AJ708" s="536"/>
      <c r="AK708" s="536"/>
      <c r="AL708" s="536"/>
      <c r="AN708" s="595"/>
      <c r="AO708" s="2538" t="b">
        <f>IF(Application!D211="Special Needs",IF(AY708&gt;=0.25,TRUE,FALSE),IF(AX708&gt;=0.25,TRUE,FALSE))</f>
        <v>1</v>
      </c>
      <c r="AP708" s="2538"/>
      <c r="AW708" s="22" t="s">
        <v>2140</v>
      </c>
      <c r="AX708" s="549">
        <f>IFERROR(AX707/AX703,0)</f>
        <v>0.48125000000000001</v>
      </c>
      <c r="AY708" s="549">
        <f>IFERROR(AX707/(AX703-AX702),0)</f>
        <v>0.48125000000000001</v>
      </c>
    </row>
    <row r="709" spans="1:51" s="549" customFormat="1" ht="12.75" customHeight="1">
      <c r="B709" s="536"/>
      <c r="C709" s="936"/>
      <c r="E709" s="2469"/>
      <c r="F709" s="2469"/>
      <c r="G709" s="2469"/>
      <c r="H709" s="2469"/>
      <c r="I709" s="2469"/>
      <c r="J709" s="2469"/>
      <c r="K709" s="2469"/>
      <c r="L709" s="2469"/>
      <c r="M709" s="2469"/>
      <c r="N709" s="2469"/>
      <c r="O709" s="2469"/>
      <c r="P709" s="2469"/>
      <c r="Q709" s="2469"/>
      <c r="R709" s="2469"/>
      <c r="S709" s="2469"/>
      <c r="T709" s="2469"/>
      <c r="U709" s="2469"/>
      <c r="V709" s="2469"/>
      <c r="W709" s="2469"/>
      <c r="X709" s="2469"/>
      <c r="Y709" s="2469"/>
      <c r="Z709" s="2469"/>
      <c r="AA709" s="2469"/>
      <c r="AB709" s="2469"/>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9"/>
      <c r="F710" s="2469"/>
      <c r="G710" s="2469"/>
      <c r="H710" s="2469"/>
      <c r="I710" s="2469"/>
      <c r="J710" s="2469"/>
      <c r="K710" s="2469"/>
      <c r="L710" s="2469"/>
      <c r="M710" s="2469"/>
      <c r="N710" s="2469"/>
      <c r="O710" s="2469"/>
      <c r="P710" s="2469"/>
      <c r="Q710" s="2469"/>
      <c r="R710" s="2469"/>
      <c r="S710" s="2469"/>
      <c r="T710" s="2469"/>
      <c r="U710" s="2469"/>
      <c r="V710" s="2469"/>
      <c r="W710" s="2469"/>
      <c r="X710" s="2469"/>
      <c r="Y710" s="2469"/>
      <c r="Z710" s="2469"/>
      <c r="AA710" s="2469"/>
      <c r="AB710" s="2469"/>
      <c r="AC710" s="536"/>
      <c r="AD710" s="536"/>
      <c r="AE710" s="614"/>
      <c r="AF710" s="614"/>
      <c r="AG710" s="614"/>
      <c r="AH710" s="614"/>
      <c r="AI710" s="614"/>
      <c r="AJ710" s="614"/>
      <c r="AK710" s="614"/>
      <c r="AL710" s="614"/>
      <c r="AN710" s="595"/>
      <c r="AO710" s="549" t="s">
        <v>589</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469" t="s">
        <v>2087</v>
      </c>
      <c r="F712" s="2469"/>
      <c r="G712" s="2469"/>
      <c r="H712" s="2469"/>
      <c r="I712" s="2469"/>
      <c r="J712" s="2469"/>
      <c r="K712" s="2469"/>
      <c r="L712" s="2469"/>
      <c r="M712" s="2469"/>
      <c r="N712" s="2469"/>
      <c r="O712" s="2469"/>
      <c r="P712" s="2469"/>
      <c r="Q712" s="2469"/>
      <c r="R712" s="2469"/>
      <c r="S712" s="2469"/>
      <c r="T712" s="2469"/>
      <c r="U712" s="2469"/>
      <c r="V712" s="2469"/>
      <c r="W712" s="2469"/>
      <c r="X712" s="2469"/>
      <c r="Y712" s="2469"/>
      <c r="Z712" s="2469"/>
      <c r="AA712" s="2469"/>
      <c r="AB712" s="2469"/>
      <c r="AC712" s="536"/>
      <c r="AD712" s="536"/>
      <c r="AE712" s="536"/>
      <c r="AF712" s="2452" t="s">
        <v>1397</v>
      </c>
      <c r="AG712" s="2452"/>
      <c r="AH712" s="2452"/>
      <c r="AI712" s="2452"/>
      <c r="AJ712" s="2452"/>
      <c r="AK712" s="2452"/>
      <c r="AL712" s="2452"/>
      <c r="AN712" s="595"/>
      <c r="AO712" s="609" t="s">
        <v>507</v>
      </c>
      <c r="AP712" s="549">
        <v>1</v>
      </c>
    </row>
    <row r="713" spans="1:51" s="549" customFormat="1" ht="12" customHeight="1">
      <c r="B713" s="536"/>
      <c r="C713" s="927"/>
      <c r="E713" s="2469"/>
      <c r="F713" s="2469"/>
      <c r="G713" s="2469"/>
      <c r="H713" s="2469"/>
      <c r="I713" s="2469"/>
      <c r="J713" s="2469"/>
      <c r="K713" s="2469"/>
      <c r="L713" s="2469"/>
      <c r="M713" s="2469"/>
      <c r="N713" s="2469"/>
      <c r="O713" s="2469"/>
      <c r="P713" s="2469"/>
      <c r="Q713" s="2469"/>
      <c r="R713" s="2469"/>
      <c r="S713" s="2469"/>
      <c r="T713" s="2469"/>
      <c r="U713" s="2469"/>
      <c r="V713" s="2469"/>
      <c r="W713" s="2469"/>
      <c r="X713" s="2469"/>
      <c r="Y713" s="2469"/>
      <c r="Z713" s="2469"/>
      <c r="AA713" s="2469"/>
      <c r="AB713" s="2469"/>
      <c r="AC713" s="536"/>
      <c r="AD713" s="536"/>
      <c r="AE713" s="614"/>
      <c r="AF713" s="536"/>
      <c r="AG713" s="536"/>
      <c r="AH713" s="536"/>
      <c r="AI713" s="536"/>
      <c r="AJ713" s="536"/>
      <c r="AK713" s="536"/>
      <c r="AL713" s="536"/>
      <c r="AN713" s="595"/>
    </row>
    <row r="714" spans="1:51" s="549" customFormat="1" ht="12" customHeight="1">
      <c r="B714" s="536"/>
      <c r="C714" s="927"/>
      <c r="D714" s="536"/>
      <c r="E714" s="2469"/>
      <c r="F714" s="2469"/>
      <c r="G714" s="2469"/>
      <c r="H714" s="2469"/>
      <c r="I714" s="2469"/>
      <c r="J714" s="2469"/>
      <c r="K714" s="2469"/>
      <c r="L714" s="2469"/>
      <c r="M714" s="2469"/>
      <c r="N714" s="2469"/>
      <c r="O714" s="2469"/>
      <c r="P714" s="2469"/>
      <c r="Q714" s="2469"/>
      <c r="R714" s="2469"/>
      <c r="S714" s="2469"/>
      <c r="T714" s="2469"/>
      <c r="U714" s="2469"/>
      <c r="V714" s="2469"/>
      <c r="W714" s="2469"/>
      <c r="X714" s="2469"/>
      <c r="Y714" s="2469"/>
      <c r="Z714" s="2469"/>
      <c r="AA714" s="2469"/>
      <c r="AB714" s="2469"/>
      <c r="AC714" s="536"/>
      <c r="AD714" s="536"/>
      <c r="AE714" s="614"/>
      <c r="AF714" s="536"/>
      <c r="AG714" s="536"/>
      <c r="AH714" s="536"/>
      <c r="AI714" s="536"/>
      <c r="AJ714" s="536"/>
      <c r="AK714" s="536"/>
      <c r="AL714" s="536"/>
      <c r="AN714" s="595"/>
    </row>
    <row r="715" spans="1:51" s="549" customFormat="1" ht="12" customHeight="1">
      <c r="B715" s="536"/>
      <c r="C715" s="927"/>
      <c r="D715" s="536"/>
      <c r="E715" s="2469"/>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536"/>
      <c r="AD715" s="536"/>
      <c r="AE715" s="614"/>
      <c r="AF715" s="536"/>
      <c r="AG715" s="536"/>
      <c r="AH715" s="536"/>
      <c r="AI715" s="536"/>
      <c r="AJ715" s="536"/>
      <c r="AK715" s="536"/>
      <c r="AL715" s="536"/>
      <c r="AN715" s="595"/>
    </row>
    <row r="716" spans="1:51" s="568" customFormat="1" ht="13" customHeight="1">
      <c r="A716" s="549"/>
      <c r="B716" s="536"/>
      <c r="C716" s="927"/>
      <c r="D716" s="536"/>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536"/>
      <c r="AD716" s="536"/>
      <c r="AE716" s="614"/>
      <c r="AF716" s="614"/>
      <c r="AG716" s="614"/>
      <c r="AH716" s="614"/>
      <c r="AI716" s="614"/>
      <c r="AJ716" s="536"/>
      <c r="AK716" s="536"/>
      <c r="AL716" s="536"/>
      <c r="AM716" s="549"/>
      <c r="AN716" s="680"/>
      <c r="AO716" s="549" t="s">
        <v>589</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469" t="s">
        <v>1679</v>
      </c>
      <c r="F718" s="2469"/>
      <c r="G718" s="2469"/>
      <c r="H718" s="2469"/>
      <c r="I718" s="2469"/>
      <c r="J718" s="2469"/>
      <c r="K718" s="2469"/>
      <c r="L718" s="2469"/>
      <c r="M718" s="2469"/>
      <c r="N718" s="2469"/>
      <c r="O718" s="2469"/>
      <c r="P718" s="2469"/>
      <c r="Q718" s="2469"/>
      <c r="R718" s="2469"/>
      <c r="S718" s="2469"/>
      <c r="T718" s="2469"/>
      <c r="U718" s="2469"/>
      <c r="V718" s="2469"/>
      <c r="W718" s="2469"/>
      <c r="X718" s="2469"/>
      <c r="Y718" s="2469"/>
      <c r="Z718" s="2469"/>
      <c r="AA718" s="2469"/>
      <c r="AB718" s="2469"/>
      <c r="AC718" s="536"/>
      <c r="AD718" s="536"/>
      <c r="AE718" s="614"/>
      <c r="AF718" s="614"/>
      <c r="AG718" s="614"/>
      <c r="AH718" s="614"/>
      <c r="AI718" s="614"/>
      <c r="AJ718" s="536"/>
      <c r="AK718" s="536"/>
      <c r="AL718" s="536"/>
      <c r="AM718" s="549"/>
      <c r="AN718" s="680"/>
      <c r="AO718" s="609" t="s">
        <v>507</v>
      </c>
      <c r="AP718" s="549">
        <f>3*$AO$708</f>
        <v>3</v>
      </c>
    </row>
    <row r="719" spans="1:51" s="568" customFormat="1" ht="12.75" customHeight="1">
      <c r="A719" s="549"/>
      <c r="B719" s="536"/>
      <c r="C719" s="927"/>
      <c r="D719" s="536"/>
      <c r="E719" s="2469"/>
      <c r="F719" s="2469"/>
      <c r="G719" s="2469"/>
      <c r="H719" s="2469"/>
      <c r="I719" s="2469"/>
      <c r="J719" s="2469"/>
      <c r="K719" s="2469"/>
      <c r="L719" s="2469"/>
      <c r="M719" s="2469"/>
      <c r="N719" s="2469"/>
      <c r="O719" s="2469"/>
      <c r="P719" s="2469"/>
      <c r="Q719" s="2469"/>
      <c r="R719" s="2469"/>
      <c r="S719" s="2469"/>
      <c r="T719" s="2469"/>
      <c r="U719" s="2469"/>
      <c r="V719" s="2469"/>
      <c r="W719" s="2469"/>
      <c r="X719" s="2469"/>
      <c r="Y719" s="2469"/>
      <c r="Z719" s="2469"/>
      <c r="AA719" s="2469"/>
      <c r="AB719" s="2469"/>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469"/>
      <c r="F720" s="2469"/>
      <c r="G720" s="2469"/>
      <c r="H720" s="2469"/>
      <c r="I720" s="2469"/>
      <c r="J720" s="2469"/>
      <c r="K720" s="2469"/>
      <c r="L720" s="2469"/>
      <c r="M720" s="2469"/>
      <c r="N720" s="2469"/>
      <c r="O720" s="2469"/>
      <c r="P720" s="2469"/>
      <c r="Q720" s="2469"/>
      <c r="R720" s="2469"/>
      <c r="S720" s="2469"/>
      <c r="T720" s="2469"/>
      <c r="U720" s="2469"/>
      <c r="V720" s="2469"/>
      <c r="W720" s="2469"/>
      <c r="X720" s="2469"/>
      <c r="Y720" s="2469"/>
      <c r="Z720" s="2469"/>
      <c r="AA720" s="2469"/>
      <c r="AB720" s="246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1389</v>
      </c>
      <c r="E722" s="932"/>
      <c r="F722" s="932"/>
      <c r="G722" s="932"/>
      <c r="H722" s="2532" t="s">
        <v>507</v>
      </c>
      <c r="I722" s="253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1416</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1394</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477">
        <f>VLOOKUP($H$722,$AO$716:$AP$719,2,FALSE)</f>
        <v>3</v>
      </c>
      <c r="AK724" s="2479"/>
      <c r="AL724" s="593"/>
      <c r="AM724" s="549"/>
      <c r="AN724" s="680"/>
      <c r="AP724" s="568" t="s">
        <v>1401</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1417</v>
      </c>
    </row>
    <row r="726" spans="1:43" s="568" customFormat="1" ht="12.75" customHeight="1">
      <c r="A726" s="549"/>
      <c r="B726" s="536"/>
      <c r="C726" s="539" t="s">
        <v>1418</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1419</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1420</v>
      </c>
    </row>
    <row r="728" spans="1:43" s="568" customFormat="1" ht="12.75" customHeight="1">
      <c r="A728" s="635"/>
      <c r="B728" s="536"/>
      <c r="C728" s="927"/>
      <c r="D728" s="659" t="s">
        <v>685</v>
      </c>
      <c r="E728" s="2540" t="s">
        <v>1681</v>
      </c>
      <c r="F728" s="2540"/>
      <c r="G728" s="2540"/>
      <c r="H728" s="2540"/>
      <c r="I728" s="2540"/>
      <c r="J728" s="2540"/>
      <c r="K728" s="2540"/>
      <c r="L728" s="2540"/>
      <c r="M728" s="2540"/>
      <c r="N728" s="2540"/>
      <c r="O728" s="2540"/>
      <c r="P728" s="2540"/>
      <c r="Q728" s="2540"/>
      <c r="R728" s="2540"/>
      <c r="S728" s="2540"/>
      <c r="T728" s="2540"/>
      <c r="U728" s="2540"/>
      <c r="V728" s="2540"/>
      <c r="W728" s="2540"/>
      <c r="X728" s="2540"/>
      <c r="Y728" s="2540"/>
      <c r="Z728" s="2540"/>
      <c r="AA728" s="2540"/>
      <c r="AB728" s="2540"/>
      <c r="AC728" s="536"/>
      <c r="AD728" s="536"/>
      <c r="AE728" s="536"/>
      <c r="AF728" s="2452" t="s">
        <v>1343</v>
      </c>
      <c r="AG728" s="2452"/>
      <c r="AH728" s="2452"/>
      <c r="AI728" s="2452"/>
      <c r="AJ728" s="2452"/>
      <c r="AK728" s="2452"/>
      <c r="AL728" s="2452"/>
      <c r="AM728" s="549"/>
      <c r="AN728" s="680"/>
      <c r="AP728" s="568" t="s">
        <v>1421</v>
      </c>
    </row>
    <row r="729" spans="1:43" s="568" customFormat="1" ht="11.9" customHeight="1">
      <c r="A729" s="549"/>
      <c r="B729" s="536"/>
      <c r="C729" s="929"/>
      <c r="D729" s="659"/>
      <c r="E729" s="2540"/>
      <c r="F729" s="2540"/>
      <c r="G729" s="2540"/>
      <c r="H729" s="2540"/>
      <c r="I729" s="2540"/>
      <c r="J729" s="2540"/>
      <c r="K729" s="2540"/>
      <c r="L729" s="2540"/>
      <c r="M729" s="2540"/>
      <c r="N729" s="2540"/>
      <c r="O729" s="2540"/>
      <c r="P729" s="2540"/>
      <c r="Q729" s="2540"/>
      <c r="R729" s="2540"/>
      <c r="S729" s="2540"/>
      <c r="T729" s="2540"/>
      <c r="U729" s="2540"/>
      <c r="V729" s="2540"/>
      <c r="W729" s="2540"/>
      <c r="X729" s="2540"/>
      <c r="Y729" s="2540"/>
      <c r="Z729" s="2540"/>
      <c r="AA729" s="2540"/>
      <c r="AB729" s="2540"/>
      <c r="AC729" s="536"/>
      <c r="AD729" s="536"/>
      <c r="AE729" s="536"/>
      <c r="AF729" s="536"/>
      <c r="AG729" s="536"/>
      <c r="AH729" s="536"/>
      <c r="AI729" s="536"/>
      <c r="AJ729" s="536"/>
      <c r="AK729" s="536"/>
      <c r="AL729" s="536"/>
      <c r="AM729" s="549"/>
      <c r="AN729" s="680"/>
      <c r="AP729" s="568" t="s">
        <v>1422</v>
      </c>
    </row>
    <row r="730" spans="1:43" s="568" customFormat="1" ht="13.9" customHeight="1">
      <c r="A730" s="549"/>
      <c r="B730" s="608"/>
      <c r="C730" s="927"/>
      <c r="D730" s="659"/>
      <c r="E730" s="2540"/>
      <c r="F730" s="2540"/>
      <c r="G730" s="2540"/>
      <c r="H730" s="2540"/>
      <c r="I730" s="2540"/>
      <c r="J730" s="2540"/>
      <c r="K730" s="2540"/>
      <c r="L730" s="2540"/>
      <c r="M730" s="2540"/>
      <c r="N730" s="2540"/>
      <c r="O730" s="2540"/>
      <c r="P730" s="2540"/>
      <c r="Q730" s="2540"/>
      <c r="R730" s="2540"/>
      <c r="S730" s="2540"/>
      <c r="T730" s="2540"/>
      <c r="U730" s="2540"/>
      <c r="V730" s="2540"/>
      <c r="W730" s="2540"/>
      <c r="X730" s="2540"/>
      <c r="Y730" s="2540"/>
      <c r="Z730" s="2540"/>
      <c r="AA730" s="2540"/>
      <c r="AB730" s="2540"/>
      <c r="AC730" s="536"/>
      <c r="AD730" s="536"/>
      <c r="AE730" s="614"/>
      <c r="AF730" s="536"/>
      <c r="AG730" s="536"/>
      <c r="AH730" s="536"/>
      <c r="AI730" s="536"/>
      <c r="AJ730" s="536"/>
      <c r="AK730" s="536"/>
      <c r="AL730" s="536"/>
      <c r="AM730" s="549"/>
      <c r="AN730" s="680"/>
      <c r="AP730" s="568" t="s">
        <v>1423</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1425</v>
      </c>
    </row>
    <row r="732" spans="1:43" s="568" customFormat="1" ht="13.9" customHeight="1">
      <c r="A732" s="549"/>
      <c r="B732" s="536"/>
      <c r="C732" s="927"/>
      <c r="D732" s="659" t="s">
        <v>507</v>
      </c>
      <c r="E732" s="2541" t="s">
        <v>1424</v>
      </c>
      <c r="F732" s="2541"/>
      <c r="G732" s="2541"/>
      <c r="H732" s="2541"/>
      <c r="I732" s="2541"/>
      <c r="J732" s="2541"/>
      <c r="K732" s="2541"/>
      <c r="L732" s="2541"/>
      <c r="M732" s="2541"/>
      <c r="N732" s="2541"/>
      <c r="O732" s="2541"/>
      <c r="P732" s="2541"/>
      <c r="Q732" s="2541"/>
      <c r="R732" s="2541"/>
      <c r="S732" s="2541"/>
      <c r="T732" s="2541"/>
      <c r="U732" s="2541"/>
      <c r="V732" s="2541"/>
      <c r="W732" s="2541"/>
      <c r="X732" s="2541"/>
      <c r="Y732" s="2541"/>
      <c r="Z732" s="2541"/>
      <c r="AA732" s="2541"/>
      <c r="AB732" s="2541"/>
      <c r="AC732" s="536"/>
      <c r="AD732" s="536"/>
      <c r="AE732" s="536"/>
      <c r="AF732" s="2452" t="s">
        <v>1397</v>
      </c>
      <c r="AG732" s="2452"/>
      <c r="AH732" s="2452"/>
      <c r="AI732" s="2452"/>
      <c r="AJ732" s="2452"/>
      <c r="AK732" s="2452"/>
      <c r="AL732" s="2452"/>
      <c r="AM732" s="549"/>
      <c r="AN732" s="681"/>
    </row>
    <row r="733" spans="1:43" s="568" customFormat="1" ht="12.75" customHeight="1">
      <c r="A733" s="549"/>
      <c r="B733" s="536"/>
      <c r="C733" s="929"/>
      <c r="D733" s="536"/>
      <c r="E733" s="2541"/>
      <c r="F733" s="2541"/>
      <c r="G733" s="2541"/>
      <c r="H733" s="2541"/>
      <c r="I733" s="2541"/>
      <c r="J733" s="2541"/>
      <c r="K733" s="2541"/>
      <c r="L733" s="2541"/>
      <c r="M733" s="2541"/>
      <c r="N733" s="2541"/>
      <c r="O733" s="2541"/>
      <c r="P733" s="2541"/>
      <c r="Q733" s="2541"/>
      <c r="R733" s="2541"/>
      <c r="S733" s="2541"/>
      <c r="T733" s="2541"/>
      <c r="U733" s="2541"/>
      <c r="V733" s="2541"/>
      <c r="W733" s="2541"/>
      <c r="X733" s="2541"/>
      <c r="Y733" s="2541"/>
      <c r="Z733" s="2541"/>
      <c r="AA733" s="2541"/>
      <c r="AB733" s="2541"/>
      <c r="AC733" s="536"/>
      <c r="AD733" s="536"/>
      <c r="AE733" s="536"/>
      <c r="AF733" s="536"/>
      <c r="AG733" s="536"/>
      <c r="AH733" s="536"/>
      <c r="AI733" s="536"/>
      <c r="AJ733" s="536"/>
      <c r="AK733" s="536"/>
      <c r="AL733" s="536"/>
      <c r="AM733" s="549"/>
      <c r="AN733" s="680"/>
      <c r="AP733" s="549" t="s">
        <v>589</v>
      </c>
      <c r="AQ733" s="669">
        <v>0</v>
      </c>
    </row>
    <row r="734" spans="1:43" s="568" customFormat="1" ht="13.9" customHeight="1">
      <c r="A734" s="549"/>
      <c r="B734" s="536"/>
      <c r="C734" s="929"/>
      <c r="D734" s="536"/>
      <c r="E734" s="2541"/>
      <c r="F734" s="2541"/>
      <c r="G734" s="2541"/>
      <c r="H734" s="2541"/>
      <c r="I734" s="2541"/>
      <c r="J734" s="2541"/>
      <c r="K734" s="2541"/>
      <c r="L734" s="2541"/>
      <c r="M734" s="2541"/>
      <c r="N734" s="2541"/>
      <c r="O734" s="2541"/>
      <c r="P734" s="2541"/>
      <c r="Q734" s="2541"/>
      <c r="R734" s="2541"/>
      <c r="S734" s="2541"/>
      <c r="T734" s="2541"/>
      <c r="U734" s="2541"/>
      <c r="V734" s="2541"/>
      <c r="W734" s="2541"/>
      <c r="X734" s="2541"/>
      <c r="Y734" s="2541"/>
      <c r="Z734" s="2541"/>
      <c r="AA734" s="2541"/>
      <c r="AB734" s="2541"/>
      <c r="AC734" s="536"/>
      <c r="AD734" s="536"/>
      <c r="AE734" s="536"/>
      <c r="AF734" s="536"/>
      <c r="AG734" s="536"/>
      <c r="AH734" s="536"/>
      <c r="AI734" s="536"/>
      <c r="AJ734" s="536"/>
      <c r="AK734" s="536"/>
      <c r="AL734" s="536"/>
      <c r="AM734" s="549"/>
      <c r="AN734" s="680"/>
      <c r="AP734" s="609" t="s">
        <v>685</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507</v>
      </c>
      <c r="AQ735" s="549">
        <v>2</v>
      </c>
    </row>
    <row r="736" spans="1:43" s="568" customFormat="1" ht="13.9" customHeight="1">
      <c r="A736" s="549"/>
      <c r="B736" s="536"/>
      <c r="C736" s="929"/>
      <c r="D736" s="536" t="s">
        <v>1389</v>
      </c>
      <c r="E736" s="932"/>
      <c r="F736" s="932"/>
      <c r="G736" s="932"/>
      <c r="H736" s="2532" t="s">
        <v>589</v>
      </c>
      <c r="I736" s="253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1426</v>
      </c>
      <c r="AJ738" s="2477">
        <f>VLOOKUP($H$736,$AP$733:$AQ$735,2,FALSE)</f>
        <v>0</v>
      </c>
      <c r="AK738" s="2479"/>
      <c r="AL738" s="593"/>
      <c r="AM738" s="549"/>
      <c r="AN738" s="680"/>
      <c r="AP738" s="2477"/>
      <c r="AQ738" s="247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1427</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685</v>
      </c>
      <c r="E742" s="2469" t="s">
        <v>1682</v>
      </c>
      <c r="F742" s="2469"/>
      <c r="G742" s="2469"/>
      <c r="H742" s="2469"/>
      <c r="I742" s="2469"/>
      <c r="J742" s="2469"/>
      <c r="K742" s="2469"/>
      <c r="L742" s="2469"/>
      <c r="M742" s="2469"/>
      <c r="N742" s="2469"/>
      <c r="O742" s="2469"/>
      <c r="P742" s="2469"/>
      <c r="Q742" s="2469"/>
      <c r="R742" s="2469"/>
      <c r="S742" s="2469"/>
      <c r="T742" s="2469"/>
      <c r="U742" s="2469"/>
      <c r="V742" s="2469"/>
      <c r="W742" s="2469"/>
      <c r="X742" s="2469"/>
      <c r="Y742" s="2469"/>
      <c r="Z742" s="2469"/>
      <c r="AA742" s="2469"/>
      <c r="AB742" s="2469"/>
      <c r="AC742" s="536"/>
      <c r="AD742" s="536"/>
      <c r="AE742" s="536"/>
      <c r="AF742" s="2452" t="s">
        <v>1343</v>
      </c>
      <c r="AG742" s="2452"/>
      <c r="AH742" s="2452"/>
      <c r="AI742" s="2452"/>
      <c r="AJ742" s="2452"/>
      <c r="AK742" s="2452"/>
      <c r="AL742" s="2452"/>
      <c r="AM742" s="549"/>
      <c r="AN742" s="680"/>
      <c r="AT742" s="14"/>
      <c r="AU742" s="14"/>
      <c r="AV742" s="14"/>
      <c r="AW742" s="14"/>
      <c r="AX742" s="14"/>
      <c r="AY742" s="14"/>
      <c r="AZ742" s="14"/>
    </row>
    <row r="743" spans="1:81" s="568" customFormat="1" ht="13">
      <c r="A743" s="549"/>
      <c r="B743" s="536"/>
      <c r="C743" s="929"/>
      <c r="D743" s="659"/>
      <c r="E743" s="2469"/>
      <c r="F743" s="2469"/>
      <c r="G743" s="2469"/>
      <c r="H743" s="2469"/>
      <c r="I743" s="2469"/>
      <c r="J743" s="2469"/>
      <c r="K743" s="2469"/>
      <c r="L743" s="2469"/>
      <c r="M743" s="2469"/>
      <c r="N743" s="2469"/>
      <c r="O743" s="2469"/>
      <c r="P743" s="2469"/>
      <c r="Q743" s="2469"/>
      <c r="R743" s="2469"/>
      <c r="S743" s="2469"/>
      <c r="T743" s="2469"/>
      <c r="U743" s="2469"/>
      <c r="V743" s="2469"/>
      <c r="W743" s="2469"/>
      <c r="X743" s="2469"/>
      <c r="Y743" s="2469"/>
      <c r="Z743" s="2469"/>
      <c r="AA743" s="2469"/>
      <c r="AB743" s="246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507</v>
      </c>
      <c r="E745" s="2469" t="s">
        <v>1428</v>
      </c>
      <c r="F745" s="2469"/>
      <c r="G745" s="2469"/>
      <c r="H745" s="2469"/>
      <c r="I745" s="2469"/>
      <c r="J745" s="2469"/>
      <c r="K745" s="2469"/>
      <c r="L745" s="2469"/>
      <c r="M745" s="2469"/>
      <c r="N745" s="2469"/>
      <c r="O745" s="2469"/>
      <c r="P745" s="2469"/>
      <c r="Q745" s="2469"/>
      <c r="R745" s="2469"/>
      <c r="S745" s="2469"/>
      <c r="T745" s="2469"/>
      <c r="U745" s="2469"/>
      <c r="V745" s="2469"/>
      <c r="W745" s="2469"/>
      <c r="X745" s="2469"/>
      <c r="Y745" s="2469"/>
      <c r="Z745" s="2469"/>
      <c r="AA745" s="2469"/>
      <c r="AB745" s="2469"/>
      <c r="AC745" s="536"/>
      <c r="AD745" s="536"/>
      <c r="AE745" s="536"/>
      <c r="AF745" s="2452" t="s">
        <v>1397</v>
      </c>
      <c r="AG745" s="2452"/>
      <c r="AH745" s="2452"/>
      <c r="AI745" s="2452"/>
      <c r="AJ745" s="2452"/>
      <c r="AK745" s="2452"/>
      <c r="AL745" s="2452"/>
      <c r="AM745" s="549"/>
      <c r="AN745" s="680"/>
      <c r="AT745" s="14"/>
      <c r="AU745" s="14"/>
      <c r="AV745" s="14"/>
      <c r="AW745" s="14"/>
      <c r="AX745" s="14"/>
      <c r="AY745" s="14"/>
      <c r="AZ745" s="14"/>
    </row>
    <row r="746" spans="1:81" s="568" customFormat="1" ht="13">
      <c r="A746" s="549"/>
      <c r="B746" s="536"/>
      <c r="C746" s="929"/>
      <c r="D746" s="536"/>
      <c r="E746" s="2469"/>
      <c r="F746" s="2469"/>
      <c r="G746" s="2469"/>
      <c r="H746" s="2469"/>
      <c r="I746" s="2469"/>
      <c r="J746" s="2469"/>
      <c r="K746" s="2469"/>
      <c r="L746" s="2469"/>
      <c r="M746" s="2469"/>
      <c r="N746" s="2469"/>
      <c r="O746" s="2469"/>
      <c r="P746" s="2469"/>
      <c r="Q746" s="2469"/>
      <c r="R746" s="2469"/>
      <c r="S746" s="2469"/>
      <c r="T746" s="2469"/>
      <c r="U746" s="2469"/>
      <c r="V746" s="2469"/>
      <c r="W746" s="2469"/>
      <c r="X746" s="2469"/>
      <c r="Y746" s="2469"/>
      <c r="Z746" s="2469"/>
      <c r="AA746" s="2469"/>
      <c r="AB746" s="246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1389</v>
      </c>
      <c r="E748" s="932"/>
      <c r="F748" s="932"/>
      <c r="G748" s="932"/>
      <c r="H748" s="2532" t="s">
        <v>589</v>
      </c>
      <c r="I748" s="253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1429</v>
      </c>
      <c r="AJ750" s="2477">
        <f>VLOOKUP($H$748,$AO$679:$AP$681,2,FALSE)</f>
        <v>0</v>
      </c>
      <c r="AK750" s="247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1430</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685</v>
      </c>
      <c r="E754" s="2469" t="s">
        <v>1431</v>
      </c>
      <c r="F754" s="2469"/>
      <c r="G754" s="2469"/>
      <c r="H754" s="2469"/>
      <c r="I754" s="2469"/>
      <c r="J754" s="2469"/>
      <c r="K754" s="2469"/>
      <c r="L754" s="2469"/>
      <c r="M754" s="2469"/>
      <c r="N754" s="2469"/>
      <c r="O754" s="2469"/>
      <c r="P754" s="2469"/>
      <c r="Q754" s="2469"/>
      <c r="R754" s="2469"/>
      <c r="S754" s="2469"/>
      <c r="T754" s="2469"/>
      <c r="U754" s="2469"/>
      <c r="V754" s="2469"/>
      <c r="W754" s="2469"/>
      <c r="X754" s="2469"/>
      <c r="Y754" s="2469"/>
      <c r="Z754" s="2469"/>
      <c r="AA754" s="2469"/>
      <c r="AB754" s="2469"/>
      <c r="AC754" s="536"/>
      <c r="AD754" s="536"/>
      <c r="AE754" s="536"/>
      <c r="AF754" s="2452" t="s">
        <v>1343</v>
      </c>
      <c r="AG754" s="2452"/>
      <c r="AH754" s="2452"/>
      <c r="AI754" s="2452"/>
      <c r="AJ754" s="2452"/>
      <c r="AK754" s="2452"/>
      <c r="AL754" s="2452"/>
      <c r="AM754" s="549"/>
      <c r="AN754" s="680"/>
      <c r="AT754" s="14"/>
      <c r="AU754" s="14"/>
      <c r="AV754" s="14"/>
      <c r="AW754" s="14"/>
      <c r="AX754" s="14"/>
      <c r="AY754" s="14"/>
      <c r="AZ754" s="14"/>
    </row>
    <row r="755" spans="1:81" s="568" customFormat="1" ht="13">
      <c r="A755" s="549"/>
      <c r="B755" s="536"/>
      <c r="C755" s="927"/>
      <c r="D755" s="659"/>
      <c r="E755" s="2469"/>
      <c r="F755" s="2469"/>
      <c r="G755" s="2469"/>
      <c r="H755" s="2469"/>
      <c r="I755" s="2469"/>
      <c r="J755" s="2469"/>
      <c r="K755" s="2469"/>
      <c r="L755" s="2469"/>
      <c r="M755" s="2469"/>
      <c r="N755" s="2469"/>
      <c r="O755" s="2469"/>
      <c r="P755" s="2469"/>
      <c r="Q755" s="2469"/>
      <c r="R755" s="2469"/>
      <c r="S755" s="2469"/>
      <c r="T755" s="2469"/>
      <c r="U755" s="2469"/>
      <c r="V755" s="2469"/>
      <c r="W755" s="2469"/>
      <c r="X755" s="2469"/>
      <c r="Y755" s="2469"/>
      <c r="Z755" s="2469"/>
      <c r="AA755" s="2469"/>
      <c r="AB755" s="246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469"/>
      <c r="F756" s="2469"/>
      <c r="G756" s="2469"/>
      <c r="H756" s="2469"/>
      <c r="I756" s="2469"/>
      <c r="J756" s="2469"/>
      <c r="K756" s="2469"/>
      <c r="L756" s="2469"/>
      <c r="M756" s="2469"/>
      <c r="N756" s="2469"/>
      <c r="O756" s="2469"/>
      <c r="P756" s="2469"/>
      <c r="Q756" s="2469"/>
      <c r="R756" s="2469"/>
      <c r="S756" s="2469"/>
      <c r="T756" s="2469"/>
      <c r="U756" s="2469"/>
      <c r="V756" s="2469"/>
      <c r="W756" s="2469"/>
      <c r="X756" s="2469"/>
      <c r="Y756" s="2469"/>
      <c r="Z756" s="2469"/>
      <c r="AA756" s="2469"/>
      <c r="AB756" s="246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9"/>
      <c r="F757" s="2469"/>
      <c r="G757" s="2469"/>
      <c r="H757" s="2469"/>
      <c r="I757" s="2469"/>
      <c r="J757" s="2469"/>
      <c r="K757" s="2469"/>
      <c r="L757" s="2469"/>
      <c r="M757" s="2469"/>
      <c r="N757" s="2469"/>
      <c r="O757" s="2469"/>
      <c r="P757" s="2469"/>
      <c r="Q757" s="2469"/>
      <c r="R757" s="2469"/>
      <c r="S757" s="2469"/>
      <c r="T757" s="2469"/>
      <c r="U757" s="2469"/>
      <c r="V757" s="2469"/>
      <c r="W757" s="2469"/>
      <c r="X757" s="2469"/>
      <c r="Y757" s="2469"/>
      <c r="Z757" s="2469"/>
      <c r="AA757" s="2469"/>
      <c r="AB757" s="246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507</v>
      </c>
      <c r="E759" s="2469" t="s">
        <v>1432</v>
      </c>
      <c r="F759" s="2469"/>
      <c r="G759" s="2469"/>
      <c r="H759" s="2469"/>
      <c r="I759" s="2469"/>
      <c r="J759" s="2469"/>
      <c r="K759" s="2469"/>
      <c r="L759" s="2469"/>
      <c r="M759" s="2469"/>
      <c r="N759" s="2469"/>
      <c r="O759" s="2469"/>
      <c r="P759" s="2469"/>
      <c r="Q759" s="2469"/>
      <c r="R759" s="2469"/>
      <c r="S759" s="2469"/>
      <c r="T759" s="2469"/>
      <c r="U759" s="2469"/>
      <c r="V759" s="2469"/>
      <c r="W759" s="2469"/>
      <c r="X759" s="2469"/>
      <c r="Y759" s="2469"/>
      <c r="Z759" s="2469"/>
      <c r="AA759" s="2469"/>
      <c r="AB759" s="573"/>
      <c r="AC759" s="536"/>
      <c r="AD759" s="536"/>
      <c r="AE759" s="536"/>
      <c r="AF759" s="2452" t="s">
        <v>1397</v>
      </c>
      <c r="AG759" s="2452"/>
      <c r="AH759" s="2452"/>
      <c r="AI759" s="2452"/>
      <c r="AJ759" s="2452"/>
      <c r="AK759" s="2452"/>
      <c r="AL759" s="2452"/>
      <c r="AM759" s="549"/>
      <c r="AN759" s="680"/>
      <c r="AO759" s="30"/>
      <c r="AP759" s="14"/>
    </row>
    <row r="760" spans="1:81" s="568" customFormat="1" ht="13">
      <c r="A760" s="549"/>
      <c r="B760" s="536"/>
      <c r="C760" s="927"/>
      <c r="D760" s="659"/>
      <c r="E760" s="2469"/>
      <c r="F760" s="2469"/>
      <c r="G760" s="2469"/>
      <c r="H760" s="2469"/>
      <c r="I760" s="2469"/>
      <c r="J760" s="2469"/>
      <c r="K760" s="2469"/>
      <c r="L760" s="2469"/>
      <c r="M760" s="2469"/>
      <c r="N760" s="2469"/>
      <c r="O760" s="2469"/>
      <c r="P760" s="2469"/>
      <c r="Q760" s="2469"/>
      <c r="R760" s="2469"/>
      <c r="S760" s="2469"/>
      <c r="T760" s="2469"/>
      <c r="U760" s="2469"/>
      <c r="V760" s="2469"/>
      <c r="W760" s="2469"/>
      <c r="X760" s="2469"/>
      <c r="Y760" s="2469"/>
      <c r="Z760" s="2469"/>
      <c r="AA760" s="2469"/>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469"/>
      <c r="F761" s="2469"/>
      <c r="G761" s="2469"/>
      <c r="H761" s="2469"/>
      <c r="I761" s="2469"/>
      <c r="J761" s="2469"/>
      <c r="K761" s="2469"/>
      <c r="L761" s="2469"/>
      <c r="M761" s="2469"/>
      <c r="N761" s="2469"/>
      <c r="O761" s="2469"/>
      <c r="P761" s="2469"/>
      <c r="Q761" s="2469"/>
      <c r="R761" s="2469"/>
      <c r="S761" s="2469"/>
      <c r="T761" s="2469"/>
      <c r="U761" s="2469"/>
      <c r="V761" s="2469"/>
      <c r="W761" s="2469"/>
      <c r="X761" s="2469"/>
      <c r="Y761" s="2469"/>
      <c r="Z761" s="2469"/>
      <c r="AA761" s="2469"/>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469"/>
      <c r="F762" s="2469"/>
      <c r="G762" s="2469"/>
      <c r="H762" s="2469"/>
      <c r="I762" s="2469"/>
      <c r="J762" s="2469"/>
      <c r="K762" s="2469"/>
      <c r="L762" s="2469"/>
      <c r="M762" s="2469"/>
      <c r="N762" s="2469"/>
      <c r="O762" s="2469"/>
      <c r="P762" s="2469"/>
      <c r="Q762" s="2469"/>
      <c r="R762" s="2469"/>
      <c r="S762" s="2469"/>
      <c r="T762" s="2469"/>
      <c r="U762" s="2469"/>
      <c r="V762" s="2469"/>
      <c r="W762" s="2469"/>
      <c r="X762" s="2469"/>
      <c r="Y762" s="2469"/>
      <c r="Z762" s="2469"/>
      <c r="AA762" s="2469"/>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1389</v>
      </c>
      <c r="E764" s="932"/>
      <c r="F764" s="932"/>
      <c r="G764" s="932"/>
      <c r="H764" s="2532" t="s">
        <v>685</v>
      </c>
      <c r="I764" s="253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1433</v>
      </c>
      <c r="AJ766" s="2477">
        <f>VLOOKUP($H$764,$AO$693:$AP$695,2,FALSE)</f>
        <v>3</v>
      </c>
      <c r="AK766" s="247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1423</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685</v>
      </c>
      <c r="E770" s="2469" t="s">
        <v>1434</v>
      </c>
      <c r="F770" s="2469"/>
      <c r="G770" s="2469"/>
      <c r="H770" s="2469"/>
      <c r="I770" s="2469"/>
      <c r="J770" s="2469"/>
      <c r="K770" s="2469"/>
      <c r="L770" s="2469"/>
      <c r="M770" s="2469"/>
      <c r="N770" s="2469"/>
      <c r="O770" s="2469"/>
      <c r="P770" s="2469"/>
      <c r="Q770" s="2469"/>
      <c r="R770" s="2469"/>
      <c r="S770" s="2469"/>
      <c r="T770" s="2469"/>
      <c r="U770" s="2469"/>
      <c r="V770" s="2469"/>
      <c r="W770" s="2469"/>
      <c r="X770" s="2469"/>
      <c r="Y770" s="2469"/>
      <c r="Z770" s="2469"/>
      <c r="AA770" s="2469"/>
      <c r="AB770" s="2469"/>
      <c r="AC770" s="536"/>
      <c r="AD770" s="536"/>
      <c r="AE770" s="536"/>
      <c r="AF770" s="2452" t="s">
        <v>1397</v>
      </c>
      <c r="AG770" s="2452"/>
      <c r="AH770" s="2452"/>
      <c r="AI770" s="2452"/>
      <c r="AJ770" s="2452"/>
      <c r="AK770" s="2452"/>
      <c r="AL770" s="245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469"/>
      <c r="F771" s="2469"/>
      <c r="G771" s="2469"/>
      <c r="H771" s="2469"/>
      <c r="I771" s="2469"/>
      <c r="J771" s="2469"/>
      <c r="K771" s="2469"/>
      <c r="L771" s="2469"/>
      <c r="M771" s="2469"/>
      <c r="N771" s="2469"/>
      <c r="O771" s="2469"/>
      <c r="P771" s="2469"/>
      <c r="Q771" s="2469"/>
      <c r="R771" s="2469"/>
      <c r="S771" s="2469"/>
      <c r="T771" s="2469"/>
      <c r="U771" s="2469"/>
      <c r="V771" s="2469"/>
      <c r="W771" s="2469"/>
      <c r="X771" s="2469"/>
      <c r="Y771" s="2469"/>
      <c r="Z771" s="2469"/>
      <c r="AA771" s="2469"/>
      <c r="AB771" s="246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507</v>
      </c>
      <c r="E773" s="2469" t="s">
        <v>1435</v>
      </c>
      <c r="F773" s="2469"/>
      <c r="G773" s="2469"/>
      <c r="H773" s="2469"/>
      <c r="I773" s="2469"/>
      <c r="J773" s="2469"/>
      <c r="K773" s="2469"/>
      <c r="L773" s="2469"/>
      <c r="M773" s="2469"/>
      <c r="N773" s="2469"/>
      <c r="O773" s="2469"/>
      <c r="P773" s="2469"/>
      <c r="Q773" s="2469"/>
      <c r="R773" s="2469"/>
      <c r="S773" s="2469"/>
      <c r="T773" s="2469"/>
      <c r="U773" s="2469"/>
      <c r="V773" s="2469"/>
      <c r="W773" s="2469"/>
      <c r="X773" s="2469"/>
      <c r="Y773" s="2469"/>
      <c r="Z773" s="2469"/>
      <c r="AA773" s="2469"/>
      <c r="AB773" s="2469"/>
      <c r="AC773" s="536"/>
      <c r="AD773" s="536"/>
      <c r="AE773" s="536"/>
      <c r="AF773" s="2452" t="s">
        <v>1414</v>
      </c>
      <c r="AG773" s="2452"/>
      <c r="AH773" s="2452"/>
      <c r="AI773" s="2452"/>
      <c r="AJ773" s="2452"/>
      <c r="AK773" s="2452"/>
      <c r="AL773" s="245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9"/>
      <c r="F774" s="2469"/>
      <c r="G774" s="2469"/>
      <c r="H774" s="2469"/>
      <c r="I774" s="2469"/>
      <c r="J774" s="2469"/>
      <c r="K774" s="2469"/>
      <c r="L774" s="2469"/>
      <c r="M774" s="2469"/>
      <c r="N774" s="2469"/>
      <c r="O774" s="2469"/>
      <c r="P774" s="2469"/>
      <c r="Q774" s="2469"/>
      <c r="R774" s="2469"/>
      <c r="S774" s="2469"/>
      <c r="T774" s="2469"/>
      <c r="U774" s="2469"/>
      <c r="V774" s="2469"/>
      <c r="W774" s="2469"/>
      <c r="X774" s="2469"/>
      <c r="Y774" s="2469"/>
      <c r="Z774" s="2469"/>
      <c r="AA774" s="2469"/>
      <c r="AB774" s="246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1389</v>
      </c>
      <c r="E776" s="932"/>
      <c r="F776" s="932"/>
      <c r="G776" s="932"/>
      <c r="H776" s="2532" t="s">
        <v>507</v>
      </c>
      <c r="I776" s="253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1436</v>
      </c>
      <c r="AJ778" s="2477">
        <f>VLOOKUP($H$776,$AO$710:$AP$712,2,FALSE)</f>
        <v>1</v>
      </c>
      <c r="AK778" s="247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1425</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685</v>
      </c>
      <c r="E782" s="2469" t="s">
        <v>1678</v>
      </c>
      <c r="F782" s="2469"/>
      <c r="G782" s="2469"/>
      <c r="H782" s="2469"/>
      <c r="I782" s="2469"/>
      <c r="J782" s="2469"/>
      <c r="K782" s="2469"/>
      <c r="L782" s="2469"/>
      <c r="M782" s="2469"/>
      <c r="N782" s="2469"/>
      <c r="O782" s="2469"/>
      <c r="P782" s="2469"/>
      <c r="Q782" s="2469"/>
      <c r="R782" s="2469"/>
      <c r="S782" s="2469"/>
      <c r="T782" s="2469"/>
      <c r="U782" s="2469"/>
      <c r="V782" s="2469"/>
      <c r="W782" s="2469"/>
      <c r="X782" s="2469"/>
      <c r="Y782" s="2469"/>
      <c r="Z782" s="2469"/>
      <c r="AA782" s="2469"/>
      <c r="AB782" s="2469"/>
      <c r="AC782" s="2469"/>
      <c r="AD782" s="2469"/>
      <c r="AE782" s="536"/>
      <c r="AF782" s="2452" t="s">
        <v>1397</v>
      </c>
      <c r="AG782" s="2452"/>
      <c r="AH782" s="2452"/>
      <c r="AI782" s="2452"/>
      <c r="AJ782" s="2452"/>
      <c r="AK782" s="2452"/>
      <c r="AL782" s="2452"/>
      <c r="AM782" s="611"/>
      <c r="AN782" s="680"/>
      <c r="AO782" s="549" t="s">
        <v>589</v>
      </c>
      <c r="AP782" s="669">
        <v>0</v>
      </c>
    </row>
    <row r="783" spans="1:74" s="568" customFormat="1" ht="13.75" customHeight="1">
      <c r="A783" s="549"/>
      <c r="B783" s="614"/>
      <c r="C783" s="936"/>
      <c r="D783" s="659"/>
      <c r="E783" s="2469"/>
      <c r="F783" s="2469"/>
      <c r="G783" s="2469"/>
      <c r="H783" s="2469"/>
      <c r="I783" s="2469"/>
      <c r="J783" s="2469"/>
      <c r="K783" s="2469"/>
      <c r="L783" s="2469"/>
      <c r="M783" s="2469"/>
      <c r="N783" s="2469"/>
      <c r="O783" s="2469"/>
      <c r="P783" s="2469"/>
      <c r="Q783" s="2469"/>
      <c r="R783" s="2469"/>
      <c r="S783" s="2469"/>
      <c r="T783" s="2469"/>
      <c r="U783" s="2469"/>
      <c r="V783" s="2469"/>
      <c r="W783" s="2469"/>
      <c r="X783" s="2469"/>
      <c r="Y783" s="2469"/>
      <c r="Z783" s="2469"/>
      <c r="AA783" s="2469"/>
      <c r="AB783" s="2469"/>
      <c r="AC783" s="2469"/>
      <c r="AD783" s="2469"/>
      <c r="AE783" s="536"/>
      <c r="AF783" s="592"/>
      <c r="AG783" s="592"/>
      <c r="AH783" s="592"/>
      <c r="AI783" s="592"/>
      <c r="AJ783" s="592"/>
      <c r="AK783" s="592"/>
      <c r="AL783" s="592"/>
      <c r="AM783" s="611"/>
      <c r="AN783" s="680"/>
      <c r="AO783" s="609" t="s">
        <v>685</v>
      </c>
      <c r="AP783" s="549">
        <v>2</v>
      </c>
    </row>
    <row r="784" spans="1:74" s="568" customFormat="1" ht="13">
      <c r="A784" s="549"/>
      <c r="B784" s="614"/>
      <c r="C784" s="936"/>
      <c r="D784" s="659"/>
      <c r="E784" s="2469"/>
      <c r="F784" s="2469"/>
      <c r="G784" s="2469"/>
      <c r="H784" s="2469"/>
      <c r="I784" s="2469"/>
      <c r="J784" s="2469"/>
      <c r="K784" s="2469"/>
      <c r="L784" s="2469"/>
      <c r="M784" s="2469"/>
      <c r="N784" s="2469"/>
      <c r="O784" s="2469"/>
      <c r="P784" s="2469"/>
      <c r="Q784" s="2469"/>
      <c r="R784" s="2469"/>
      <c r="S784" s="2469"/>
      <c r="T784" s="2469"/>
      <c r="U784" s="2469"/>
      <c r="V784" s="2469"/>
      <c r="W784" s="2469"/>
      <c r="X784" s="2469"/>
      <c r="Y784" s="2469"/>
      <c r="Z784" s="2469"/>
      <c r="AA784" s="2469"/>
      <c r="AB784" s="2469"/>
      <c r="AC784" s="2469"/>
      <c r="AD784" s="2469"/>
      <c r="AE784" s="536"/>
      <c r="AF784" s="536"/>
      <c r="AG784" s="536"/>
      <c r="AH784" s="536"/>
      <c r="AI784" s="536"/>
      <c r="AJ784" s="536"/>
      <c r="AK784" s="536"/>
      <c r="AL784" s="592"/>
      <c r="AM784" s="611"/>
      <c r="AN784" s="534"/>
      <c r="AO784" s="609" t="s">
        <v>507</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469"/>
      <c r="F785" s="2469"/>
      <c r="G785" s="2469"/>
      <c r="H785" s="2469"/>
      <c r="I785" s="2469"/>
      <c r="J785" s="2469"/>
      <c r="K785" s="2469"/>
      <c r="L785" s="2469"/>
      <c r="M785" s="2469"/>
      <c r="N785" s="2469"/>
      <c r="O785" s="2469"/>
      <c r="P785" s="2469"/>
      <c r="Q785" s="2469"/>
      <c r="R785" s="2469"/>
      <c r="S785" s="2469"/>
      <c r="T785" s="2469"/>
      <c r="U785" s="2469"/>
      <c r="V785" s="2469"/>
      <c r="W785" s="2469"/>
      <c r="X785" s="2469"/>
      <c r="Y785" s="2469"/>
      <c r="Z785" s="2469"/>
      <c r="AA785" s="2469"/>
      <c r="AB785" s="2469"/>
      <c r="AC785" s="2469"/>
      <c r="AD785" s="246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507</v>
      </c>
      <c r="E787" s="2542" t="s">
        <v>1683</v>
      </c>
      <c r="F787" s="2542"/>
      <c r="G787" s="2542"/>
      <c r="H787" s="2542"/>
      <c r="I787" s="2542"/>
      <c r="J787" s="2542"/>
      <c r="K787" s="2542"/>
      <c r="L787" s="2542"/>
      <c r="M787" s="2542"/>
      <c r="N787" s="2542"/>
      <c r="O787" s="2542"/>
      <c r="P787" s="2542"/>
      <c r="Q787" s="2542"/>
      <c r="R787" s="2542"/>
      <c r="S787" s="2542"/>
      <c r="T787" s="2542"/>
      <c r="U787" s="2542"/>
      <c r="V787" s="2542"/>
      <c r="W787" s="2542"/>
      <c r="X787" s="2542"/>
      <c r="Y787" s="2542"/>
      <c r="Z787" s="2542"/>
      <c r="AA787" s="2542"/>
      <c r="AB787" s="2542"/>
      <c r="AC787" s="2542"/>
      <c r="AD787" s="2542"/>
      <c r="AE787" s="536"/>
      <c r="AF787" s="2452" t="s">
        <v>1343</v>
      </c>
      <c r="AG787" s="2452"/>
      <c r="AH787" s="2452"/>
      <c r="AI787" s="2452"/>
      <c r="AJ787" s="2452"/>
      <c r="AK787" s="2452"/>
      <c r="AL787" s="2452"/>
      <c r="AM787" s="611"/>
      <c r="AN787" s="595"/>
    </row>
    <row r="788" spans="1:81" s="549" customFormat="1" ht="12.75" customHeight="1">
      <c r="B788" s="614"/>
      <c r="C788" s="936"/>
      <c r="D788" s="659"/>
      <c r="E788" s="2542"/>
      <c r="F788" s="2542"/>
      <c r="G788" s="2542"/>
      <c r="H788" s="2542"/>
      <c r="I788" s="2542"/>
      <c r="J788" s="2542"/>
      <c r="K788" s="2542"/>
      <c r="L788" s="2542"/>
      <c r="M788" s="2542"/>
      <c r="N788" s="2542"/>
      <c r="O788" s="2542"/>
      <c r="P788" s="2542"/>
      <c r="Q788" s="2542"/>
      <c r="R788" s="2542"/>
      <c r="S788" s="2542"/>
      <c r="T788" s="2542"/>
      <c r="U788" s="2542"/>
      <c r="V788" s="2542"/>
      <c r="W788" s="2542"/>
      <c r="X788" s="2542"/>
      <c r="Y788" s="2542"/>
      <c r="Z788" s="2542"/>
      <c r="AA788" s="2542"/>
      <c r="AB788" s="2542"/>
      <c r="AC788" s="2542"/>
      <c r="AD788" s="2542"/>
      <c r="AE788" s="592"/>
      <c r="AF788" s="592"/>
      <c r="AG788" s="592"/>
      <c r="AH788" s="592"/>
      <c r="AI788" s="592"/>
      <c r="AJ788" s="592"/>
      <c r="AK788" s="592"/>
      <c r="AL788" s="592"/>
      <c r="AM788" s="611"/>
      <c r="AN788" s="595"/>
    </row>
    <row r="789" spans="1:81" s="549" customFormat="1" ht="12.75" customHeight="1">
      <c r="B789" s="614"/>
      <c r="C789" s="936"/>
      <c r="D789" s="659"/>
      <c r="E789" s="2542"/>
      <c r="F789" s="2542"/>
      <c r="G789" s="2542"/>
      <c r="H789" s="2542"/>
      <c r="I789" s="2542"/>
      <c r="J789" s="2542"/>
      <c r="K789" s="2542"/>
      <c r="L789" s="2542"/>
      <c r="M789" s="2542"/>
      <c r="N789" s="2542"/>
      <c r="O789" s="2542"/>
      <c r="P789" s="2542"/>
      <c r="Q789" s="2542"/>
      <c r="R789" s="2542"/>
      <c r="S789" s="2542"/>
      <c r="T789" s="2542"/>
      <c r="U789" s="2542"/>
      <c r="V789" s="2542"/>
      <c r="W789" s="2542"/>
      <c r="X789" s="2542"/>
      <c r="Y789" s="2542"/>
      <c r="Z789" s="2542"/>
      <c r="AA789" s="2542"/>
      <c r="AB789" s="2542"/>
      <c r="AC789" s="2542"/>
      <c r="AD789" s="2542"/>
      <c r="AE789" s="592"/>
      <c r="AF789" s="592"/>
      <c r="AG789" s="592"/>
      <c r="AH789" s="592"/>
      <c r="AI789" s="592"/>
      <c r="AJ789" s="592"/>
      <c r="AK789" s="592"/>
      <c r="AL789" s="592"/>
      <c r="AM789" s="611"/>
      <c r="AN789" s="595"/>
    </row>
    <row r="790" spans="1:81" s="549" customFormat="1" ht="12.75" customHeight="1">
      <c r="B790" s="614"/>
      <c r="C790" s="936"/>
      <c r="D790" s="659"/>
      <c r="E790" s="2542"/>
      <c r="F790" s="2542"/>
      <c r="G790" s="2542"/>
      <c r="H790" s="2542"/>
      <c r="I790" s="2542"/>
      <c r="J790" s="2542"/>
      <c r="K790" s="2542"/>
      <c r="L790" s="2542"/>
      <c r="M790" s="2542"/>
      <c r="N790" s="2542"/>
      <c r="O790" s="2542"/>
      <c r="P790" s="2542"/>
      <c r="Q790" s="2542"/>
      <c r="R790" s="2542"/>
      <c r="S790" s="2542"/>
      <c r="T790" s="2542"/>
      <c r="U790" s="2542"/>
      <c r="V790" s="2542"/>
      <c r="W790" s="2542"/>
      <c r="X790" s="2542"/>
      <c r="Y790" s="2542"/>
      <c r="Z790" s="2542"/>
      <c r="AA790" s="2542"/>
      <c r="AB790" s="2542"/>
      <c r="AC790" s="2542"/>
      <c r="AD790" s="254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1389</v>
      </c>
      <c r="E792" s="932"/>
      <c r="F792" s="932"/>
      <c r="G792" s="932"/>
      <c r="H792" s="2532" t="s">
        <v>589</v>
      </c>
      <c r="I792" s="253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1437</v>
      </c>
      <c r="AJ794" s="2477">
        <f>VLOOKUP($H$792,$AO$782:$AP$784,2,FALSE)</f>
        <v>0</v>
      </c>
      <c r="AK794" s="2479"/>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1438</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589</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685</v>
      </c>
      <c r="E798" s="2469" t="s">
        <v>2635</v>
      </c>
      <c r="F798" s="2469"/>
      <c r="G798" s="2469"/>
      <c r="H798" s="2469"/>
      <c r="I798" s="2469"/>
      <c r="J798" s="2469"/>
      <c r="K798" s="2469"/>
      <c r="L798" s="2469"/>
      <c r="M798" s="2469"/>
      <c r="N798" s="2469"/>
      <c r="O798" s="2469"/>
      <c r="P798" s="2469"/>
      <c r="Q798" s="2469"/>
      <c r="R798" s="2469"/>
      <c r="S798" s="2469"/>
      <c r="T798" s="2469"/>
      <c r="U798" s="2469"/>
      <c r="V798" s="2469"/>
      <c r="W798" s="2469"/>
      <c r="X798" s="2469"/>
      <c r="Y798" s="2469"/>
      <c r="Z798" s="2469"/>
      <c r="AA798" s="2469"/>
      <c r="AB798" s="2469"/>
      <c r="AC798" s="2469"/>
      <c r="AD798" s="2469"/>
      <c r="AE798" s="536"/>
      <c r="AF798" s="2452" t="s">
        <v>1343</v>
      </c>
      <c r="AG798" s="2452"/>
      <c r="AH798" s="2452"/>
      <c r="AI798" s="2452"/>
      <c r="AJ798" s="2452"/>
      <c r="AK798" s="2452"/>
      <c r="AL798" s="2452"/>
      <c r="AM798" s="611"/>
      <c r="AN798" s="680"/>
      <c r="AO798" s="609" t="s">
        <v>543</v>
      </c>
      <c r="AP798" s="549">
        <v>3</v>
      </c>
      <c r="AT798" s="670"/>
      <c r="AU798" s="670"/>
      <c r="AV798" s="670"/>
      <c r="AW798" s="670"/>
      <c r="AX798" s="670"/>
      <c r="AY798" s="670"/>
      <c r="AZ798" s="670"/>
    </row>
    <row r="799" spans="1:81" s="568" customFormat="1" ht="13.75" customHeight="1">
      <c r="A799" s="549"/>
      <c r="B799" s="614"/>
      <c r="C799" s="936"/>
      <c r="D799" s="659"/>
      <c r="E799" s="2469"/>
      <c r="F799" s="2469"/>
      <c r="G799" s="2469"/>
      <c r="H799" s="2469"/>
      <c r="I799" s="2469"/>
      <c r="J799" s="2469"/>
      <c r="K799" s="2469"/>
      <c r="L799" s="2469"/>
      <c r="M799" s="2469"/>
      <c r="N799" s="2469"/>
      <c r="O799" s="2469"/>
      <c r="P799" s="2469"/>
      <c r="Q799" s="2469"/>
      <c r="R799" s="2469"/>
      <c r="S799" s="2469"/>
      <c r="T799" s="2469"/>
      <c r="U799" s="2469"/>
      <c r="V799" s="2469"/>
      <c r="W799" s="2469"/>
      <c r="X799" s="2469"/>
      <c r="Y799" s="2469"/>
      <c r="Z799" s="2469"/>
      <c r="AA799" s="2469"/>
      <c r="AB799" s="2469"/>
      <c r="AC799" s="2469"/>
      <c r="AD799" s="246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469"/>
      <c r="F800" s="2469"/>
      <c r="G800" s="2469"/>
      <c r="H800" s="2469"/>
      <c r="I800" s="2469"/>
      <c r="J800" s="2469"/>
      <c r="K800" s="2469"/>
      <c r="L800" s="2469"/>
      <c r="M800" s="2469"/>
      <c r="N800" s="2469"/>
      <c r="O800" s="2469"/>
      <c r="P800" s="2469"/>
      <c r="Q800" s="2469"/>
      <c r="R800" s="2469"/>
      <c r="S800" s="2469"/>
      <c r="T800" s="2469"/>
      <c r="U800" s="2469"/>
      <c r="V800" s="2469"/>
      <c r="W800" s="2469"/>
      <c r="X800" s="2469"/>
      <c r="Y800" s="2469"/>
      <c r="Z800" s="2469"/>
      <c r="AA800" s="2469"/>
      <c r="AB800" s="2469"/>
      <c r="AC800" s="2469"/>
      <c r="AD800" s="246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469"/>
      <c r="F801" s="2469"/>
      <c r="G801" s="2469"/>
      <c r="H801" s="2469"/>
      <c r="I801" s="2469"/>
      <c r="J801" s="2469"/>
      <c r="K801" s="2469"/>
      <c r="L801" s="2469"/>
      <c r="M801" s="2469"/>
      <c r="N801" s="2469"/>
      <c r="O801" s="2469"/>
      <c r="P801" s="2469"/>
      <c r="Q801" s="2469"/>
      <c r="R801" s="2469"/>
      <c r="S801" s="2469"/>
      <c r="T801" s="2469"/>
      <c r="U801" s="2469"/>
      <c r="V801" s="2469"/>
      <c r="W801" s="2469"/>
      <c r="X801" s="2469"/>
      <c r="Y801" s="2469"/>
      <c r="Z801" s="2469"/>
      <c r="AA801" s="2469"/>
      <c r="AB801" s="2469"/>
      <c r="AC801" s="2469"/>
      <c r="AD801" s="246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1389</v>
      </c>
      <c r="E803" s="932"/>
      <c r="F803" s="932"/>
      <c r="G803" s="932"/>
      <c r="H803" s="2532" t="s">
        <v>589</v>
      </c>
      <c r="I803" s="253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1439</v>
      </c>
      <c r="AJ805" s="2477">
        <f>VLOOKUP($H$803,$AO$797:$AP$798,2,FALSE)</f>
        <v>0</v>
      </c>
      <c r="AK805" s="247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2596</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469" t="s">
        <v>2597</v>
      </c>
      <c r="F809" s="2469"/>
      <c r="G809" s="2469"/>
      <c r="H809" s="2469"/>
      <c r="I809" s="2469"/>
      <c r="J809" s="2469"/>
      <c r="K809" s="2469"/>
      <c r="L809" s="2469"/>
      <c r="M809" s="2469"/>
      <c r="N809" s="2469"/>
      <c r="O809" s="2469"/>
      <c r="P809" s="2469"/>
      <c r="Q809" s="2469"/>
      <c r="R809" s="2469"/>
      <c r="S809" s="2469"/>
      <c r="T809" s="2469"/>
      <c r="U809" s="2469"/>
      <c r="V809" s="2469"/>
      <c r="W809" s="2469"/>
      <c r="X809" s="2469"/>
      <c r="Y809" s="2469"/>
      <c r="Z809" s="2469"/>
      <c r="AA809" s="2469"/>
      <c r="AB809" s="2469"/>
      <c r="AC809" s="2469"/>
      <c r="AD809" s="2469"/>
      <c r="AE809" s="550"/>
      <c r="AF809" s="2452" t="s">
        <v>1368</v>
      </c>
      <c r="AG809" s="2452"/>
      <c r="AH809" s="2452"/>
      <c r="AI809" s="2452"/>
      <c r="AJ809" s="2452"/>
      <c r="AK809" s="2452"/>
      <c r="AL809" s="2452"/>
      <c r="AN809" s="595"/>
    </row>
    <row r="810" spans="1:81" s="549" customFormat="1" ht="12.75" customHeight="1">
      <c r="B810" s="614"/>
      <c r="C810" s="684"/>
      <c r="D810" s="659"/>
      <c r="E810" s="2469"/>
      <c r="F810" s="2469"/>
      <c r="G810" s="2469"/>
      <c r="H810" s="2469"/>
      <c r="I810" s="2469"/>
      <c r="J810" s="2469"/>
      <c r="K810" s="2469"/>
      <c r="L810" s="2469"/>
      <c r="M810" s="2469"/>
      <c r="N810" s="2469"/>
      <c r="O810" s="2469"/>
      <c r="P810" s="2469"/>
      <c r="Q810" s="2469"/>
      <c r="R810" s="2469"/>
      <c r="S810" s="2469"/>
      <c r="T810" s="2469"/>
      <c r="U810" s="2469"/>
      <c r="V810" s="2469"/>
      <c r="W810" s="2469"/>
      <c r="X810" s="2469"/>
      <c r="Y810" s="2469"/>
      <c r="Z810" s="2469"/>
      <c r="AA810" s="2469"/>
      <c r="AB810" s="2469"/>
      <c r="AC810" s="2469"/>
      <c r="AD810" s="246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1389</v>
      </c>
      <c r="E812" s="932"/>
      <c r="F812" s="932"/>
      <c r="G812" s="932"/>
      <c r="H812" s="2532" t="s">
        <v>589</v>
      </c>
      <c r="I812" s="253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2598</v>
      </c>
      <c r="AJ814" s="2477">
        <f>IF(H812="Yes",5,0)</f>
        <v>0</v>
      </c>
      <c r="AK814" s="247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1440</v>
      </c>
      <c r="AK816" s="2477">
        <f>IF(($AJ$634+$AJ$653+$AJ$665+$AJ$700+$AJ$724+$AJ$738+$AJ$750+$AJ$766+$AJ$778+$AJ$794+AJ805+AJ814)&gt;10,10,($AJ$634+$AJ$653+$AJ$665+$AJ$700+$AJ$724+$AJ$738+$AJ$750+$AJ$766+$AJ$778+$AJ$794+AJ805+AJ814))</f>
        <v>10</v>
      </c>
      <c r="AL816" s="2478"/>
      <c r="AM816" s="247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4" t="s">
        <v>1555</v>
      </c>
      <c r="B819" s="2565"/>
      <c r="C819" s="2565"/>
      <c r="D819" s="2565"/>
      <c r="E819" s="2565"/>
      <c r="F819" s="2565"/>
      <c r="G819" s="2565"/>
      <c r="H819" s="2565"/>
      <c r="I819" s="2565"/>
      <c r="J819" s="2565"/>
      <c r="K819" s="2565"/>
      <c r="L819" s="2565"/>
      <c r="M819" s="2565"/>
      <c r="N819" s="2565"/>
      <c r="O819" s="2565"/>
      <c r="P819" s="2565"/>
      <c r="Q819" s="2565"/>
      <c r="R819" s="2565"/>
      <c r="S819" s="2565"/>
      <c r="T819" s="2565"/>
      <c r="U819" s="2565"/>
      <c r="V819" s="2565"/>
      <c r="W819" s="2565"/>
      <c r="X819" s="2565"/>
      <c r="Y819" s="2565"/>
      <c r="Z819" s="2565"/>
      <c r="AA819" s="2565"/>
      <c r="AB819" s="2565"/>
      <c r="AC819" s="2565"/>
      <c r="AD819" s="2565"/>
      <c r="AE819" s="2565"/>
      <c r="AF819" s="2565"/>
      <c r="AG819" s="2565"/>
      <c r="AH819" s="2565"/>
      <c r="AI819" s="2565"/>
      <c r="AJ819" s="2565"/>
      <c r="AK819" s="2565"/>
      <c r="AL819" s="2565"/>
      <c r="AM819" s="2565"/>
    </row>
    <row r="820" spans="1:43">
      <c r="A820" s="2566"/>
      <c r="B820" s="2566"/>
      <c r="C820" s="2566"/>
      <c r="D820" s="2566"/>
      <c r="E820" s="2566"/>
      <c r="F820" s="2566"/>
      <c r="G820" s="2566"/>
      <c r="H820" s="2566"/>
      <c r="I820" s="2566"/>
      <c r="J820" s="2566"/>
      <c r="K820" s="2566"/>
      <c r="L820" s="2566"/>
      <c r="M820" s="2566"/>
      <c r="N820" s="2566"/>
      <c r="O820" s="2566"/>
      <c r="P820" s="2566"/>
      <c r="Q820" s="2566"/>
      <c r="R820" s="2566"/>
      <c r="S820" s="2566"/>
      <c r="T820" s="2566"/>
      <c r="U820" s="2566"/>
      <c r="V820" s="2566"/>
      <c r="W820" s="2566"/>
      <c r="X820" s="2566"/>
      <c r="Y820" s="2566"/>
      <c r="Z820" s="2566"/>
      <c r="AA820" s="2566"/>
      <c r="AB820" s="2566"/>
      <c r="AC820" s="2566"/>
      <c r="AD820" s="2566"/>
      <c r="AE820" s="2566"/>
      <c r="AF820" s="2566"/>
      <c r="AG820" s="2566"/>
      <c r="AH820" s="2566"/>
      <c r="AI820" s="2566"/>
      <c r="AJ820" s="2566"/>
      <c r="AK820" s="2566"/>
      <c r="AL820" s="2566"/>
      <c r="AM820" s="2566"/>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515"/>
      <c r="B822" s="2515"/>
      <c r="C822" s="2515"/>
      <c r="D822" s="2515"/>
      <c r="E822" s="2515"/>
      <c r="F822" s="2515"/>
      <c r="G822" s="2515"/>
      <c r="H822" s="2515"/>
      <c r="I822" s="2515"/>
      <c r="J822" s="2515"/>
      <c r="K822" s="2515"/>
      <c r="L822" s="2515"/>
      <c r="M822" s="2515"/>
      <c r="N822" s="2515"/>
      <c r="O822" s="2515"/>
      <c r="P822" s="2515"/>
      <c r="Q822" s="2515"/>
      <c r="R822" s="2515"/>
      <c r="S822" s="2515"/>
      <c r="T822" s="2515"/>
      <c r="U822" s="2515"/>
      <c r="V822" s="2515"/>
      <c r="W822" s="2515"/>
      <c r="X822" s="2515"/>
      <c r="Y822" s="2515"/>
      <c r="Z822" s="2515"/>
      <c r="AA822" s="2515"/>
      <c r="AB822" s="2515"/>
      <c r="AC822" s="2515"/>
      <c r="AD822" s="2515"/>
      <c r="AE822" s="2515"/>
      <c r="AF822" s="2515"/>
      <c r="AG822" s="2515"/>
      <c r="AH822" s="2515"/>
      <c r="AI822" s="2515"/>
      <c r="AJ822" s="2515"/>
      <c r="AK822" s="2515"/>
      <c r="AL822" s="2515"/>
      <c r="AM822" s="2515"/>
      <c r="AP822" s="812"/>
      <c r="AQ822" s="812"/>
    </row>
    <row r="823" spans="1:43" ht="13">
      <c r="A823" s="2515"/>
      <c r="B823" s="2515"/>
      <c r="C823" s="2515"/>
      <c r="D823" s="2515"/>
      <c r="E823" s="2515"/>
      <c r="F823" s="2515"/>
      <c r="G823" s="2515"/>
      <c r="H823" s="2515"/>
      <c r="I823" s="2515"/>
      <c r="J823" s="2515"/>
      <c r="K823" s="2515"/>
      <c r="L823" s="2515"/>
      <c r="M823" s="2515"/>
      <c r="N823" s="2515"/>
      <c r="O823" s="2515"/>
      <c r="P823" s="2515"/>
      <c r="Q823" s="2515"/>
      <c r="R823" s="2515"/>
      <c r="S823" s="2515"/>
      <c r="T823" s="2515"/>
      <c r="U823" s="2515"/>
      <c r="V823" s="2515"/>
      <c r="W823" s="2515"/>
      <c r="X823" s="2515"/>
      <c r="Y823" s="2515"/>
      <c r="Z823" s="2515"/>
      <c r="AA823" s="2515"/>
      <c r="AB823" s="2515"/>
      <c r="AC823" s="2515"/>
      <c r="AD823" s="2515"/>
      <c r="AE823" s="2515"/>
      <c r="AF823" s="2515"/>
      <c r="AG823" s="2515"/>
      <c r="AH823" s="2515"/>
      <c r="AI823" s="2515"/>
      <c r="AJ823" s="2515"/>
      <c r="AK823" s="2515"/>
      <c r="AL823" s="2515"/>
      <c r="AM823" s="2515"/>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67" t="s">
        <v>1556</v>
      </c>
      <c r="U824" s="2568"/>
      <c r="V824" s="2568"/>
      <c r="W824" s="2568"/>
      <c r="X824" s="2568"/>
      <c r="Y824" s="2569"/>
      <c r="Z824" s="2567" t="s">
        <v>1557</v>
      </c>
      <c r="AA824" s="2568"/>
      <c r="AB824" s="2568"/>
      <c r="AC824" s="2568"/>
      <c r="AD824" s="2568"/>
      <c r="AE824" s="2569"/>
      <c r="AF824" s="2567" t="s">
        <v>1558</v>
      </c>
      <c r="AG824" s="2568"/>
      <c r="AH824" s="2568"/>
      <c r="AI824" s="2568"/>
      <c r="AJ824" s="2568"/>
      <c r="AK824" s="2569"/>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70"/>
      <c r="U825" s="2571"/>
      <c r="V825" s="2571"/>
      <c r="W825" s="2571"/>
      <c r="X825" s="2571"/>
      <c r="Y825" s="2572"/>
      <c r="Z825" s="2570"/>
      <c r="AA825" s="2571"/>
      <c r="AB825" s="2571"/>
      <c r="AC825" s="2571"/>
      <c r="AD825" s="2571"/>
      <c r="AE825" s="2572"/>
      <c r="AF825" s="2570"/>
      <c r="AG825" s="2571"/>
      <c r="AH825" s="2571"/>
      <c r="AI825" s="2571"/>
      <c r="AJ825" s="2571"/>
      <c r="AK825" s="2572"/>
      <c r="AL825" s="814"/>
      <c r="AM825" s="594"/>
      <c r="AO825" s="812"/>
      <c r="AP825" s="812"/>
      <c r="AQ825" s="812"/>
    </row>
    <row r="826" spans="1:43" ht="13">
      <c r="A826" s="815" t="s">
        <v>755</v>
      </c>
      <c r="B826" s="2547" t="str">
        <f>B7</f>
        <v xml:space="preserve">Acquisition/Rehabilitation Project Priorities </v>
      </c>
      <c r="C826" s="2547"/>
      <c r="D826" s="2547"/>
      <c r="E826" s="2547"/>
      <c r="F826" s="2547"/>
      <c r="G826" s="2547"/>
      <c r="H826" s="2547"/>
      <c r="I826" s="2547"/>
      <c r="J826" s="2547"/>
      <c r="K826" s="2547"/>
      <c r="L826" s="2547"/>
      <c r="M826" s="2547"/>
      <c r="N826" s="2547"/>
      <c r="O826" s="2547"/>
      <c r="P826" s="2547"/>
      <c r="Q826" s="2547"/>
      <c r="R826" s="2547"/>
      <c r="S826" s="2548"/>
      <c r="T826" s="2549">
        <f>AK61</f>
        <v>18</v>
      </c>
      <c r="U826" s="2550"/>
      <c r="V826" s="2550"/>
      <c r="W826" s="2550"/>
      <c r="X826" s="2550"/>
      <c r="Y826" s="2551"/>
      <c r="Z826" s="2552">
        <v>20</v>
      </c>
      <c r="AA826" s="2550"/>
      <c r="AB826" s="2550"/>
      <c r="AC826" s="2550"/>
      <c r="AD826" s="2550"/>
      <c r="AE826" s="2551"/>
      <c r="AF826" s="2545">
        <f>IF(T826&gt;Z826,Z826,T826)</f>
        <v>18</v>
      </c>
      <c r="AG826" s="2545"/>
      <c r="AH826" s="2545"/>
      <c r="AI826" s="2545"/>
      <c r="AJ826" s="2545"/>
      <c r="AK826" s="2545"/>
      <c r="AL826" s="814"/>
      <c r="AM826" s="594"/>
      <c r="AO826" s="812"/>
      <c r="AP826" s="812"/>
      <c r="AQ826" s="812"/>
    </row>
    <row r="827" spans="1:43" ht="13">
      <c r="A827" s="815" t="s">
        <v>1529</v>
      </c>
      <c r="B827" s="2547" t="s">
        <v>1304</v>
      </c>
      <c r="C827" s="2547"/>
      <c r="D827" s="2547"/>
      <c r="E827" s="2547"/>
      <c r="F827" s="2547"/>
      <c r="G827" s="2547"/>
      <c r="H827" s="2547"/>
      <c r="I827" s="2547"/>
      <c r="J827" s="2547"/>
      <c r="K827" s="2547"/>
      <c r="L827" s="2547"/>
      <c r="M827" s="2547"/>
      <c r="N827" s="2547"/>
      <c r="O827" s="2547"/>
      <c r="P827" s="2547"/>
      <c r="Q827" s="2547"/>
      <c r="R827" s="2547"/>
      <c r="S827" s="2548"/>
      <c r="T827" s="2549">
        <f>AK83</f>
        <v>0</v>
      </c>
      <c r="U827" s="2550"/>
      <c r="V827" s="2550"/>
      <c r="W827" s="2550"/>
      <c r="X827" s="2550"/>
      <c r="Y827" s="2551"/>
      <c r="Z827" s="2552">
        <v>10</v>
      </c>
      <c r="AA827" s="2550"/>
      <c r="AB827" s="2550"/>
      <c r="AC827" s="2550"/>
      <c r="AD827" s="2550"/>
      <c r="AE827" s="2551"/>
      <c r="AF827" s="2545">
        <f>IF(T827&gt;Z827,Z827,T827)</f>
        <v>0</v>
      </c>
      <c r="AG827" s="2545"/>
      <c r="AH827" s="2545"/>
      <c r="AI827" s="2545"/>
      <c r="AJ827" s="2545"/>
      <c r="AK827" s="2545"/>
      <c r="AL827" s="814"/>
      <c r="AM827" s="594"/>
      <c r="AO827" s="812"/>
      <c r="AP827" s="812"/>
      <c r="AQ827" s="812"/>
    </row>
    <row r="828" spans="1:43" ht="13">
      <c r="A828" s="815" t="s">
        <v>1538</v>
      </c>
      <c r="B828" s="2547" t="s">
        <v>1314</v>
      </c>
      <c r="C828" s="2547"/>
      <c r="D828" s="2547"/>
      <c r="E828" s="2547"/>
      <c r="F828" s="2547"/>
      <c r="G828" s="2547"/>
      <c r="H828" s="2547"/>
      <c r="I828" s="2547"/>
      <c r="J828" s="2547"/>
      <c r="K828" s="2547"/>
      <c r="L828" s="2547"/>
      <c r="M828" s="2547"/>
      <c r="N828" s="2547"/>
      <c r="O828" s="2547"/>
      <c r="P828" s="2547"/>
      <c r="Q828" s="2547"/>
      <c r="R828" s="2547"/>
      <c r="S828" s="2548"/>
      <c r="T828" s="2549">
        <f>AK108</f>
        <v>19.999999999999996</v>
      </c>
      <c r="U828" s="2550"/>
      <c r="V828" s="2550"/>
      <c r="W828" s="2550"/>
      <c r="X828" s="2550"/>
      <c r="Y828" s="2551"/>
      <c r="Z828" s="2552">
        <v>20</v>
      </c>
      <c r="AA828" s="2550"/>
      <c r="AB828" s="2550"/>
      <c r="AC828" s="2550"/>
      <c r="AD828" s="2550"/>
      <c r="AE828" s="2551"/>
      <c r="AF828" s="2545">
        <f>IF(T828&gt;Z828,Z828,T828)</f>
        <v>19.999999999999996</v>
      </c>
      <c r="AG828" s="2545"/>
      <c r="AH828" s="2545"/>
      <c r="AI828" s="2545"/>
      <c r="AJ828" s="2545"/>
      <c r="AK828" s="2545"/>
      <c r="AL828" s="814"/>
      <c r="AM828" s="594"/>
      <c r="AO828" s="812"/>
      <c r="AP828" s="812"/>
      <c r="AQ828" s="812"/>
    </row>
    <row r="829" spans="1:43" ht="13">
      <c r="A829" s="815" t="s">
        <v>1559</v>
      </c>
      <c r="B829" s="2547" t="s">
        <v>1324</v>
      </c>
      <c r="C829" s="2547"/>
      <c r="D829" s="2547"/>
      <c r="E829" s="2547"/>
      <c r="F829" s="2547"/>
      <c r="G829" s="2547"/>
      <c r="H829" s="2547"/>
      <c r="I829" s="2547"/>
      <c r="J829" s="2547"/>
      <c r="K829" s="2547"/>
      <c r="L829" s="2547"/>
      <c r="M829" s="2547"/>
      <c r="N829" s="2547"/>
      <c r="O829" s="2547"/>
      <c r="P829" s="2547"/>
      <c r="Q829" s="2547"/>
      <c r="R829" s="2547"/>
      <c r="S829" s="2548"/>
      <c r="T829" s="2549">
        <f>AK142</f>
        <v>10</v>
      </c>
      <c r="U829" s="2550"/>
      <c r="V829" s="2550"/>
      <c r="W829" s="2550"/>
      <c r="X829" s="2550"/>
      <c r="Y829" s="2551"/>
      <c r="Z829" s="2552">
        <v>10</v>
      </c>
      <c r="AA829" s="2550"/>
      <c r="AB829" s="2550"/>
      <c r="AC829" s="2550"/>
      <c r="AD829" s="2550"/>
      <c r="AE829" s="2551"/>
      <c r="AF829" s="2545">
        <f>IF(T829&gt;Z829,Z829,T829)</f>
        <v>10</v>
      </c>
      <c r="AG829" s="2545"/>
      <c r="AH829" s="2545"/>
      <c r="AI829" s="2545"/>
      <c r="AJ829" s="2545"/>
      <c r="AK829" s="2545"/>
      <c r="AL829" s="814"/>
      <c r="AM829" s="594"/>
      <c r="AO829" s="812"/>
      <c r="AP829" s="812"/>
      <c r="AQ829" s="812"/>
    </row>
    <row r="830" spans="1:43" ht="13">
      <c r="A830" s="816" t="s">
        <v>1560</v>
      </c>
      <c r="B830" s="2547" t="s">
        <v>1561</v>
      </c>
      <c r="C830" s="2547"/>
      <c r="D830" s="2547"/>
      <c r="E830" s="2547"/>
      <c r="F830" s="2547"/>
      <c r="G830" s="2547"/>
      <c r="H830" s="2547"/>
      <c r="I830" s="2547"/>
      <c r="J830" s="2547"/>
      <c r="K830" s="2547"/>
      <c r="L830" s="2547"/>
      <c r="M830" s="2547"/>
      <c r="N830" s="2547"/>
      <c r="O830" s="2547"/>
      <c r="P830" s="2547"/>
      <c r="Q830" s="2547"/>
      <c r="R830" s="2547"/>
      <c r="S830" s="2548"/>
      <c r="T830" s="2573">
        <f>SUM(T831:Y832)</f>
        <v>10</v>
      </c>
      <c r="U830" s="2573"/>
      <c r="V830" s="2573"/>
      <c r="W830" s="2573"/>
      <c r="X830" s="2573"/>
      <c r="Y830" s="2573"/>
      <c r="Z830" s="2545">
        <v>10</v>
      </c>
      <c r="AA830" s="2545"/>
      <c r="AB830" s="2545"/>
      <c r="AC830" s="2545"/>
      <c r="AD830" s="2545"/>
      <c r="AE830" s="2545"/>
      <c r="AF830" s="2545">
        <f>IF(T830&gt;Z830,Z830,T830)</f>
        <v>10</v>
      </c>
      <c r="AG830" s="2545"/>
      <c r="AH830" s="2545"/>
      <c r="AI830" s="2545"/>
      <c r="AJ830" s="2545"/>
      <c r="AK830" s="2545"/>
      <c r="AL830" s="814"/>
      <c r="AM830" s="594"/>
    </row>
    <row r="831" spans="1:43" ht="13">
      <c r="A831" s="535"/>
      <c r="B831" s="599"/>
      <c r="C831" s="2574" t="s">
        <v>1562</v>
      </c>
      <c r="D831" s="2574"/>
      <c r="E831" s="2574"/>
      <c r="F831" s="2574"/>
      <c r="G831" s="2574"/>
      <c r="H831" s="2574"/>
      <c r="I831" s="2574"/>
      <c r="J831" s="2574"/>
      <c r="K831" s="2574"/>
      <c r="L831" s="2574"/>
      <c r="M831" s="2574"/>
      <c r="N831" s="2574"/>
      <c r="O831" s="2574"/>
      <c r="P831" s="2574"/>
      <c r="Q831" s="2574"/>
      <c r="R831" s="2574"/>
      <c r="S831" s="2575"/>
      <c r="T831" s="2466">
        <f>AJ165</f>
        <v>7</v>
      </c>
      <c r="U831" s="2466"/>
      <c r="V831" s="2466"/>
      <c r="W831" s="2466"/>
      <c r="X831" s="2466"/>
      <c r="Y831" s="2466"/>
      <c r="Z831" s="2467">
        <v>7</v>
      </c>
      <c r="AA831" s="2467"/>
      <c r="AB831" s="2467"/>
      <c r="AC831" s="2467"/>
      <c r="AD831" s="2467"/>
      <c r="AE831" s="2467"/>
      <c r="AF831" s="2576"/>
      <c r="AG831" s="2576"/>
      <c r="AH831" s="2576"/>
      <c r="AI831" s="2576"/>
      <c r="AJ831" s="2576"/>
      <c r="AK831" s="2576"/>
      <c r="AL831" s="814"/>
      <c r="AM831" s="594"/>
    </row>
    <row r="832" spans="1:43" ht="13">
      <c r="A832" s="598"/>
      <c r="B832" s="599"/>
      <c r="C832" s="2574" t="s">
        <v>1563</v>
      </c>
      <c r="D832" s="2574"/>
      <c r="E832" s="2574"/>
      <c r="F832" s="2574"/>
      <c r="G832" s="2574"/>
      <c r="H832" s="2574"/>
      <c r="I832" s="2574"/>
      <c r="J832" s="2574"/>
      <c r="K832" s="2574"/>
      <c r="L832" s="2574"/>
      <c r="M832" s="2574"/>
      <c r="N832" s="2574"/>
      <c r="O832" s="2574"/>
      <c r="P832" s="2574"/>
      <c r="Q832" s="2574"/>
      <c r="R832" s="2574"/>
      <c r="S832" s="2575"/>
      <c r="T832" s="2466">
        <f>AJ179</f>
        <v>3</v>
      </c>
      <c r="U832" s="2466"/>
      <c r="V832" s="2466"/>
      <c r="W832" s="2466"/>
      <c r="X832" s="2466"/>
      <c r="Y832" s="2466"/>
      <c r="Z832" s="2467">
        <v>3</v>
      </c>
      <c r="AA832" s="2467"/>
      <c r="AB832" s="2467"/>
      <c r="AC832" s="2467"/>
      <c r="AD832" s="2467"/>
      <c r="AE832" s="2467"/>
      <c r="AF832" s="2576"/>
      <c r="AG832" s="2576"/>
      <c r="AH832" s="2576"/>
      <c r="AI832" s="2576"/>
      <c r="AJ832" s="2576"/>
      <c r="AK832" s="2576"/>
      <c r="AL832" s="814"/>
      <c r="AM832" s="594"/>
      <c r="AO832" s="549"/>
    </row>
    <row r="833" spans="1:81" ht="13">
      <c r="A833" s="816" t="s">
        <v>1352</v>
      </c>
      <c r="B833" s="2547" t="s">
        <v>1564</v>
      </c>
      <c r="C833" s="2547"/>
      <c r="D833" s="2547"/>
      <c r="E833" s="2547"/>
      <c r="F833" s="2547"/>
      <c r="G833" s="2547"/>
      <c r="H833" s="2547"/>
      <c r="I833" s="2547"/>
      <c r="J833" s="2547"/>
      <c r="K833" s="2547"/>
      <c r="L833" s="2547"/>
      <c r="M833" s="2547"/>
      <c r="N833" s="2547"/>
      <c r="O833" s="2547"/>
      <c r="P833" s="2547"/>
      <c r="Q833" s="2547"/>
      <c r="R833" s="2547"/>
      <c r="S833" s="2548"/>
      <c r="T833" s="2573">
        <f>AK190</f>
        <v>0</v>
      </c>
      <c r="U833" s="2573"/>
      <c r="V833" s="2573"/>
      <c r="W833" s="2573"/>
      <c r="X833" s="2573"/>
      <c r="Y833" s="2573"/>
      <c r="Z833" s="2545">
        <v>10</v>
      </c>
      <c r="AA833" s="2545"/>
      <c r="AB833" s="2545"/>
      <c r="AC833" s="2545"/>
      <c r="AD833" s="2545"/>
      <c r="AE833" s="2545"/>
      <c r="AF833" s="2545">
        <f>IF(T833&gt;Z833,Z833,T833)</f>
        <v>0</v>
      </c>
      <c r="AG833" s="2545"/>
      <c r="AH833" s="2545"/>
      <c r="AI833" s="2545"/>
      <c r="AJ833" s="2545"/>
      <c r="AK833" s="2545"/>
      <c r="AL833" s="814"/>
      <c r="AM833" s="594"/>
    </row>
    <row r="834" spans="1:81" ht="13" hidden="1">
      <c r="A834" s="815" t="s">
        <v>1360</v>
      </c>
      <c r="B834" s="2547" t="s">
        <v>1361</v>
      </c>
      <c r="C834" s="2547"/>
      <c r="D834" s="2547"/>
      <c r="E834" s="2547"/>
      <c r="F834" s="2547"/>
      <c r="G834" s="2547"/>
      <c r="H834" s="2547"/>
      <c r="I834" s="2547"/>
      <c r="J834" s="2547"/>
      <c r="K834" s="2547"/>
      <c r="L834" s="2547"/>
      <c r="M834" s="2547"/>
      <c r="N834" s="2547"/>
      <c r="O834" s="2547"/>
      <c r="P834" s="2547"/>
      <c r="Q834" s="2547"/>
      <c r="R834" s="2547"/>
      <c r="S834" s="2548"/>
      <c r="T834" s="2573">
        <f>AK272</f>
        <v>0</v>
      </c>
      <c r="U834" s="2573"/>
      <c r="V834" s="2573"/>
      <c r="W834" s="2573"/>
      <c r="X834" s="2573"/>
      <c r="Y834" s="2573"/>
      <c r="Z834" s="2552">
        <v>8</v>
      </c>
      <c r="AA834" s="2550"/>
      <c r="AB834" s="2550"/>
      <c r="AC834" s="2550"/>
      <c r="AD834" s="2550"/>
      <c r="AE834" s="2551"/>
      <c r="AF834" s="2545"/>
      <c r="AG834" s="2545"/>
      <c r="AH834" s="2545"/>
      <c r="AI834" s="2545"/>
      <c r="AJ834" s="2545"/>
      <c r="AK834" s="2545"/>
      <c r="AL834" s="814"/>
      <c r="AM834" s="594"/>
    </row>
    <row r="835" spans="1:81" s="534" customFormat="1" ht="13" hidden="1">
      <c r="A835" s="816" t="s">
        <v>587</v>
      </c>
      <c r="B835" s="2547" t="s">
        <v>1565</v>
      </c>
      <c r="C835" s="2547"/>
      <c r="D835" s="2547"/>
      <c r="E835" s="2547"/>
      <c r="F835" s="2547"/>
      <c r="G835" s="2547"/>
      <c r="H835" s="2547"/>
      <c r="I835" s="2547"/>
      <c r="J835" s="2547"/>
      <c r="K835" s="2547"/>
      <c r="L835" s="2547"/>
      <c r="M835" s="2547"/>
      <c r="N835" s="2547"/>
      <c r="O835" s="2547"/>
      <c r="P835" s="2547"/>
      <c r="Q835" s="2547"/>
      <c r="R835" s="2547"/>
      <c r="S835" s="2548"/>
      <c r="T835" s="2573">
        <f>IF(AK548&gt;5,5,AK548)</f>
        <v>0</v>
      </c>
      <c r="U835" s="2573"/>
      <c r="V835" s="2573"/>
      <c r="W835" s="2573"/>
      <c r="X835" s="2573"/>
      <c r="Y835" s="2573"/>
      <c r="Z835" s="2545">
        <v>5</v>
      </c>
      <c r="AA835" s="2545"/>
      <c r="AB835" s="2545"/>
      <c r="AC835" s="2545"/>
      <c r="AD835" s="2545"/>
      <c r="AE835" s="2545"/>
      <c r="AF835" s="2545"/>
      <c r="AG835" s="2545"/>
      <c r="AH835" s="2545"/>
      <c r="AI835" s="2545"/>
      <c r="AJ835" s="2545"/>
      <c r="AK835" s="254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547" t="str">
        <f>B275</f>
        <v>Readiness to Proceed</v>
      </c>
      <c r="C836" s="2547"/>
      <c r="D836" s="2547"/>
      <c r="E836" s="2547"/>
      <c r="F836" s="2547"/>
      <c r="G836" s="2547"/>
      <c r="H836" s="2547"/>
      <c r="I836" s="2547"/>
      <c r="J836" s="2547"/>
      <c r="K836" s="2547"/>
      <c r="L836" s="2547"/>
      <c r="M836" s="2547"/>
      <c r="N836" s="2547"/>
      <c r="O836" s="2547"/>
      <c r="P836" s="2547"/>
      <c r="Q836" s="2547"/>
      <c r="R836" s="2547"/>
      <c r="S836" s="2548"/>
      <c r="T836" s="2573">
        <f>AK298</f>
        <v>10</v>
      </c>
      <c r="U836" s="2573"/>
      <c r="V836" s="2573"/>
      <c r="W836" s="2573"/>
      <c r="X836" s="2573"/>
      <c r="Y836" s="2573"/>
      <c r="Z836" s="2545">
        <v>10</v>
      </c>
      <c r="AA836" s="2545"/>
      <c r="AB836" s="2545"/>
      <c r="AC836" s="2545"/>
      <c r="AD836" s="2545"/>
      <c r="AE836" s="2545"/>
      <c r="AF836" s="2578">
        <f>IF(T836&gt;Z836,Z836,T836)</f>
        <v>10</v>
      </c>
      <c r="AG836" s="2579"/>
      <c r="AH836" s="2579"/>
      <c r="AI836" s="2579"/>
      <c r="AJ836" s="2579"/>
      <c r="AK836" s="258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547" t="str">
        <f>B301</f>
        <v>Access to Opportunity</v>
      </c>
      <c r="C837" s="2547"/>
      <c r="D837" s="2547"/>
      <c r="E837" s="2547"/>
      <c r="F837" s="2547"/>
      <c r="G837" s="2547"/>
      <c r="H837" s="2547"/>
      <c r="I837" s="2547"/>
      <c r="J837" s="2547"/>
      <c r="K837" s="2547"/>
      <c r="L837" s="2547"/>
      <c r="M837" s="2547"/>
      <c r="N837" s="2547"/>
      <c r="O837" s="2547"/>
      <c r="P837" s="2547"/>
      <c r="Q837" s="2547"/>
      <c r="R837" s="2547"/>
      <c r="S837" s="2548"/>
      <c r="T837" s="2573">
        <f>AK351</f>
        <v>0</v>
      </c>
      <c r="U837" s="2573"/>
      <c r="V837" s="2573"/>
      <c r="W837" s="2573"/>
      <c r="X837" s="2573"/>
      <c r="Y837" s="2573"/>
      <c r="Z837" s="2578">
        <v>10</v>
      </c>
      <c r="AA837" s="2579"/>
      <c r="AB837" s="2579"/>
      <c r="AC837" s="2579"/>
      <c r="AD837" s="2579"/>
      <c r="AE837" s="2580"/>
      <c r="AF837" s="2578">
        <f>IF(T837&gt;Z837,Z837,T837)</f>
        <v>0</v>
      </c>
      <c r="AG837" s="2579"/>
      <c r="AH837" s="2579"/>
      <c r="AI837" s="2579"/>
      <c r="AJ837" s="2579"/>
      <c r="AK837" s="258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1566</v>
      </c>
      <c r="D838" s="819"/>
      <c r="E838" s="819"/>
      <c r="F838" s="819"/>
      <c r="G838" s="819"/>
      <c r="H838" s="819"/>
      <c r="I838" s="819"/>
      <c r="J838" s="819"/>
      <c r="K838" s="819"/>
      <c r="L838" s="819"/>
      <c r="M838" s="819"/>
      <c r="N838" s="819"/>
      <c r="O838" s="819"/>
      <c r="P838" s="819"/>
      <c r="Q838" s="819"/>
      <c r="R838" s="817"/>
      <c r="S838" s="820"/>
      <c r="T838" s="2466">
        <f>AK351</f>
        <v>0</v>
      </c>
      <c r="U838" s="2466"/>
      <c r="V838" s="2466"/>
      <c r="W838" s="2466"/>
      <c r="X838" s="2466"/>
      <c r="Y838" s="2466"/>
      <c r="Z838" s="2477">
        <v>20</v>
      </c>
      <c r="AA838" s="2478"/>
      <c r="AB838" s="2478"/>
      <c r="AC838" s="2478"/>
      <c r="AD838" s="2478"/>
      <c r="AE838" s="2479"/>
      <c r="AF838" s="2576"/>
      <c r="AG838" s="2576"/>
      <c r="AH838" s="2576"/>
      <c r="AI838" s="2576"/>
      <c r="AJ838" s="2576"/>
      <c r="AK838" s="257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547" t="s">
        <v>843</v>
      </c>
      <c r="C839" s="2547"/>
      <c r="D839" s="2547"/>
      <c r="E839" s="2547"/>
      <c r="F839" s="2547"/>
      <c r="G839" s="2547"/>
      <c r="H839" s="2547"/>
      <c r="I839" s="2547"/>
      <c r="J839" s="2547"/>
      <c r="K839" s="2547"/>
      <c r="L839" s="2547"/>
      <c r="M839" s="2547"/>
      <c r="N839" s="2547"/>
      <c r="O839" s="2547"/>
      <c r="P839" s="2547"/>
      <c r="Q839" s="2547"/>
      <c r="R839" s="2547"/>
      <c r="S839" s="2548"/>
      <c r="T839" s="2573">
        <f>AK482</f>
        <v>10</v>
      </c>
      <c r="U839" s="2573"/>
      <c r="V839" s="2573"/>
      <c r="W839" s="2573"/>
      <c r="X839" s="2573"/>
      <c r="Y839" s="2573"/>
      <c r="Z839" s="2578">
        <v>10</v>
      </c>
      <c r="AA839" s="2579"/>
      <c r="AB839" s="2579"/>
      <c r="AC839" s="2579"/>
      <c r="AD839" s="2579"/>
      <c r="AE839" s="2580"/>
      <c r="AF839" s="2545">
        <f>IF(T839&gt;Z839,Z839,T839)</f>
        <v>10</v>
      </c>
      <c r="AG839" s="2545"/>
      <c r="AH839" s="2545"/>
      <c r="AI839" s="2545"/>
      <c r="AJ839" s="2545"/>
      <c r="AK839" s="254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547" t="s">
        <v>1547</v>
      </c>
      <c r="C840" s="2547"/>
      <c r="D840" s="2547"/>
      <c r="E840" s="2547"/>
      <c r="F840" s="2547"/>
      <c r="G840" s="2547"/>
      <c r="H840" s="2547"/>
      <c r="I840" s="2547"/>
      <c r="J840" s="2547"/>
      <c r="K840" s="2547"/>
      <c r="L840" s="2547"/>
      <c r="M840" s="2547"/>
      <c r="N840" s="2547"/>
      <c r="O840" s="2547"/>
      <c r="P840" s="2547"/>
      <c r="Q840" s="2547"/>
      <c r="R840" s="2547"/>
      <c r="S840" s="2548"/>
      <c r="T840" s="2573">
        <f>AK572</f>
        <v>12</v>
      </c>
      <c r="U840" s="2573"/>
      <c r="V840" s="2573"/>
      <c r="W840" s="2573"/>
      <c r="X840" s="2573"/>
      <c r="Y840" s="2573"/>
      <c r="Z840" s="2578">
        <v>12</v>
      </c>
      <c r="AA840" s="2579"/>
      <c r="AB840" s="2579"/>
      <c r="AC840" s="2579"/>
      <c r="AD840" s="2579"/>
      <c r="AE840" s="2580"/>
      <c r="AF840" s="2545">
        <f>IF(T840&gt;Z840,Z840,T840)</f>
        <v>12</v>
      </c>
      <c r="AG840" s="2545"/>
      <c r="AH840" s="2545"/>
      <c r="AI840" s="2545"/>
      <c r="AJ840" s="2545"/>
      <c r="AK840" s="254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547" t="s">
        <v>1567</v>
      </c>
      <c r="C841" s="2547"/>
      <c r="D841" s="2547"/>
      <c r="E841" s="2547"/>
      <c r="F841" s="2547"/>
      <c r="G841" s="2547"/>
      <c r="H841" s="2547"/>
      <c r="I841" s="2547"/>
      <c r="J841" s="2547"/>
      <c r="K841" s="2547"/>
      <c r="L841" s="2547"/>
      <c r="M841" s="2547"/>
      <c r="N841" s="2547"/>
      <c r="O841" s="2547"/>
      <c r="P841" s="2547"/>
      <c r="Q841" s="2547"/>
      <c r="R841" s="2547"/>
      <c r="S841" s="2548"/>
      <c r="T841" s="2573">
        <f>AK816</f>
        <v>10</v>
      </c>
      <c r="U841" s="2573"/>
      <c r="V841" s="2573"/>
      <c r="W841" s="2573"/>
      <c r="X841" s="2573"/>
      <c r="Y841" s="2573"/>
      <c r="Z841" s="2578">
        <v>10</v>
      </c>
      <c r="AA841" s="2579"/>
      <c r="AB841" s="2579"/>
      <c r="AC841" s="2579"/>
      <c r="AD841" s="2579"/>
      <c r="AE841" s="2580"/>
      <c r="AF841" s="2545">
        <f>IF(T841&gt;Z841,Z841,T841)</f>
        <v>10</v>
      </c>
      <c r="AG841" s="2545"/>
      <c r="AH841" s="2545"/>
      <c r="AI841" s="2545"/>
      <c r="AJ841" s="2545"/>
      <c r="AK841" s="254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1981</v>
      </c>
      <c r="B842" s="696" t="s">
        <v>1568</v>
      </c>
      <c r="C842" s="696"/>
      <c r="D842" s="696"/>
      <c r="E842" s="696"/>
      <c r="F842" s="696"/>
      <c r="G842" s="696"/>
      <c r="H842" s="696"/>
      <c r="I842" s="696"/>
      <c r="J842" s="696"/>
      <c r="K842" s="696"/>
      <c r="L842" s="696"/>
      <c r="M842" s="696"/>
      <c r="N842" s="696"/>
      <c r="O842" s="696"/>
      <c r="P842" s="696"/>
      <c r="Q842" s="696"/>
      <c r="R842" s="696"/>
      <c r="S842" s="1200"/>
      <c r="T842" s="2577"/>
      <c r="U842" s="2577"/>
      <c r="V842" s="2577"/>
      <c r="W842" s="2577"/>
      <c r="X842" s="2577"/>
      <c r="Y842" s="2577"/>
      <c r="Z842" s="2467" t="s">
        <v>1569</v>
      </c>
      <c r="AA842" s="2467"/>
      <c r="AB842" s="2467"/>
      <c r="AC842" s="2467"/>
      <c r="AD842" s="2467"/>
      <c r="AE842" s="2467"/>
      <c r="AF842" s="2578">
        <f>ABS(T842)</f>
        <v>0</v>
      </c>
      <c r="AG842" s="2579"/>
      <c r="AH842" s="2579"/>
      <c r="AI842" s="2579"/>
      <c r="AJ842" s="2579"/>
      <c r="AK842" s="258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581" t="s">
        <v>1570</v>
      </c>
      <c r="B843" s="2582"/>
      <c r="C843" s="2582"/>
      <c r="D843" s="2582"/>
      <c r="E843" s="2582"/>
      <c r="F843" s="2582"/>
      <c r="G843" s="2582"/>
      <c r="H843" s="2582"/>
      <c r="I843" s="2582"/>
      <c r="J843" s="2582"/>
      <c r="K843" s="2582"/>
      <c r="L843" s="2582"/>
      <c r="M843" s="2582"/>
      <c r="N843" s="2582"/>
      <c r="O843" s="2582"/>
      <c r="P843" s="2582"/>
      <c r="Q843" s="2582"/>
      <c r="R843" s="2582"/>
      <c r="S843" s="2582"/>
      <c r="T843" s="2582"/>
      <c r="U843" s="2582"/>
      <c r="V843" s="2582"/>
      <c r="W843" s="2582"/>
      <c r="X843" s="2582"/>
      <c r="Y843" s="2582"/>
      <c r="Z843" s="2582"/>
      <c r="AA843" s="2582"/>
      <c r="AB843" s="2582"/>
      <c r="AC843" s="2582"/>
      <c r="AD843" s="2582"/>
      <c r="AE843" s="2583"/>
      <c r="AF843" s="2587">
        <f>SUM(AF826:AK841)-AF842</f>
        <v>100</v>
      </c>
      <c r="AG843" s="2588"/>
      <c r="AH843" s="2588"/>
      <c r="AI843" s="2588"/>
      <c r="AJ843" s="2588"/>
      <c r="AK843" s="258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84"/>
      <c r="B844" s="2585"/>
      <c r="C844" s="2585"/>
      <c r="D844" s="2585"/>
      <c r="E844" s="2585"/>
      <c r="F844" s="2585"/>
      <c r="G844" s="2585"/>
      <c r="H844" s="2585"/>
      <c r="I844" s="2585"/>
      <c r="J844" s="2585"/>
      <c r="K844" s="2585"/>
      <c r="L844" s="2585"/>
      <c r="M844" s="2585"/>
      <c r="N844" s="2585"/>
      <c r="O844" s="2585"/>
      <c r="P844" s="2585"/>
      <c r="Q844" s="2585"/>
      <c r="R844" s="2585"/>
      <c r="S844" s="2585"/>
      <c r="T844" s="2585"/>
      <c r="U844" s="2585"/>
      <c r="V844" s="2585"/>
      <c r="W844" s="2585"/>
      <c r="X844" s="2585"/>
      <c r="Y844" s="2585"/>
      <c r="Z844" s="2585"/>
      <c r="AA844" s="2585"/>
      <c r="AB844" s="2585"/>
      <c r="AC844" s="2585"/>
      <c r="AD844" s="2585"/>
      <c r="AE844" s="2586"/>
      <c r="AF844" s="2590"/>
      <c r="AG844" s="2591"/>
      <c r="AH844" s="2591"/>
      <c r="AI844" s="2591"/>
      <c r="AJ844" s="2591"/>
      <c r="AK844" s="259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A5DE73D7C1224B8A96D13CC6D50072" ma:contentTypeVersion="17" ma:contentTypeDescription="Create a new document." ma:contentTypeScope="" ma:versionID="78fcb30ced98f1d3a1e96cbb7f8e4e1c">
  <xsd:schema xmlns:xsd="http://www.w3.org/2001/XMLSchema" xmlns:xs="http://www.w3.org/2001/XMLSchema" xmlns:p="http://schemas.microsoft.com/office/2006/metadata/properties" xmlns:ns2="0c1f9816-ffb7-41e4-9384-ee93c3803e23" xmlns:ns3="4add7d71-3fc3-441f-a30d-527de5be82d4" targetNamespace="http://schemas.microsoft.com/office/2006/metadata/properties" ma:root="true" ma:fieldsID="4adb5fcff5c66c505a3da94a8bcc6ea0" ns2:_="" ns3:_="">
    <xsd:import namespace="0c1f9816-ffb7-41e4-9384-ee93c3803e23"/>
    <xsd:import namespace="4add7d71-3fc3-441f-a30d-527de5be82d4"/>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ObjectDetectorVersions" minOccurs="0"/>
                <xsd:element ref="ns3:MediaServiceSearchProperties" minOccurs="0"/>
                <xsd:element ref="ns2:SharedWithUsers" minOccurs="0"/>
                <xsd:element ref="ns2:SharedWithDetail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1f9816-ffb7-41e4-9384-ee93c3803e2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37b2ccb7-6010-4411-b305-a99efee3b9cb}" ma:internalName="TaxCatchAll" ma:showField="CatchAllData" ma:web="0c1f9816-ffb7-41e4-9384-ee93c3803e2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add7d71-3fc3-441f-a30d-527de5be82d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e8ec7bd-2d27-4dcd-89e4-e986374ecc5d" ma:termSetId="09814cd3-568e-fe90-9814-8d621ff8fb84" ma:anchorId="fba54fb3-c3e1-fe81-a776-ca4b69148c4d" ma:open="true" ma:isKeyword="false">
      <xsd:complexType>
        <xsd:sequence>
          <xsd:element ref="pc:Terms" minOccurs="0" maxOccurs="1"/>
        </xsd:sequence>
      </xsd:complex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0c1f9816-ffb7-41e4-9384-ee93c3803e23">6JKFY2PDMZTQ-2036333286-9801</_dlc_DocId>
    <lcf76f155ced4ddcb4097134ff3c332f xmlns="4add7d71-3fc3-441f-a30d-527de5be82d4">
      <Terms xmlns="http://schemas.microsoft.com/office/infopath/2007/PartnerControls"/>
    </lcf76f155ced4ddcb4097134ff3c332f>
    <TaxCatchAll xmlns="0c1f9816-ffb7-41e4-9384-ee93c3803e23" xsi:nil="true"/>
    <_dlc_DocIdUrl xmlns="0c1f9816-ffb7-41e4-9384-ee93c3803e23">
      <Url>https://jamboreehousing.sharepoint.com/sites/montecitovista/_layouts/15/DocIdRedir.aspx?ID=6JKFY2PDMZTQ-2036333286-9801</Url>
      <Description>6JKFY2PDMZTQ-2036333286-9801</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BF12CE3-B562-4893-A91C-79E881DFD2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1f9816-ffb7-41e4-9384-ee93c3803e23"/>
    <ds:schemaRef ds:uri="4add7d71-3fc3-441f-a30d-527de5be82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94F6D1-C5AA-4B03-B521-6F0A55F80E6C}">
  <ds:schemaRefs>
    <ds:schemaRef ds:uri="http://schemas.microsoft.com/office/2006/metadata/properties"/>
    <ds:schemaRef ds:uri="http://schemas.microsoft.com/office/infopath/2007/PartnerControls"/>
    <ds:schemaRef ds:uri="0c1f9816-ffb7-41e4-9384-ee93c3803e23"/>
    <ds:schemaRef ds:uri="4add7d71-3fc3-441f-a30d-527de5be82d4"/>
  </ds:schemaRefs>
</ds:datastoreItem>
</file>

<file path=customXml/itemProps3.xml><?xml version="1.0" encoding="utf-8"?>
<ds:datastoreItem xmlns:ds="http://schemas.openxmlformats.org/officeDocument/2006/customXml" ds:itemID="{A3570F4B-93EC-490D-8122-F7D6BCE5FFC8}">
  <ds:schemaRefs>
    <ds:schemaRef ds:uri="http://schemas.microsoft.com/sharepoint/v3/contenttype/forms"/>
  </ds:schemaRefs>
</ds:datastoreItem>
</file>

<file path=customXml/itemProps4.xml><?xml version="1.0" encoding="utf-8"?>
<ds:datastoreItem xmlns:ds="http://schemas.openxmlformats.org/officeDocument/2006/customXml" ds:itemID="{65165F63-8F82-4C16-BCC2-25C3A2542C7B}">
  <ds:schemaRefs>
    <ds:schemaRef ds:uri="http://schemas.microsoft.com/sharepoint/event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Vicky Rodriguez</cp:lastModifiedBy>
  <cp:lastPrinted>2026-01-27T21:48:14Z</cp:lastPrinted>
  <dcterms:created xsi:type="dcterms:W3CDTF">2007-12-27T18:26:28Z</dcterms:created>
  <dcterms:modified xsi:type="dcterms:W3CDTF">2026-01-31T00:12:46Z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0x01010023A5DE73D7C1224B8A96D13CC6D50072</vt:lpwstr>
  </property>
  <property fmtid="{D5CDD505-2E9C-101B-9397-08002B2CF9AE}" pid="3" name="_dlc_DocIdItemGuid">
    <vt:lpwstr>224a8636-7039-48f0-a976-37071155bd9f</vt:lpwstr>
  </property>
  <property fmtid="{D5CDD505-2E9C-101B-9397-08002B2CF9AE}" pid="4" name="MediaServiceImageTags">
    <vt:lpwstr/>
  </property>
</Properties>
</file>